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Backup Plus/Work Files/Website/DOE Website/Files/To Do/State Appropriations/"/>
    </mc:Choice>
  </mc:AlternateContent>
  <xr:revisionPtr revIDLastSave="0" documentId="13_ncr:1_{E699F32D-2585-B647-8637-3B8A16FDE41B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WF Development Funds - WEB" sheetId="1" r:id="rId1"/>
    <sheet name="PIPELINE - WEB " sheetId="3" r:id="rId2"/>
    <sheet name="Total Funds by Agency" sheetId="5" r:id="rId3"/>
  </sheets>
  <definedNames>
    <definedName name="_2024_25">'WF Development Funds - WEB'!$C$4:$C$5</definedName>
    <definedName name="_2025_26">'WF Development Funds - WEB'!$D$4:$D$5</definedName>
    <definedName name="_xlnm._FilterDatabase" localSheetId="1" hidden="1">'PIPELINE - WEB '!$A$6:$C$35</definedName>
    <definedName name="_xlnm._FilterDatabase" localSheetId="0" hidden="1">'WF Development Funds - WEB'!$A$5:$F$73</definedName>
    <definedName name="Appropriation_1">'PIPELINE - WEB '!$C$6</definedName>
    <definedName name="Change">'WF Development Funds - WEB'!$F$4:$F$5</definedName>
    <definedName name="Difference">'WF Development Funds - WEB'!$E$4:$E$5</definedName>
    <definedName name="District">'WF Development Funds - WEB'!$A$4</definedName>
    <definedName name="district_">'WF Development Funds - WEB'!$B$4</definedName>
    <definedName name="district_2">'PIPELINE - WEB '!$B$5</definedName>
    <definedName name="district_3">'Total Funds by Agency'!$B$5</definedName>
    <definedName name="district_number">'PIPELINE - WEB '!$A$5</definedName>
    <definedName name="district_number_2">'Total Funds by Agency'!$A$5</definedName>
    <definedName name="from_24_25">'PIPELINE - WEB '!$E$6</definedName>
    <definedName name="percent_change">'PIPELINE - WEB '!$F$6</definedName>
    <definedName name="PIPELINE__b">'Total Funds by Agency'!$D$5</definedName>
    <definedName name="_xlnm.Print_Titles" localSheetId="1">'PIPELINE - WEB '!$1:$6</definedName>
    <definedName name="_xlnm.Print_Titles" localSheetId="2">'Total Funds by Agency'!$1:$5</definedName>
    <definedName name="_xlnm.Print_Titles" localSheetId="0">'WF Development Funds - WEB'!$1:$5</definedName>
    <definedName name="SB2500_">'PIPELINE - WEB '!$D$6</definedName>
    <definedName name="TOTAL">'Total Funds by Agency'!$E$5</definedName>
    <definedName name="Workforce_Development__a">'Total Funds by Agency'!$C$5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D35" i="3"/>
  <c r="D72" i="5"/>
  <c r="C72" i="5"/>
  <c r="D71" i="5"/>
  <c r="C71" i="5"/>
  <c r="D70" i="5"/>
  <c r="C70" i="5"/>
  <c r="D69" i="5"/>
  <c r="C69" i="5"/>
  <c r="D68" i="5"/>
  <c r="C68" i="5"/>
  <c r="D67" i="5"/>
  <c r="C67" i="5"/>
  <c r="D66" i="5"/>
  <c r="C66" i="5"/>
  <c r="D65" i="5"/>
  <c r="C65" i="5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D41" i="5"/>
  <c r="C41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7" i="3"/>
  <c r="F7" i="3" s="1"/>
  <c r="E46" i="5" l="1"/>
  <c r="E66" i="5"/>
  <c r="E65" i="5"/>
  <c r="E57" i="5"/>
  <c r="E29" i="5"/>
  <c r="E23" i="5"/>
  <c r="E27" i="5"/>
  <c r="E17" i="5"/>
  <c r="E41" i="5"/>
  <c r="E10" i="5"/>
  <c r="E30" i="5"/>
  <c r="E58" i="5"/>
  <c r="E63" i="5"/>
  <c r="E67" i="5"/>
  <c r="E71" i="5"/>
  <c r="E12" i="5"/>
  <c r="E36" i="5"/>
  <c r="E40" i="5"/>
  <c r="E64" i="5"/>
  <c r="E14" i="5"/>
  <c r="E18" i="5"/>
  <c r="E22" i="5"/>
  <c r="E34" i="5"/>
  <c r="E38" i="5"/>
  <c r="E42" i="5"/>
  <c r="E54" i="5"/>
  <c r="E70" i="5"/>
  <c r="E7" i="5"/>
  <c r="E11" i="5"/>
  <c r="E15" i="5"/>
  <c r="E19" i="5"/>
  <c r="E31" i="5"/>
  <c r="E35" i="5"/>
  <c r="E39" i="5"/>
  <c r="E43" i="5"/>
  <c r="E47" i="5"/>
  <c r="E51" i="5"/>
  <c r="E55" i="5"/>
  <c r="E59" i="5"/>
  <c r="E8" i="5"/>
  <c r="E16" i="5"/>
  <c r="E24" i="5"/>
  <c r="E28" i="5"/>
  <c r="E48" i="5"/>
  <c r="E52" i="5"/>
  <c r="E60" i="5"/>
  <c r="E72" i="5"/>
  <c r="E9" i="5"/>
  <c r="E13" i="5"/>
  <c r="E21" i="5"/>
  <c r="E25" i="5"/>
  <c r="E33" i="5"/>
  <c r="E37" i="5"/>
  <c r="E45" i="5"/>
  <c r="E49" i="5"/>
  <c r="E53" i="5"/>
  <c r="E61" i="5"/>
  <c r="E69" i="5"/>
  <c r="E26" i="5"/>
  <c r="E50" i="5"/>
  <c r="E62" i="5"/>
  <c r="E20" i="5"/>
  <c r="E32" i="5"/>
  <c r="E44" i="5"/>
  <c r="E56" i="5"/>
  <c r="E68" i="5"/>
  <c r="C73" i="5"/>
  <c r="D73" i="5"/>
  <c r="E6" i="5"/>
  <c r="E73" i="5" l="1"/>
  <c r="C35" i="3"/>
  <c r="E35" i="3" s="1"/>
  <c r="F35" i="3" s="1"/>
</calcChain>
</file>

<file path=xl/sharedStrings.xml><?xml version="1.0" encoding="utf-8"?>
<sst xmlns="http://schemas.openxmlformats.org/spreadsheetml/2006/main" count="223" uniqueCount="97">
  <si>
    <t>Difference</t>
  </si>
  <si>
    <t>% Change</t>
  </si>
  <si>
    <t>District #</t>
  </si>
  <si>
    <t>District</t>
  </si>
  <si>
    <t>Appropriation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</si>
  <si>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</si>
  <si>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</si>
  <si>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</si>
  <si>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</si>
  <si>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</si>
  <si>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</si>
  <si>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</si>
  <si>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</si>
  <si>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</si>
  <si>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</si>
  <si>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</si>
  <si>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</si>
  <si>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</si>
  <si>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</si>
  <si>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</si>
  <si>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</si>
  <si>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</si>
  <si>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</si>
  <si>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</si>
  <si>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</si>
  <si>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</si>
  <si>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</si>
  <si>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</si>
  <si>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</si>
  <si>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</si>
  <si>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</si>
  <si>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</si>
  <si>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</si>
  <si>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</si>
  <si>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</si>
  <si>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</si>
  <si>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</si>
  <si>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</si>
  <si>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</si>
  <si>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</si>
  <si>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</si>
  <si>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</si>
  <si>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</si>
  <si>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</si>
  <si>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</si>
  <si>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</si>
  <si>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</si>
  <si>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</si>
  <si>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</si>
  <si>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</si>
  <si>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</si>
  <si>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</si>
  <si>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</si>
  <si>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</si>
  <si>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</si>
  <si>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</si>
  <si>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</si>
  <si>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</si>
  <si>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</si>
  <si>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</si>
  <si>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</si>
  <si>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</si>
  <si>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</si>
  <si>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</si>
  <si>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</si>
  <si>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</si>
  <si>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</si>
  <si>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</si>
  <si>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</si>
  <si>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</si>
  <si>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</si>
  <si>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</si>
  <si>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</t>
  </si>
  <si>
    <t>Workforce Development, PIPELINE, Student Success in CTE</t>
  </si>
  <si>
    <t>TOTAL</t>
  </si>
  <si>
    <t xml:space="preserve">NOTES: </t>
  </si>
  <si>
    <t>Workforce Development (a)</t>
  </si>
  <si>
    <t>PIPELINE (b)</t>
  </si>
  <si>
    <t>2024-25</t>
  </si>
  <si>
    <t>Desoto</t>
  </si>
  <si>
    <t>n/a</t>
  </si>
  <si>
    <t>2025-26</t>
  </si>
  <si>
    <t>SB2500</t>
  </si>
  <si>
    <t>from 24-25</t>
  </si>
  <si>
    <t>Funds provided in Specific Appropriations 7/ 122</t>
  </si>
  <si>
    <t xml:space="preserve"> -   </t>
  </si>
  <si>
    <t>(b) Funds provided in Specific Appropriation 126</t>
  </si>
  <si>
    <t>(a) Funds provided in Specific Appropriations 7/ 122</t>
  </si>
  <si>
    <t>Funds provided in Specific Appropriation 126</t>
  </si>
  <si>
    <t>As provided in 2025 General Appropriations Act, Chapter 2025-198 Laws of Florida</t>
  </si>
  <si>
    <t>2025-26 PIPELINE Allocations by District</t>
  </si>
  <si>
    <t>Summary of Total Workforce Education Funds by District, 2025-26</t>
  </si>
  <si>
    <t>2025-26 Workforce Development Funds Allocations by District</t>
  </si>
  <si>
    <t>2024-25 Appropriation</t>
  </si>
  <si>
    <t>2025-26 SB2500</t>
  </si>
  <si>
    <t>Difference from 24-25</t>
  </si>
  <si>
    <t>% Change from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</si>
</sst>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A6A6A6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164" fontId="5" fillId="0" borderId="0" xfId="1" applyNumberFormat="1" applyFont="1" applyBorder="1"/>
    <xf numFmtId="165" fontId="5" fillId="0" borderId="0" xfId="2" applyNumberFormat="1" applyFont="1" applyBorder="1"/>
    <xf numFmtId="0" fontId="8" fillId="0" borderId="0" xfId="3" applyFill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4" fillId="0" borderId="0" xfId="0" applyFont="1"/>
    <xf numFmtId="166" fontId="5" fillId="0" borderId="3" xfId="4" applyNumberFormat="1" applyFont="1" applyBorder="1"/>
    <xf numFmtId="164" fontId="5" fillId="0" borderId="3" xfId="1" applyNumberFormat="1" applyFont="1" applyFill="1" applyBorder="1"/>
    <xf numFmtId="165" fontId="5" fillId="0" borderId="4" xfId="2" applyNumberFormat="1" applyFont="1" applyFill="1" applyBorder="1"/>
    <xf numFmtId="164" fontId="5" fillId="0" borderId="1" xfId="1" applyNumberFormat="1" applyFont="1" applyFill="1" applyBorder="1"/>
    <xf numFmtId="165" fontId="5" fillId="0" borderId="5" xfId="2" applyNumberFormat="1" applyFont="1" applyFill="1" applyBorder="1" applyAlignment="1">
      <alignment horizontal="right"/>
    </xf>
    <xf numFmtId="164" fontId="6" fillId="0" borderId="1" xfId="1" applyNumberFormat="1" applyFont="1" applyFill="1" applyBorder="1"/>
    <xf numFmtId="165" fontId="11" fillId="0" borderId="5" xfId="2" applyNumberFormat="1" applyFont="1" applyFill="1" applyBorder="1" applyAlignment="1">
      <alignment horizontal="right"/>
    </xf>
    <xf numFmtId="164" fontId="4" fillId="0" borderId="0" xfId="1" applyNumberFormat="1" applyFont="1" applyFill="1" applyBorder="1"/>
    <xf numFmtId="165" fontId="4" fillId="0" borderId="0" xfId="2" applyNumberFormat="1" applyFont="1" applyFill="1" applyBorder="1"/>
    <xf numFmtId="165" fontId="5" fillId="0" borderId="1" xfId="2" applyNumberFormat="1" applyFont="1" applyFill="1" applyBorder="1"/>
    <xf numFmtId="164" fontId="5" fillId="0" borderId="0" xfId="1" applyNumberFormat="1" applyFont="1" applyFill="1" applyBorder="1"/>
    <xf numFmtId="165" fontId="5" fillId="0" borderId="0" xfId="2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0" fillId="0" borderId="2" xfId="0" applyBorder="1"/>
    <xf numFmtId="0" fontId="10" fillId="0" borderId="2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164" fontId="5" fillId="0" borderId="6" xfId="1" applyNumberFormat="1" applyFont="1" applyFill="1" applyBorder="1"/>
    <xf numFmtId="165" fontId="5" fillId="0" borderId="6" xfId="2" applyNumberFormat="1" applyFont="1" applyFill="1" applyBorder="1"/>
    <xf numFmtId="0" fontId="4" fillId="0" borderId="7" xfId="0" applyFont="1" applyBorder="1"/>
    <xf numFmtId="165" fontId="5" fillId="0" borderId="8" xfId="2" applyNumberFormat="1" applyFont="1" applyFill="1" applyBorder="1" applyAlignment="1">
      <alignment horizontal="right"/>
    </xf>
    <xf numFmtId="0" fontId="9" fillId="0" borderId="7" xfId="0" applyFont="1" applyBorder="1"/>
    <xf numFmtId="164" fontId="9" fillId="0" borderId="7" xfId="1" applyNumberFormat="1" applyFont="1" applyFill="1" applyBorder="1"/>
    <xf numFmtId="165" fontId="9" fillId="0" borderId="9" xfId="2" applyNumberFormat="1" applyFont="1" applyFill="1" applyBorder="1"/>
    <xf numFmtId="164" fontId="0" fillId="0" borderId="7" xfId="1" applyNumberFormat="1" applyFont="1" applyFill="1" applyBorder="1"/>
    <xf numFmtId="165" fontId="0" fillId="0" borderId="7" xfId="2" applyNumberFormat="1" applyFont="1" applyFill="1" applyBorder="1"/>
    <xf numFmtId="166" fontId="5" fillId="0" borderId="6" xfId="4" applyNumberFormat="1" applyFont="1" applyBorder="1"/>
    <xf numFmtId="166" fontId="9" fillId="0" borderId="7" xfId="0" applyNumberFormat="1" applyFont="1" applyBorder="1"/>
    <xf numFmtId="165" fontId="5" fillId="0" borderId="1" xfId="2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3" fontId="13" fillId="2" borderId="1" xfId="0" applyNumberFormat="1" applyFont="1" applyFill="1" applyBorder="1"/>
    <xf numFmtId="3" fontId="13" fillId="2" borderId="6" xfId="0" applyNumberFormat="1" applyFont="1" applyFill="1" applyBorder="1"/>
    <xf numFmtId="3" fontId="13" fillId="0" borderId="3" xfId="0" applyNumberFormat="1" applyFont="1" applyBorder="1"/>
    <xf numFmtId="0" fontId="14" fillId="0" borderId="1" xfId="0" applyFont="1" applyBorder="1"/>
    <xf numFmtId="3" fontId="13" fillId="0" borderId="1" xfId="0" applyNumberFormat="1" applyFont="1" applyBorder="1"/>
    <xf numFmtId="3" fontId="13" fillId="0" borderId="6" xfId="0" applyNumberFormat="1" applyFont="1" applyBorder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77"/>
  <sheetViews>
    <sheetView showGridLines="0" tabSelected="1" zoomScaleNormal="100" workbookViewId="0">
      <selection activeCell="A4" sqref="A4:A5"/>
    </sheetView>
  </sheetViews>
  <sheetFormatPr baseColWidth="10" defaultColWidth="8.83203125" defaultRowHeight="15" x14ac:dyDescent="0.2"/>
  <cols>
    <col min="1" max="1" width="9" customWidth="1"/>
    <col min="2" max="2" width="13" customWidth="1"/>
    <col min="3" max="3" width="16.1640625" customWidth="1"/>
    <col min="4" max="4" width="19" customWidth="1"/>
    <col min="5" max="6" width="14.33203125" customWidth="1"/>
  </cols>
  <sheetData>
    <row r="1" spans="1:13" ht="19" x14ac:dyDescent="0.25">
      <c r="A1" s="60" t="s">
        <v>92</v>
      </c>
      <c r="B1" s="60"/>
      <c r="C1" s="60"/>
      <c r="D1" s="60"/>
      <c r="E1" s="60"/>
      <c r="F1" s="60"/>
      <c r="G1" s="3"/>
      <c r="H1" s="3"/>
      <c r="I1" s="3"/>
      <c r="J1" s="3"/>
      <c r="K1" s="3"/>
      <c r="L1" s="3"/>
      <c r="M1" s="3"/>
    </row>
    <row r="2" spans="1:13" ht="18.75" customHeight="1" x14ac:dyDescent="0.2">
      <c r="A2" s="61" t="s">
        <v>89</v>
      </c>
      <c r="B2" s="61"/>
      <c r="C2" s="61"/>
      <c r="D2" s="61"/>
      <c r="E2" s="61"/>
      <c r="F2" s="61"/>
      <c r="G2" s="3"/>
      <c r="H2" s="3"/>
      <c r="I2" s="3"/>
      <c r="J2" s="3"/>
      <c r="K2" s="3"/>
      <c r="L2" s="3"/>
      <c r="M2" s="3"/>
    </row>
    <row r="3" spans="1:13" ht="16" thickBot="1" x14ac:dyDescent="0.25">
      <c r="A3" s="32"/>
      <c r="B3" s="32"/>
      <c r="C3" s="32"/>
      <c r="D3" s="32"/>
      <c r="E3" s="32"/>
      <c r="F3" s="32"/>
    </row>
    <row r="4" spans="1:13" x14ac:dyDescent="0.2">
      <c r="A4" s="62" t="s">
        <v>2</v>
      </c>
      <c r="B4" s="62" t="s">
        <v>3</v>
      </c>
      <c r="C4" s="65" t="s">
        <v>93</v>
      </c>
      <c r="D4" s="65" t="s">
        <v>94</v>
      </c>
      <c r="E4" s="65" t="s">
        <v>95</v>
      </c>
      <c r="F4" s="65" t="s">
        <v>96</v>
      </c>
    </row>
    <row r="5" spans="1:13" ht="16" thickBot="1" x14ac:dyDescent="0.25">
      <c r="A5" s="63"/>
      <c r="B5" s="63"/>
      <c r="C5" s="66"/>
      <c r="D5" s="66"/>
      <c r="E5" s="66"/>
      <c r="F5" s="66"/>
    </row>
    <row r="6" spans="1:13" x14ac:dyDescent="0.2">
      <c r="A6" s="12">
        <v>1</v>
      </c>
      <c r="B6" s="11" t="s">
        <v>5</v>
      </c>
      <c r="C6" s="19">
        <v>275816</v>
      </c>
      <c r="D6" s="56">
        <v>341518</v>
      </c>
      <c r="E6" s="19">
        <v>65702</v>
      </c>
      <c r="F6" s="20">
        <v>0.23820953099167561</v>
      </c>
    </row>
    <row r="7" spans="1:13" x14ac:dyDescent="0.2">
      <c r="A7" s="13">
        <v>2</v>
      </c>
      <c r="B7" s="5" t="s">
        <v>6</v>
      </c>
      <c r="C7" s="21">
        <v>256748</v>
      </c>
      <c r="D7" s="56">
        <v>319369</v>
      </c>
      <c r="E7" s="21">
        <v>62621</v>
      </c>
      <c r="F7" s="22">
        <v>0.24390063408478352</v>
      </c>
    </row>
    <row r="8" spans="1:13" x14ac:dyDescent="0.2">
      <c r="A8" s="13">
        <v>3</v>
      </c>
      <c r="B8" s="5" t="s">
        <v>7</v>
      </c>
      <c r="C8" s="21">
        <v>3081600</v>
      </c>
      <c r="D8" s="56">
        <v>3130425</v>
      </c>
      <c r="E8" s="21">
        <v>48825</v>
      </c>
      <c r="F8" s="22">
        <v>1.5844042056074766E-2</v>
      </c>
    </row>
    <row r="9" spans="1:13" x14ac:dyDescent="0.2">
      <c r="A9" s="13">
        <v>4</v>
      </c>
      <c r="B9" s="5" t="s">
        <v>8</v>
      </c>
      <c r="C9" s="21">
        <v>1077686</v>
      </c>
      <c r="D9" s="56">
        <v>1223046</v>
      </c>
      <c r="E9" s="21">
        <v>145360</v>
      </c>
      <c r="F9" s="22">
        <v>0.13488158888581647</v>
      </c>
    </row>
    <row r="10" spans="1:13" x14ac:dyDescent="0.2">
      <c r="A10" s="13">
        <v>5</v>
      </c>
      <c r="B10" s="5" t="s">
        <v>9</v>
      </c>
      <c r="C10" s="21">
        <v>3740107</v>
      </c>
      <c r="D10" s="56">
        <v>3575397</v>
      </c>
      <c r="E10" s="21">
        <v>-164710</v>
      </c>
      <c r="F10" s="22">
        <v>-4.4038847016943633E-2</v>
      </c>
    </row>
    <row r="11" spans="1:13" x14ac:dyDescent="0.2">
      <c r="A11" s="13">
        <v>6</v>
      </c>
      <c r="B11" s="5" t="s">
        <v>10</v>
      </c>
      <c r="C11" s="21">
        <v>83628392</v>
      </c>
      <c r="D11" s="56">
        <v>84953412</v>
      </c>
      <c r="E11" s="21">
        <v>1325020</v>
      </c>
      <c r="F11" s="22">
        <v>1.5844140588043353E-2</v>
      </c>
    </row>
    <row r="12" spans="1:13" x14ac:dyDescent="0.2">
      <c r="A12" s="14">
        <v>7</v>
      </c>
      <c r="B12" s="6" t="s">
        <v>11</v>
      </c>
      <c r="C12" s="23">
        <v>0</v>
      </c>
      <c r="D12" s="57" t="s">
        <v>85</v>
      </c>
      <c r="E12" s="23">
        <v>0</v>
      </c>
      <c r="F12" s="22" t="s">
        <v>80</v>
      </c>
    </row>
    <row r="13" spans="1:13" x14ac:dyDescent="0.2">
      <c r="A13" s="13">
        <v>8</v>
      </c>
      <c r="B13" s="5" t="s">
        <v>12</v>
      </c>
      <c r="C13" s="21">
        <v>4286913</v>
      </c>
      <c r="D13" s="56">
        <v>4354836</v>
      </c>
      <c r="E13" s="21">
        <v>67923</v>
      </c>
      <c r="F13" s="22">
        <v>1.5844268358140227E-2</v>
      </c>
    </row>
    <row r="14" spans="1:13" x14ac:dyDescent="0.2">
      <c r="A14" s="13">
        <v>9</v>
      </c>
      <c r="B14" s="5" t="s">
        <v>13</v>
      </c>
      <c r="C14" s="21">
        <v>3549534</v>
      </c>
      <c r="D14" s="56">
        <v>3605773</v>
      </c>
      <c r="E14" s="21">
        <v>56239</v>
      </c>
      <c r="F14" s="22">
        <v>1.5844051641708462E-2</v>
      </c>
    </row>
    <row r="15" spans="1:13" x14ac:dyDescent="0.2">
      <c r="A15" s="13">
        <v>10</v>
      </c>
      <c r="B15" s="5" t="s">
        <v>14</v>
      </c>
      <c r="C15" s="21">
        <v>1136452</v>
      </c>
      <c r="D15" s="56">
        <v>1154458</v>
      </c>
      <c r="E15" s="21">
        <v>18006</v>
      </c>
      <c r="F15" s="22">
        <v>1.5844047966830099E-2</v>
      </c>
    </row>
    <row r="16" spans="1:13" x14ac:dyDescent="0.2">
      <c r="A16" s="13">
        <v>11</v>
      </c>
      <c r="B16" s="5" t="s">
        <v>15</v>
      </c>
      <c r="C16" s="21">
        <v>13704357</v>
      </c>
      <c r="D16" s="56">
        <v>13921490</v>
      </c>
      <c r="E16" s="21">
        <v>217133</v>
      </c>
      <c r="F16" s="22">
        <v>1.584408520589474E-2</v>
      </c>
    </row>
    <row r="17" spans="1:6" x14ac:dyDescent="0.2">
      <c r="A17" s="13">
        <v>12</v>
      </c>
      <c r="B17" s="5" t="s">
        <v>16</v>
      </c>
      <c r="C17" s="21">
        <v>301280</v>
      </c>
      <c r="D17" s="56">
        <v>306053</v>
      </c>
      <c r="E17" s="21">
        <v>4773</v>
      </c>
      <c r="F17" s="22">
        <v>1.5842405735528413E-2</v>
      </c>
    </row>
    <row r="18" spans="1:6" x14ac:dyDescent="0.2">
      <c r="A18" s="13">
        <v>13</v>
      </c>
      <c r="B18" s="5" t="s">
        <v>17</v>
      </c>
      <c r="C18" s="21">
        <v>91315004</v>
      </c>
      <c r="D18" s="56">
        <v>92761813</v>
      </c>
      <c r="E18" s="21">
        <v>1446809</v>
      </c>
      <c r="F18" s="22">
        <v>1.584415415455712E-2</v>
      </c>
    </row>
    <row r="19" spans="1:6" x14ac:dyDescent="0.2">
      <c r="A19" s="13">
        <v>14</v>
      </c>
      <c r="B19" s="5" t="s">
        <v>18</v>
      </c>
      <c r="C19" s="21">
        <v>653679</v>
      </c>
      <c r="D19" s="56">
        <v>720702</v>
      </c>
      <c r="E19" s="21">
        <v>67023</v>
      </c>
      <c r="F19" s="22">
        <v>0.10253197670416213</v>
      </c>
    </row>
    <row r="20" spans="1:6" x14ac:dyDescent="0.2">
      <c r="A20" s="13">
        <v>15</v>
      </c>
      <c r="B20" s="5" t="s">
        <v>19</v>
      </c>
      <c r="C20" s="21">
        <v>85362</v>
      </c>
      <c r="D20" s="56">
        <v>113629</v>
      </c>
      <c r="E20" s="21">
        <v>28267</v>
      </c>
      <c r="F20" s="22">
        <v>0.33114266301164452</v>
      </c>
    </row>
    <row r="21" spans="1:6" s="7" customFormat="1" x14ac:dyDescent="0.2">
      <c r="A21" s="14">
        <v>16</v>
      </c>
      <c r="B21" s="6" t="s">
        <v>20</v>
      </c>
      <c r="C21" s="23">
        <v>0</v>
      </c>
      <c r="D21" s="57" t="s">
        <v>85</v>
      </c>
      <c r="E21" s="23">
        <v>0</v>
      </c>
      <c r="F21" s="22" t="s">
        <v>80</v>
      </c>
    </row>
    <row r="22" spans="1:6" x14ac:dyDescent="0.2">
      <c r="A22" s="13">
        <v>17</v>
      </c>
      <c r="B22" s="5" t="s">
        <v>21</v>
      </c>
      <c r="C22" s="21">
        <v>5435952</v>
      </c>
      <c r="D22" s="56">
        <v>5522080</v>
      </c>
      <c r="E22" s="21">
        <v>86128</v>
      </c>
      <c r="F22" s="22">
        <v>1.5844142847471796E-2</v>
      </c>
    </row>
    <row r="23" spans="1:6" x14ac:dyDescent="0.2">
      <c r="A23" s="13">
        <v>18</v>
      </c>
      <c r="B23" s="5" t="s">
        <v>22</v>
      </c>
      <c r="C23" s="21">
        <v>1071009</v>
      </c>
      <c r="D23" s="56">
        <v>1087978</v>
      </c>
      <c r="E23" s="21">
        <v>16969</v>
      </c>
      <c r="F23" s="22">
        <v>1.5843937819383404E-2</v>
      </c>
    </row>
    <row r="24" spans="1:6" x14ac:dyDescent="0.2">
      <c r="A24" s="13">
        <v>19</v>
      </c>
      <c r="B24" s="5" t="s">
        <v>23</v>
      </c>
      <c r="C24" s="21">
        <v>88148</v>
      </c>
      <c r="D24" s="56">
        <v>107691</v>
      </c>
      <c r="E24" s="21">
        <v>19543</v>
      </c>
      <c r="F24" s="22">
        <v>0.22170667513726913</v>
      </c>
    </row>
    <row r="25" spans="1:6" x14ac:dyDescent="0.2">
      <c r="A25" s="13">
        <v>20</v>
      </c>
      <c r="B25" s="5" t="s">
        <v>24</v>
      </c>
      <c r="C25" s="21">
        <v>449348</v>
      </c>
      <c r="D25" s="56">
        <v>939171</v>
      </c>
      <c r="E25" s="21">
        <v>489823</v>
      </c>
      <c r="F25" s="22">
        <v>1.0900749530430758</v>
      </c>
    </row>
    <row r="26" spans="1:6" x14ac:dyDescent="0.2">
      <c r="A26" s="14">
        <v>21</v>
      </c>
      <c r="B26" s="6" t="s">
        <v>25</v>
      </c>
      <c r="C26" s="23">
        <v>0</v>
      </c>
      <c r="D26" s="57" t="s">
        <v>85</v>
      </c>
      <c r="E26" s="21" t="e">
        <v>#VALUE!</v>
      </c>
      <c r="F26" s="22" t="s">
        <v>80</v>
      </c>
    </row>
    <row r="27" spans="1:6" x14ac:dyDescent="0.2">
      <c r="A27" s="13">
        <v>22</v>
      </c>
      <c r="B27" s="5" t="s">
        <v>26</v>
      </c>
      <c r="C27" s="21">
        <v>91167</v>
      </c>
      <c r="D27" s="56">
        <v>108971</v>
      </c>
      <c r="E27" s="21">
        <v>17804</v>
      </c>
      <c r="F27" s="22">
        <v>0.19528996237673721</v>
      </c>
    </row>
    <row r="28" spans="1:6" x14ac:dyDescent="0.2">
      <c r="A28" s="13">
        <v>23</v>
      </c>
      <c r="B28" s="5" t="s">
        <v>27</v>
      </c>
      <c r="C28" s="21">
        <v>91222</v>
      </c>
      <c r="D28" s="56">
        <v>110047</v>
      </c>
      <c r="E28" s="21">
        <v>18825</v>
      </c>
      <c r="F28" s="22">
        <v>0.2063646927276315</v>
      </c>
    </row>
    <row r="29" spans="1:6" x14ac:dyDescent="0.2">
      <c r="A29" s="13">
        <v>24</v>
      </c>
      <c r="B29" s="5" t="s">
        <v>28</v>
      </c>
      <c r="C29" s="21">
        <v>88270</v>
      </c>
      <c r="D29" s="56">
        <v>108328</v>
      </c>
      <c r="E29" s="21">
        <v>20058</v>
      </c>
      <c r="F29" s="22">
        <v>0.22723462104905404</v>
      </c>
    </row>
    <row r="30" spans="1:6" x14ac:dyDescent="0.2">
      <c r="A30" s="13">
        <v>25</v>
      </c>
      <c r="B30" s="5" t="s">
        <v>29</v>
      </c>
      <c r="C30" s="21">
        <v>190107</v>
      </c>
      <c r="D30" s="56">
        <v>199579</v>
      </c>
      <c r="E30" s="21">
        <v>9472</v>
      </c>
      <c r="F30" s="22">
        <v>4.9824572477604717E-2</v>
      </c>
    </row>
    <row r="31" spans="1:6" x14ac:dyDescent="0.2">
      <c r="A31" s="13">
        <v>26</v>
      </c>
      <c r="B31" s="5" t="s">
        <v>30</v>
      </c>
      <c r="C31" s="21">
        <v>971251</v>
      </c>
      <c r="D31" s="56">
        <v>1168201</v>
      </c>
      <c r="E31" s="21">
        <v>196950</v>
      </c>
      <c r="F31" s="22">
        <v>0.20277971399772046</v>
      </c>
    </row>
    <row r="32" spans="1:6" x14ac:dyDescent="0.2">
      <c r="A32" s="13">
        <v>27</v>
      </c>
      <c r="B32" s="5" t="s">
        <v>31</v>
      </c>
      <c r="C32" s="21">
        <v>657252</v>
      </c>
      <c r="D32" s="56">
        <v>779303</v>
      </c>
      <c r="E32" s="21">
        <v>122051</v>
      </c>
      <c r="F32" s="22">
        <v>0.18569894043684917</v>
      </c>
    </row>
    <row r="33" spans="1:6" x14ac:dyDescent="0.2">
      <c r="A33" s="15">
        <v>28</v>
      </c>
      <c r="B33" s="16" t="s">
        <v>32</v>
      </c>
      <c r="C33" s="23">
        <v>0</v>
      </c>
      <c r="D33" s="57" t="s">
        <v>85</v>
      </c>
      <c r="E33" s="23">
        <v>0</v>
      </c>
      <c r="F33" s="24" t="s">
        <v>80</v>
      </c>
    </row>
    <row r="34" spans="1:6" x14ac:dyDescent="0.2">
      <c r="A34" s="13">
        <v>29</v>
      </c>
      <c r="B34" s="5" t="s">
        <v>33</v>
      </c>
      <c r="C34" s="21">
        <v>53261250</v>
      </c>
      <c r="D34" s="58">
        <v>56700748</v>
      </c>
      <c r="E34" s="21">
        <v>3439498</v>
      </c>
      <c r="F34" s="22">
        <v>6.4577868525428905E-2</v>
      </c>
    </row>
    <row r="35" spans="1:6" s="7" customFormat="1" x14ac:dyDescent="0.2">
      <c r="A35" s="14">
        <v>30</v>
      </c>
      <c r="B35" s="6" t="s">
        <v>34</v>
      </c>
      <c r="C35" s="23">
        <v>0</v>
      </c>
      <c r="D35" s="57" t="s">
        <v>85</v>
      </c>
      <c r="E35" s="23">
        <v>0</v>
      </c>
      <c r="F35" s="22" t="s">
        <v>80</v>
      </c>
    </row>
    <row r="36" spans="1:6" x14ac:dyDescent="0.2">
      <c r="A36" s="13">
        <v>31</v>
      </c>
      <c r="B36" s="5" t="s">
        <v>35</v>
      </c>
      <c r="C36" s="21">
        <v>1379150</v>
      </c>
      <c r="D36" s="56">
        <v>1594437</v>
      </c>
      <c r="E36" s="21">
        <v>215287</v>
      </c>
      <c r="F36" s="22">
        <v>0.15610122176703042</v>
      </c>
    </row>
    <row r="37" spans="1:6" x14ac:dyDescent="0.2">
      <c r="A37" s="13">
        <v>32</v>
      </c>
      <c r="B37" s="5" t="s">
        <v>36</v>
      </c>
      <c r="C37" s="21">
        <v>241677</v>
      </c>
      <c r="D37" s="56">
        <v>245506</v>
      </c>
      <c r="E37" s="21">
        <v>3829</v>
      </c>
      <c r="F37" s="22">
        <v>1.5843460486517129E-2</v>
      </c>
    </row>
    <row r="38" spans="1:6" x14ac:dyDescent="0.2">
      <c r="A38" s="13">
        <v>33</v>
      </c>
      <c r="B38" s="5" t="s">
        <v>37</v>
      </c>
      <c r="C38" s="21">
        <v>89082</v>
      </c>
      <c r="D38" s="56">
        <v>107952</v>
      </c>
      <c r="E38" s="21">
        <v>18870</v>
      </c>
      <c r="F38" s="22">
        <v>0.21182730517949755</v>
      </c>
    </row>
    <row r="39" spans="1:6" x14ac:dyDescent="0.2">
      <c r="A39" s="13">
        <v>34</v>
      </c>
      <c r="B39" s="5" t="s">
        <v>38</v>
      </c>
      <c r="C39" s="21">
        <v>88148</v>
      </c>
      <c r="D39" s="56">
        <v>108742</v>
      </c>
      <c r="E39" s="21">
        <v>20594</v>
      </c>
      <c r="F39" s="22">
        <v>0.23362980441983935</v>
      </c>
    </row>
    <row r="40" spans="1:6" x14ac:dyDescent="0.2">
      <c r="A40" s="13">
        <v>35</v>
      </c>
      <c r="B40" s="5" t="s">
        <v>39</v>
      </c>
      <c r="C40" s="21">
        <v>7049801</v>
      </c>
      <c r="D40" s="56">
        <v>7161499</v>
      </c>
      <c r="E40" s="21">
        <v>111698</v>
      </c>
      <c r="F40" s="22">
        <v>1.5844135174879405E-2</v>
      </c>
    </row>
    <row r="41" spans="1:6" x14ac:dyDescent="0.2">
      <c r="A41" s="13">
        <v>36</v>
      </c>
      <c r="B41" s="5" t="s">
        <v>40</v>
      </c>
      <c r="C41" s="21">
        <v>11333576</v>
      </c>
      <c r="D41" s="56">
        <v>11513147</v>
      </c>
      <c r="E41" s="21">
        <v>179571</v>
      </c>
      <c r="F41" s="22">
        <v>1.584416074855809E-2</v>
      </c>
    </row>
    <row r="42" spans="1:6" x14ac:dyDescent="0.2">
      <c r="A42" s="13">
        <v>37</v>
      </c>
      <c r="B42" s="5" t="s">
        <v>41</v>
      </c>
      <c r="C42" s="21">
        <v>9463519</v>
      </c>
      <c r="D42" s="56">
        <v>9613460</v>
      </c>
      <c r="E42" s="21">
        <v>149941</v>
      </c>
      <c r="F42" s="22">
        <v>1.5844106193478345E-2</v>
      </c>
    </row>
    <row r="43" spans="1:6" s="7" customFormat="1" x14ac:dyDescent="0.2">
      <c r="A43" s="14">
        <v>38</v>
      </c>
      <c r="B43" s="6" t="s">
        <v>42</v>
      </c>
      <c r="C43" s="23">
        <v>0</v>
      </c>
      <c r="D43" s="57" t="s">
        <v>85</v>
      </c>
      <c r="E43" s="23">
        <v>0</v>
      </c>
      <c r="F43" s="22" t="s">
        <v>80</v>
      </c>
    </row>
    <row r="44" spans="1:6" x14ac:dyDescent="0.2">
      <c r="A44" s="13">
        <v>39</v>
      </c>
      <c r="B44" s="5" t="s">
        <v>43</v>
      </c>
      <c r="C44" s="21">
        <v>202901</v>
      </c>
      <c r="D44" s="56">
        <v>228905</v>
      </c>
      <c r="E44" s="21">
        <v>26004</v>
      </c>
      <c r="F44" s="22">
        <v>0.12816102434192045</v>
      </c>
    </row>
    <row r="45" spans="1:6" x14ac:dyDescent="0.2">
      <c r="A45" s="13">
        <v>40</v>
      </c>
      <c r="B45" s="5" t="s">
        <v>44</v>
      </c>
      <c r="C45" s="21">
        <v>88061</v>
      </c>
      <c r="D45" s="56">
        <v>107685</v>
      </c>
      <c r="E45" s="21">
        <v>19624</v>
      </c>
      <c r="F45" s="22">
        <v>0.22284552753205164</v>
      </c>
    </row>
    <row r="46" spans="1:6" x14ac:dyDescent="0.2">
      <c r="A46" s="13">
        <v>41</v>
      </c>
      <c r="B46" s="5" t="s">
        <v>45</v>
      </c>
      <c r="C46" s="21">
        <v>10347179</v>
      </c>
      <c r="D46" s="56">
        <v>10511121</v>
      </c>
      <c r="E46" s="21">
        <v>163942</v>
      </c>
      <c r="F46" s="22">
        <v>1.5844125244184912E-2</v>
      </c>
    </row>
    <row r="47" spans="1:6" x14ac:dyDescent="0.2">
      <c r="A47" s="13">
        <v>42</v>
      </c>
      <c r="B47" s="5" t="s">
        <v>46</v>
      </c>
      <c r="C47" s="21">
        <v>4706422</v>
      </c>
      <c r="D47" s="56">
        <v>4813692</v>
      </c>
      <c r="E47" s="21">
        <v>107270</v>
      </c>
      <c r="F47" s="22">
        <v>2.2792261297435716E-2</v>
      </c>
    </row>
    <row r="48" spans="1:6" x14ac:dyDescent="0.2">
      <c r="A48" s="13">
        <v>43</v>
      </c>
      <c r="B48" s="5" t="s">
        <v>47</v>
      </c>
      <c r="C48" s="21">
        <v>1267400</v>
      </c>
      <c r="D48" s="56">
        <v>1287481</v>
      </c>
      <c r="E48" s="21">
        <v>20081</v>
      </c>
      <c r="F48" s="22">
        <v>1.5844248066908633E-2</v>
      </c>
    </row>
    <row r="49" spans="1:6" x14ac:dyDescent="0.2">
      <c r="A49" s="13">
        <v>44</v>
      </c>
      <c r="B49" s="5" t="s">
        <v>48</v>
      </c>
      <c r="C49" s="21">
        <v>655483</v>
      </c>
      <c r="D49" s="56">
        <v>665868</v>
      </c>
      <c r="E49" s="21">
        <v>10385</v>
      </c>
      <c r="F49" s="22">
        <v>1.5843278925616683E-2</v>
      </c>
    </row>
    <row r="50" spans="1:6" x14ac:dyDescent="0.2">
      <c r="A50" s="13">
        <v>45</v>
      </c>
      <c r="B50" s="5" t="s">
        <v>49</v>
      </c>
      <c r="C50" s="21">
        <v>605448</v>
      </c>
      <c r="D50" s="56">
        <v>321234</v>
      </c>
      <c r="E50" s="21">
        <v>-284214</v>
      </c>
      <c r="F50" s="22">
        <v>-0.46942759741546758</v>
      </c>
    </row>
    <row r="51" spans="1:6" x14ac:dyDescent="0.2">
      <c r="A51" s="13">
        <v>46</v>
      </c>
      <c r="B51" s="5" t="s">
        <v>50</v>
      </c>
      <c r="C51" s="21">
        <v>2893150</v>
      </c>
      <c r="D51" s="56">
        <v>2938989</v>
      </c>
      <c r="E51" s="21">
        <v>45839</v>
      </c>
      <c r="F51" s="22">
        <v>1.5843976288820144E-2</v>
      </c>
    </row>
    <row r="52" spans="1:6" s="7" customFormat="1" x14ac:dyDescent="0.2">
      <c r="A52" s="14">
        <v>47</v>
      </c>
      <c r="B52" s="6" t="s">
        <v>51</v>
      </c>
      <c r="C52" s="23">
        <v>0</v>
      </c>
      <c r="D52" s="57" t="s">
        <v>85</v>
      </c>
      <c r="E52" s="23">
        <v>0</v>
      </c>
      <c r="F52" s="22" t="s">
        <v>80</v>
      </c>
    </row>
    <row r="53" spans="1:6" x14ac:dyDescent="0.2">
      <c r="A53" s="13">
        <v>48</v>
      </c>
      <c r="B53" s="5" t="s">
        <v>52</v>
      </c>
      <c r="C53" s="21">
        <v>34345785</v>
      </c>
      <c r="D53" s="56">
        <v>34889964</v>
      </c>
      <c r="E53" s="21">
        <v>544179</v>
      </c>
      <c r="F53" s="22">
        <v>1.5844127598189997E-2</v>
      </c>
    </row>
    <row r="54" spans="1:6" x14ac:dyDescent="0.2">
      <c r="A54" s="13">
        <v>49</v>
      </c>
      <c r="B54" s="5" t="s">
        <v>53</v>
      </c>
      <c r="C54" s="21">
        <v>9265559</v>
      </c>
      <c r="D54" s="56">
        <v>9464435</v>
      </c>
      <c r="E54" s="21">
        <v>198876</v>
      </c>
      <c r="F54" s="22">
        <v>2.1464004492335542E-2</v>
      </c>
    </row>
    <row r="55" spans="1:6" x14ac:dyDescent="0.2">
      <c r="A55" s="13">
        <v>50</v>
      </c>
      <c r="B55" s="5" t="s">
        <v>54</v>
      </c>
      <c r="C55" s="21">
        <v>19024135</v>
      </c>
      <c r="D55" s="56">
        <v>20680710</v>
      </c>
      <c r="E55" s="21">
        <v>1656575</v>
      </c>
      <c r="F55" s="22">
        <v>8.7077546495543681E-2</v>
      </c>
    </row>
    <row r="56" spans="1:6" x14ac:dyDescent="0.2">
      <c r="A56" s="13">
        <v>51</v>
      </c>
      <c r="B56" s="5" t="s">
        <v>55</v>
      </c>
      <c r="C56" s="21">
        <v>3678659</v>
      </c>
      <c r="D56" s="56">
        <v>3736944</v>
      </c>
      <c r="E56" s="21">
        <v>58285</v>
      </c>
      <c r="F56" s="22">
        <v>1.5844088837807472E-2</v>
      </c>
    </row>
    <row r="57" spans="1:6" x14ac:dyDescent="0.2">
      <c r="A57" s="13">
        <v>52</v>
      </c>
      <c r="B57" s="5" t="s">
        <v>56</v>
      </c>
      <c r="C57" s="21">
        <v>27911793</v>
      </c>
      <c r="D57" s="56">
        <v>28354031</v>
      </c>
      <c r="E57" s="21">
        <v>442238</v>
      </c>
      <c r="F57" s="22">
        <v>1.5844127247575963E-2</v>
      </c>
    </row>
    <row r="58" spans="1:6" x14ac:dyDescent="0.2">
      <c r="A58" s="13">
        <v>53</v>
      </c>
      <c r="B58" s="5" t="s">
        <v>57</v>
      </c>
      <c r="C58" s="21">
        <v>9987838</v>
      </c>
      <c r="D58" s="56">
        <v>10146087</v>
      </c>
      <c r="E58" s="21">
        <v>158249</v>
      </c>
      <c r="F58" s="22">
        <v>1.58441696791638E-2</v>
      </c>
    </row>
    <row r="59" spans="1:6" s="7" customFormat="1" x14ac:dyDescent="0.2">
      <c r="A59" s="14">
        <v>54</v>
      </c>
      <c r="B59" s="6" t="s">
        <v>58</v>
      </c>
      <c r="C59" s="23">
        <v>0</v>
      </c>
      <c r="D59" s="57" t="s">
        <v>85</v>
      </c>
      <c r="E59" s="23">
        <v>0</v>
      </c>
      <c r="F59" s="22" t="s">
        <v>80</v>
      </c>
    </row>
    <row r="60" spans="1:6" x14ac:dyDescent="0.2">
      <c r="A60" s="13">
        <v>55</v>
      </c>
      <c r="B60" s="5" t="s">
        <v>59</v>
      </c>
      <c r="C60" s="21">
        <v>4539130</v>
      </c>
      <c r="D60" s="56">
        <v>4611049</v>
      </c>
      <c r="E60" s="21">
        <v>71919</v>
      </c>
      <c r="F60" s="22">
        <v>1.5844225655577169E-2</v>
      </c>
    </row>
    <row r="61" spans="1:6" s="7" customFormat="1" x14ac:dyDescent="0.2">
      <c r="A61" s="14">
        <v>56</v>
      </c>
      <c r="B61" s="6" t="s">
        <v>60</v>
      </c>
      <c r="C61" s="23">
        <v>0</v>
      </c>
      <c r="D61" s="57" t="s">
        <v>85</v>
      </c>
      <c r="E61" s="23">
        <v>0</v>
      </c>
      <c r="F61" s="22" t="s">
        <v>80</v>
      </c>
    </row>
    <row r="62" spans="1:6" x14ac:dyDescent="0.2">
      <c r="A62" s="13">
        <v>57</v>
      </c>
      <c r="B62" s="5" t="s">
        <v>61</v>
      </c>
      <c r="C62" s="21">
        <v>2509771</v>
      </c>
      <c r="D62" s="56">
        <v>2549536</v>
      </c>
      <c r="E62" s="21">
        <v>39765</v>
      </c>
      <c r="F62" s="22">
        <v>1.5844075017202766E-2</v>
      </c>
    </row>
    <row r="63" spans="1:6" x14ac:dyDescent="0.2">
      <c r="A63" s="13">
        <v>58</v>
      </c>
      <c r="B63" s="5" t="s">
        <v>62</v>
      </c>
      <c r="C63" s="21">
        <v>11036901</v>
      </c>
      <c r="D63" s="56">
        <v>11211772</v>
      </c>
      <c r="E63" s="21">
        <v>174871</v>
      </c>
      <c r="F63" s="22">
        <v>1.5844212066412483E-2</v>
      </c>
    </row>
    <row r="64" spans="1:6" s="7" customFormat="1" x14ac:dyDescent="0.2">
      <c r="A64" s="14">
        <v>59</v>
      </c>
      <c r="B64" s="6" t="s">
        <v>63</v>
      </c>
      <c r="C64" s="23">
        <v>0</v>
      </c>
      <c r="D64" s="57" t="s">
        <v>85</v>
      </c>
      <c r="E64" s="23">
        <v>0</v>
      </c>
      <c r="F64" s="22" t="s">
        <v>80</v>
      </c>
    </row>
    <row r="65" spans="1:6" x14ac:dyDescent="0.2">
      <c r="A65" s="13">
        <v>60</v>
      </c>
      <c r="B65" s="5" t="s">
        <v>64</v>
      </c>
      <c r="C65" s="21">
        <v>233273</v>
      </c>
      <c r="D65" s="56">
        <v>236969</v>
      </c>
      <c r="E65" s="21">
        <v>3696</v>
      </c>
      <c r="F65" s="22">
        <v>1.5844096830751952E-2</v>
      </c>
    </row>
    <row r="66" spans="1:6" x14ac:dyDescent="0.2">
      <c r="A66" s="13">
        <v>61</v>
      </c>
      <c r="B66" s="5" t="s">
        <v>65</v>
      </c>
      <c r="C66" s="21">
        <v>2206186</v>
      </c>
      <c r="D66" s="56">
        <v>3660401</v>
      </c>
      <c r="E66" s="21">
        <v>1454215</v>
      </c>
      <c r="F66" s="22">
        <v>0.65915339867082834</v>
      </c>
    </row>
    <row r="67" spans="1:6" x14ac:dyDescent="0.2">
      <c r="A67" s="13">
        <v>62</v>
      </c>
      <c r="B67" s="5" t="s">
        <v>66</v>
      </c>
      <c r="C67" s="21">
        <v>2025025</v>
      </c>
      <c r="D67" s="56">
        <v>3276612</v>
      </c>
      <c r="E67" s="21">
        <v>1251587</v>
      </c>
      <c r="F67" s="22">
        <v>0.61806002395032156</v>
      </c>
    </row>
    <row r="68" spans="1:6" x14ac:dyDescent="0.2">
      <c r="A68" s="13">
        <v>63</v>
      </c>
      <c r="B68" s="5" t="s">
        <v>67</v>
      </c>
      <c r="C68" s="21">
        <v>95795</v>
      </c>
      <c r="D68" s="56">
        <v>114402</v>
      </c>
      <c r="E68" s="21">
        <v>18607</v>
      </c>
      <c r="F68" s="22">
        <v>0.19423769507803121</v>
      </c>
    </row>
    <row r="69" spans="1:6" s="7" customFormat="1" x14ac:dyDescent="0.2">
      <c r="A69" s="14">
        <v>64</v>
      </c>
      <c r="B69" s="6" t="s">
        <v>68</v>
      </c>
      <c r="C69" s="23">
        <v>0</v>
      </c>
      <c r="D69" s="57" t="s">
        <v>85</v>
      </c>
      <c r="E69" s="23">
        <v>0</v>
      </c>
      <c r="F69" s="22" t="s">
        <v>80</v>
      </c>
    </row>
    <row r="70" spans="1:6" x14ac:dyDescent="0.2">
      <c r="A70" s="13">
        <v>65</v>
      </c>
      <c r="B70" s="5" t="s">
        <v>69</v>
      </c>
      <c r="C70" s="21">
        <v>122430</v>
      </c>
      <c r="D70" s="56">
        <v>124370</v>
      </c>
      <c r="E70" s="21">
        <v>1940</v>
      </c>
      <c r="F70" s="22">
        <v>1.584578943069509E-2</v>
      </c>
    </row>
    <row r="71" spans="1:6" x14ac:dyDescent="0.2">
      <c r="A71" s="13">
        <v>66</v>
      </c>
      <c r="B71" s="5" t="s">
        <v>70</v>
      </c>
      <c r="C71" s="21">
        <v>1650094</v>
      </c>
      <c r="D71" s="56">
        <v>1676238</v>
      </c>
      <c r="E71" s="21">
        <v>26144</v>
      </c>
      <c r="F71" s="22">
        <v>1.5843945860054033E-2</v>
      </c>
    </row>
    <row r="72" spans="1:6" ht="16" thickBot="1" x14ac:dyDescent="0.25">
      <c r="A72" s="34">
        <v>67</v>
      </c>
      <c r="B72" s="35" t="s">
        <v>71</v>
      </c>
      <c r="C72" s="36">
        <v>2670520</v>
      </c>
      <c r="D72" s="59">
        <v>4079570</v>
      </c>
      <c r="E72" s="36">
        <v>1409050</v>
      </c>
      <c r="F72" s="39">
        <v>0.52763132273864266</v>
      </c>
    </row>
    <row r="73" spans="1:6" ht="16" thickBot="1" x14ac:dyDescent="0.25">
      <c r="A73" s="40"/>
      <c r="B73" s="40" t="s">
        <v>72</v>
      </c>
      <c r="C73" s="41">
        <v>451201797</v>
      </c>
      <c r="D73" s="41">
        <v>467346826</v>
      </c>
      <c r="E73" s="41">
        <v>16145029</v>
      </c>
      <c r="F73" s="42">
        <v>3.5782279918534984E-2</v>
      </c>
    </row>
    <row r="74" spans="1:6" x14ac:dyDescent="0.2">
      <c r="A74" s="17"/>
      <c r="B74" s="17"/>
      <c r="C74" s="25"/>
      <c r="D74" s="25"/>
      <c r="E74" s="25"/>
      <c r="F74" s="26"/>
    </row>
    <row r="75" spans="1:6" x14ac:dyDescent="0.2">
      <c r="A75" s="4" t="s">
        <v>75</v>
      </c>
      <c r="B75" s="4"/>
      <c r="C75" s="8"/>
      <c r="D75" s="8"/>
      <c r="E75" s="8"/>
      <c r="F75" s="9"/>
    </row>
    <row r="76" spans="1:6" x14ac:dyDescent="0.2">
      <c r="A76" s="4" t="s">
        <v>84</v>
      </c>
      <c r="B76" s="4"/>
    </row>
    <row r="77" spans="1:6" x14ac:dyDescent="0.2">
      <c r="B77" s="10"/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7" right="0.7" top="0.75" bottom="0.75" header="0.3" footer="0.3"/>
  <pageSetup fitToHeight="2" orientation="portrait" r:id="rId1"/>
  <headerFooter>
    <oddFooter>&amp;C&amp;10Page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6B2B9-1B59-4334-9CFC-2A2948F28974}">
  <sheetPr>
    <tabColor rgb="FF00B050"/>
    <pageSetUpPr fitToPage="1"/>
  </sheetPr>
  <dimension ref="A1:P39"/>
  <sheetViews>
    <sheetView showGridLines="0" zoomScaleNormal="100" workbookViewId="0">
      <pane xSplit="2" ySplit="6" topLeftCell="C13" activePane="bottomRight" state="frozen"/>
      <selection activeCell="B2" sqref="B2"/>
      <selection pane="topRight" activeCell="B2" sqref="B2"/>
      <selection pane="bottomLeft" activeCell="B2" sqref="B2"/>
      <selection pane="bottomRight" activeCell="F5" sqref="F5:F6"/>
    </sheetView>
  </sheetViews>
  <sheetFormatPr baseColWidth="10" defaultColWidth="8.83203125" defaultRowHeight="15" x14ac:dyDescent="0.2"/>
  <cols>
    <col min="1" max="1" width="9" customWidth="1"/>
    <col min="2" max="2" width="11.33203125" bestFit="1" customWidth="1"/>
    <col min="3" max="3" width="18" customWidth="1"/>
    <col min="4" max="6" width="19.1640625" customWidth="1"/>
  </cols>
  <sheetData>
    <row r="1" spans="1:16" ht="19" x14ac:dyDescent="0.25">
      <c r="A1" s="60" t="s">
        <v>90</v>
      </c>
      <c r="B1" s="60"/>
      <c r="C1" s="60"/>
      <c r="D1" s="60"/>
      <c r="E1" s="60"/>
      <c r="F1" s="60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" customHeight="1" x14ac:dyDescent="0.2">
      <c r="A2" s="64" t="s">
        <v>89</v>
      </c>
      <c r="B2" s="64"/>
      <c r="C2" s="64"/>
      <c r="D2" s="64"/>
      <c r="E2" s="64"/>
      <c r="F2" s="64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9" x14ac:dyDescent="0.25">
      <c r="A3" s="1"/>
      <c r="B3" s="1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6" thickBot="1" x14ac:dyDescent="0.25">
      <c r="A4" s="33"/>
      <c r="B4" s="32"/>
      <c r="C4" s="32"/>
      <c r="D4" s="32"/>
      <c r="E4" s="32"/>
      <c r="F4" s="32"/>
    </row>
    <row r="5" spans="1:16" x14ac:dyDescent="0.2">
      <c r="A5" s="62" t="s">
        <v>2</v>
      </c>
      <c r="B5" s="62" t="s">
        <v>3</v>
      </c>
      <c r="C5" s="49" t="s">
        <v>78</v>
      </c>
      <c r="D5" s="50" t="s">
        <v>81</v>
      </c>
      <c r="E5" s="49" t="s">
        <v>0</v>
      </c>
      <c r="F5" s="49" t="s">
        <v>1</v>
      </c>
    </row>
    <row r="6" spans="1:16" ht="16" thickBot="1" x14ac:dyDescent="0.25">
      <c r="A6" s="63"/>
      <c r="B6" s="63"/>
      <c r="C6" s="51" t="s">
        <v>4</v>
      </c>
      <c r="D6" s="52" t="s">
        <v>82</v>
      </c>
      <c r="E6" s="53" t="s">
        <v>83</v>
      </c>
      <c r="F6" s="53" t="s">
        <v>83</v>
      </c>
    </row>
    <row r="7" spans="1:16" x14ac:dyDescent="0.2">
      <c r="A7" s="13">
        <v>3</v>
      </c>
      <c r="B7" s="5" t="s">
        <v>7</v>
      </c>
      <c r="C7" s="21">
        <v>461539</v>
      </c>
      <c r="D7" s="54">
        <v>430177</v>
      </c>
      <c r="E7" s="21">
        <f t="shared" ref="E7:E34" si="0">D7-C7</f>
        <v>-31362</v>
      </c>
      <c r="F7" s="27">
        <f t="shared" ref="F7:F34" si="1">E7/C7</f>
        <v>-6.795092072392582E-2</v>
      </c>
    </row>
    <row r="8" spans="1:16" x14ac:dyDescent="0.2">
      <c r="A8" s="13">
        <v>4</v>
      </c>
      <c r="B8" s="5" t="s">
        <v>8</v>
      </c>
      <c r="C8" s="21">
        <v>511398</v>
      </c>
      <c r="D8" s="54">
        <v>550920</v>
      </c>
      <c r="E8" s="21">
        <f t="shared" si="0"/>
        <v>39522</v>
      </c>
      <c r="F8" s="27">
        <f t="shared" si="1"/>
        <v>7.728227329790105E-2</v>
      </c>
    </row>
    <row r="9" spans="1:16" x14ac:dyDescent="0.2">
      <c r="A9" s="13">
        <v>6</v>
      </c>
      <c r="B9" s="5" t="s">
        <v>10</v>
      </c>
      <c r="C9" s="21">
        <v>2156729</v>
      </c>
      <c r="D9" s="54">
        <v>2264777</v>
      </c>
      <c r="E9" s="21">
        <f t="shared" si="0"/>
        <v>108048</v>
      </c>
      <c r="F9" s="27">
        <f t="shared" si="1"/>
        <v>5.0098088355096999E-2</v>
      </c>
    </row>
    <row r="10" spans="1:16" x14ac:dyDescent="0.2">
      <c r="A10" s="13">
        <v>8</v>
      </c>
      <c r="B10" s="5" t="s">
        <v>12</v>
      </c>
      <c r="C10" s="21">
        <v>463815</v>
      </c>
      <c r="D10" s="54">
        <v>683247</v>
      </c>
      <c r="E10" s="21">
        <f t="shared" si="0"/>
        <v>219432</v>
      </c>
      <c r="F10" s="27">
        <f t="shared" si="1"/>
        <v>0.4731024223019954</v>
      </c>
    </row>
    <row r="11" spans="1:16" x14ac:dyDescent="0.2">
      <c r="A11" s="13">
        <v>9</v>
      </c>
      <c r="B11" s="5" t="s">
        <v>13</v>
      </c>
      <c r="C11" s="21">
        <v>724284</v>
      </c>
      <c r="D11" s="54">
        <v>588338</v>
      </c>
      <c r="E11" s="21">
        <f t="shared" si="0"/>
        <v>-135946</v>
      </c>
      <c r="F11" s="27">
        <f t="shared" si="1"/>
        <v>-0.18769709119627107</v>
      </c>
    </row>
    <row r="12" spans="1:16" x14ac:dyDescent="0.2">
      <c r="A12" s="13">
        <v>11</v>
      </c>
      <c r="B12" s="5" t="s">
        <v>15</v>
      </c>
      <c r="C12" s="21">
        <v>967933</v>
      </c>
      <c r="D12" s="54">
        <v>1399741</v>
      </c>
      <c r="E12" s="21">
        <f t="shared" si="0"/>
        <v>431808</v>
      </c>
      <c r="F12" s="27">
        <f t="shared" si="1"/>
        <v>0.44611352232024326</v>
      </c>
    </row>
    <row r="13" spans="1:16" x14ac:dyDescent="0.2">
      <c r="A13" s="13">
        <v>13</v>
      </c>
      <c r="B13" s="5" t="s">
        <v>17</v>
      </c>
      <c r="C13" s="21">
        <v>1705841</v>
      </c>
      <c r="D13" s="54">
        <v>1581915</v>
      </c>
      <c r="E13" s="21">
        <f t="shared" si="0"/>
        <v>-123926</v>
      </c>
      <c r="F13" s="27">
        <f t="shared" si="1"/>
        <v>-7.2648036950688832E-2</v>
      </c>
    </row>
    <row r="14" spans="1:16" x14ac:dyDescent="0.2">
      <c r="A14" s="13">
        <v>14</v>
      </c>
      <c r="B14" s="5" t="s">
        <v>79</v>
      </c>
      <c r="C14" s="48">
        <v>545868</v>
      </c>
      <c r="D14" s="54">
        <v>222082</v>
      </c>
      <c r="E14" s="21">
        <f t="shared" si="0"/>
        <v>-323786</v>
      </c>
      <c r="F14" s="47" t="s">
        <v>80</v>
      </c>
    </row>
    <row r="15" spans="1:16" x14ac:dyDescent="0.2">
      <c r="A15" s="13">
        <v>20</v>
      </c>
      <c r="B15" s="5" t="s">
        <v>24</v>
      </c>
      <c r="C15" s="21">
        <v>501264</v>
      </c>
      <c r="D15" s="54">
        <v>297657</v>
      </c>
      <c r="E15" s="21">
        <f t="shared" si="0"/>
        <v>-203607</v>
      </c>
      <c r="F15" s="27">
        <f t="shared" si="1"/>
        <v>-0.40618715886239587</v>
      </c>
    </row>
    <row r="16" spans="1:16" x14ac:dyDescent="0.2">
      <c r="A16" s="13">
        <v>29</v>
      </c>
      <c r="B16" s="5" t="s">
        <v>33</v>
      </c>
      <c r="C16" s="21">
        <v>313845</v>
      </c>
      <c r="D16" s="54">
        <v>386696</v>
      </c>
      <c r="E16" s="21">
        <f t="shared" si="0"/>
        <v>72851</v>
      </c>
      <c r="F16" s="27">
        <f t="shared" si="1"/>
        <v>0.23212413771129062</v>
      </c>
    </row>
    <row r="17" spans="1:6" x14ac:dyDescent="0.2">
      <c r="A17" s="13">
        <v>31</v>
      </c>
      <c r="B17" s="5" t="s">
        <v>35</v>
      </c>
      <c r="C17" s="21">
        <v>410171</v>
      </c>
      <c r="D17" s="54">
        <v>555793</v>
      </c>
      <c r="E17" s="21">
        <f t="shared" si="0"/>
        <v>145622</v>
      </c>
      <c r="F17" s="27">
        <f t="shared" si="1"/>
        <v>0.35502753729542069</v>
      </c>
    </row>
    <row r="18" spans="1:6" x14ac:dyDescent="0.2">
      <c r="A18" s="13">
        <v>35</v>
      </c>
      <c r="B18" s="5" t="s">
        <v>39</v>
      </c>
      <c r="C18" s="21">
        <v>890966</v>
      </c>
      <c r="D18" s="54">
        <v>695530</v>
      </c>
      <c r="E18" s="21">
        <f t="shared" si="0"/>
        <v>-195436</v>
      </c>
      <c r="F18" s="27">
        <f t="shared" si="1"/>
        <v>-0.21935292704772125</v>
      </c>
    </row>
    <row r="19" spans="1:6" x14ac:dyDescent="0.2">
      <c r="A19" s="13">
        <v>36</v>
      </c>
      <c r="B19" s="5" t="s">
        <v>40</v>
      </c>
      <c r="C19" s="21">
        <v>1373728</v>
      </c>
      <c r="D19" s="54">
        <v>1019260</v>
      </c>
      <c r="E19" s="21">
        <f t="shared" si="0"/>
        <v>-354468</v>
      </c>
      <c r="F19" s="27">
        <f t="shared" si="1"/>
        <v>-0.25803361364112837</v>
      </c>
    </row>
    <row r="20" spans="1:6" x14ac:dyDescent="0.2">
      <c r="A20" s="13">
        <v>37</v>
      </c>
      <c r="B20" s="5" t="s">
        <v>41</v>
      </c>
      <c r="C20" s="21">
        <v>651106</v>
      </c>
      <c r="D20" s="54">
        <v>364870</v>
      </c>
      <c r="E20" s="21">
        <f t="shared" si="0"/>
        <v>-286236</v>
      </c>
      <c r="F20" s="27">
        <f t="shared" si="1"/>
        <v>-0.43961505499872522</v>
      </c>
    </row>
    <row r="21" spans="1:6" x14ac:dyDescent="0.2">
      <c r="A21" s="13">
        <v>41</v>
      </c>
      <c r="B21" s="5" t="s">
        <v>45</v>
      </c>
      <c r="C21" s="21">
        <v>787778</v>
      </c>
      <c r="D21" s="54">
        <v>541678</v>
      </c>
      <c r="E21" s="21">
        <f t="shared" si="0"/>
        <v>-246100</v>
      </c>
      <c r="F21" s="27">
        <f t="shared" si="1"/>
        <v>-0.3123976551769661</v>
      </c>
    </row>
    <row r="22" spans="1:6" x14ac:dyDescent="0.2">
      <c r="A22" s="13">
        <v>42</v>
      </c>
      <c r="B22" s="5" t="s">
        <v>46</v>
      </c>
      <c r="C22" s="21">
        <v>618464</v>
      </c>
      <c r="D22" s="54">
        <v>437349</v>
      </c>
      <c r="E22" s="21">
        <f t="shared" si="0"/>
        <v>-181115</v>
      </c>
      <c r="F22" s="27">
        <f t="shared" si="1"/>
        <v>-0.29284647125782581</v>
      </c>
    </row>
    <row r="23" spans="1:6" s="7" customFormat="1" x14ac:dyDescent="0.2">
      <c r="A23" s="13">
        <v>46</v>
      </c>
      <c r="B23" s="5" t="s">
        <v>50</v>
      </c>
      <c r="C23" s="21">
        <v>636714</v>
      </c>
      <c r="D23" s="54">
        <v>656364</v>
      </c>
      <c r="E23" s="21">
        <f t="shared" si="0"/>
        <v>19650</v>
      </c>
      <c r="F23" s="27">
        <f t="shared" si="1"/>
        <v>3.0861579924424468E-2</v>
      </c>
    </row>
    <row r="24" spans="1:6" x14ac:dyDescent="0.2">
      <c r="A24" s="13">
        <v>48</v>
      </c>
      <c r="B24" s="5" t="s">
        <v>52</v>
      </c>
      <c r="C24" s="21">
        <v>574765</v>
      </c>
      <c r="D24" s="54">
        <v>762627</v>
      </c>
      <c r="E24" s="21">
        <f t="shared" si="0"/>
        <v>187862</v>
      </c>
      <c r="F24" s="27">
        <f t="shared" si="1"/>
        <v>0.32685010395552966</v>
      </c>
    </row>
    <row r="25" spans="1:6" x14ac:dyDescent="0.2">
      <c r="A25" s="13">
        <v>49</v>
      </c>
      <c r="B25" s="5" t="s">
        <v>53</v>
      </c>
      <c r="C25" s="21">
        <v>333036</v>
      </c>
      <c r="D25" s="54">
        <v>685108</v>
      </c>
      <c r="E25" s="21">
        <f t="shared" si="0"/>
        <v>352072</v>
      </c>
      <c r="F25" s="27">
        <f t="shared" si="1"/>
        <v>1.0571589858153474</v>
      </c>
    </row>
    <row r="26" spans="1:6" x14ac:dyDescent="0.2">
      <c r="A26" s="13">
        <v>52</v>
      </c>
      <c r="B26" s="5" t="s">
        <v>56</v>
      </c>
      <c r="C26" s="21">
        <v>938253</v>
      </c>
      <c r="D26" s="54">
        <v>1126728</v>
      </c>
      <c r="E26" s="21">
        <f t="shared" si="0"/>
        <v>188475</v>
      </c>
      <c r="F26" s="27">
        <f t="shared" si="1"/>
        <v>0.20087865426489443</v>
      </c>
    </row>
    <row r="27" spans="1:6" x14ac:dyDescent="0.2">
      <c r="A27" s="13">
        <v>53</v>
      </c>
      <c r="B27" s="5" t="s">
        <v>57</v>
      </c>
      <c r="C27" s="21">
        <v>832753</v>
      </c>
      <c r="D27" s="54">
        <v>850412</v>
      </c>
      <c r="E27" s="21">
        <f t="shared" si="0"/>
        <v>17659</v>
      </c>
      <c r="F27" s="27">
        <f t="shared" si="1"/>
        <v>2.1205567557246868E-2</v>
      </c>
    </row>
    <row r="28" spans="1:6" x14ac:dyDescent="0.2">
      <c r="A28" s="13">
        <v>55</v>
      </c>
      <c r="B28" s="5" t="s">
        <v>59</v>
      </c>
      <c r="C28" s="21">
        <v>673024</v>
      </c>
      <c r="D28" s="54">
        <v>775314</v>
      </c>
      <c r="E28" s="21">
        <f t="shared" si="0"/>
        <v>102290</v>
      </c>
      <c r="F28" s="27">
        <f t="shared" si="1"/>
        <v>0.15198566470140737</v>
      </c>
    </row>
    <row r="29" spans="1:6" x14ac:dyDescent="0.2">
      <c r="A29" s="13">
        <v>57</v>
      </c>
      <c r="B29" s="5" t="s">
        <v>61</v>
      </c>
      <c r="C29" s="21">
        <v>294273</v>
      </c>
      <c r="D29" s="54">
        <v>588338</v>
      </c>
      <c r="E29" s="21">
        <f t="shared" si="0"/>
        <v>294065</v>
      </c>
      <c r="F29" s="27">
        <f t="shared" si="1"/>
        <v>0.99929317334583878</v>
      </c>
    </row>
    <row r="30" spans="1:6" x14ac:dyDescent="0.2">
      <c r="A30" s="13">
        <v>58</v>
      </c>
      <c r="B30" s="5" t="s">
        <v>62</v>
      </c>
      <c r="C30" s="21">
        <v>713380</v>
      </c>
      <c r="D30" s="54">
        <v>815016</v>
      </c>
      <c r="E30" s="21">
        <f t="shared" si="0"/>
        <v>101636</v>
      </c>
      <c r="F30" s="27">
        <f t="shared" si="1"/>
        <v>0.1424710532955788</v>
      </c>
    </row>
    <row r="31" spans="1:6" x14ac:dyDescent="0.2">
      <c r="A31" s="13">
        <v>61</v>
      </c>
      <c r="B31" s="5" t="s">
        <v>65</v>
      </c>
      <c r="C31" s="21">
        <v>713133</v>
      </c>
      <c r="D31" s="54">
        <v>363540</v>
      </c>
      <c r="E31" s="21">
        <f t="shared" si="0"/>
        <v>-349593</v>
      </c>
      <c r="F31" s="27">
        <f t="shared" si="1"/>
        <v>-0.49022131916486827</v>
      </c>
    </row>
    <row r="32" spans="1:6" x14ac:dyDescent="0.2">
      <c r="A32" s="13">
        <v>62</v>
      </c>
      <c r="B32" s="5" t="s">
        <v>66</v>
      </c>
      <c r="C32" s="21">
        <v>506158</v>
      </c>
      <c r="D32" s="54">
        <v>462793</v>
      </c>
      <c r="E32" s="21">
        <f t="shared" si="0"/>
        <v>-43365</v>
      </c>
      <c r="F32" s="27">
        <f t="shared" si="1"/>
        <v>-8.5674828808395803E-2</v>
      </c>
    </row>
    <row r="33" spans="1:6" x14ac:dyDescent="0.2">
      <c r="A33" s="13">
        <v>66</v>
      </c>
      <c r="B33" s="5" t="s">
        <v>70</v>
      </c>
      <c r="C33" s="21">
        <v>287439</v>
      </c>
      <c r="D33" s="54">
        <v>347547</v>
      </c>
      <c r="E33" s="21">
        <f t="shared" si="0"/>
        <v>60108</v>
      </c>
      <c r="F33" s="27">
        <f t="shared" si="1"/>
        <v>0.20911567323849581</v>
      </c>
    </row>
    <row r="34" spans="1:6" ht="16" thickBot="1" x14ac:dyDescent="0.25">
      <c r="A34" s="34">
        <v>67</v>
      </c>
      <c r="B34" s="35" t="s">
        <v>71</v>
      </c>
      <c r="C34" s="36">
        <v>412343</v>
      </c>
      <c r="D34" s="55">
        <v>546183</v>
      </c>
      <c r="E34" s="36">
        <f t="shared" si="0"/>
        <v>133840</v>
      </c>
      <c r="F34" s="37">
        <f t="shared" si="1"/>
        <v>0.32458414475327579</v>
      </c>
    </row>
    <row r="35" spans="1:6" ht="16" thickBot="1" x14ac:dyDescent="0.25">
      <c r="A35" s="38"/>
      <c r="B35" s="40" t="s">
        <v>72</v>
      </c>
      <c r="C35" s="41">
        <f>SUM(C7:C34)</f>
        <v>20000000</v>
      </c>
      <c r="D35" s="41">
        <f>SUM(D7:D34)</f>
        <v>20000000</v>
      </c>
      <c r="E35" s="43">
        <f t="shared" ref="E35" si="2">D35-C35</f>
        <v>0</v>
      </c>
      <c r="F35" s="44">
        <f t="shared" ref="F35" si="3">E35/C35</f>
        <v>0</v>
      </c>
    </row>
    <row r="36" spans="1:6" x14ac:dyDescent="0.2">
      <c r="A36" s="17"/>
      <c r="B36" s="17"/>
      <c r="C36" s="25"/>
      <c r="D36" s="25"/>
      <c r="E36" s="28"/>
      <c r="F36" s="29"/>
    </row>
    <row r="37" spans="1:6" x14ac:dyDescent="0.2">
      <c r="A37" s="4" t="s">
        <v>75</v>
      </c>
      <c r="B37" s="4"/>
      <c r="C37" s="8"/>
      <c r="D37" s="8"/>
      <c r="E37" s="8"/>
      <c r="F37" s="8"/>
    </row>
    <row r="38" spans="1:6" x14ac:dyDescent="0.2">
      <c r="A38" s="4" t="s">
        <v>88</v>
      </c>
      <c r="B38" s="4"/>
    </row>
    <row r="39" spans="1:6" x14ac:dyDescent="0.2">
      <c r="B39" s="10"/>
    </row>
  </sheetData>
  <sortState xmlns:xlrd2="http://schemas.microsoft.com/office/spreadsheetml/2017/richdata2" ref="A7:F34">
    <sortCondition ref="A7:A34"/>
  </sortState>
  <mergeCells count="4">
    <mergeCell ref="A2:F2"/>
    <mergeCell ref="A1:F1"/>
    <mergeCell ref="A5:A6"/>
    <mergeCell ref="B5:B6"/>
  </mergeCells>
  <printOptions horizontalCentered="1"/>
  <pageMargins left="0.7" right="0.7" top="0.75" bottom="0.75" header="0.3" footer="0.3"/>
  <pageSetup scale="9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6275D-60FD-4316-82FC-8F47A1C7BB81}">
  <sheetPr>
    <tabColor rgb="FF00B050"/>
    <pageSetUpPr fitToPage="1"/>
  </sheetPr>
  <dimension ref="A1:E77"/>
  <sheetViews>
    <sheetView showGridLines="0" zoomScaleNormal="100" workbookViewId="0">
      <selection activeCell="E5" sqref="E5"/>
    </sheetView>
  </sheetViews>
  <sheetFormatPr baseColWidth="10" defaultColWidth="9.1640625" defaultRowHeight="14" x14ac:dyDescent="0.2"/>
  <cols>
    <col min="1" max="1" width="9.1640625" style="4"/>
    <col min="2" max="5" width="16.5" style="4" customWidth="1"/>
    <col min="6" max="16384" width="9.1640625" style="4"/>
  </cols>
  <sheetData>
    <row r="1" spans="1:5" ht="19" x14ac:dyDescent="0.25">
      <c r="A1" s="60" t="s">
        <v>91</v>
      </c>
      <c r="B1" s="60"/>
      <c r="C1" s="60"/>
      <c r="D1" s="60"/>
      <c r="E1" s="60"/>
    </row>
    <row r="2" spans="1:5" ht="19" x14ac:dyDescent="0.25">
      <c r="A2" s="60" t="s">
        <v>73</v>
      </c>
      <c r="B2" s="60"/>
      <c r="C2" s="60"/>
      <c r="D2" s="60"/>
      <c r="E2" s="60"/>
    </row>
    <row r="3" spans="1:5" ht="15" x14ac:dyDescent="0.2">
      <c r="A3" s="61" t="s">
        <v>89</v>
      </c>
      <c r="B3" s="61"/>
      <c r="C3" s="61"/>
      <c r="D3" s="61"/>
      <c r="E3" s="61"/>
    </row>
    <row r="4" spans="1:5" ht="15" thickBot="1" x14ac:dyDescent="0.25">
      <c r="A4" s="31"/>
      <c r="B4" s="31"/>
      <c r="C4" s="31"/>
      <c r="D4" s="31"/>
      <c r="E4" s="31"/>
    </row>
    <row r="5" spans="1:5" ht="31" thickBot="1" x14ac:dyDescent="0.25">
      <c r="A5" s="30" t="s">
        <v>2</v>
      </c>
      <c r="B5" s="30" t="s">
        <v>3</v>
      </c>
      <c r="C5" s="30" t="s">
        <v>76</v>
      </c>
      <c r="D5" s="30" t="s">
        <v>77</v>
      </c>
      <c r="E5" s="30" t="s">
        <v>74</v>
      </c>
    </row>
    <row r="6" spans="1:5" x14ac:dyDescent="0.2">
      <c r="A6" s="12">
        <v>1</v>
      </c>
      <c r="B6" s="11" t="s">
        <v>5</v>
      </c>
      <c r="C6" s="18">
        <f>VLOOKUP(A6,'WF Development Funds - WEB'!$A$6:$D$72,4,FALSE)</f>
        <v>341518</v>
      </c>
      <c r="D6" s="18">
        <f>IFERROR(VLOOKUP(A6,'PIPELINE - WEB '!$A$7:$D$34,4,FALSE),0)</f>
        <v>0</v>
      </c>
      <c r="E6" s="18">
        <f t="shared" ref="E6:E37" si="0">SUM(C6:D6)</f>
        <v>341518</v>
      </c>
    </row>
    <row r="7" spans="1:5" x14ac:dyDescent="0.2">
      <c r="A7" s="13">
        <v>2</v>
      </c>
      <c r="B7" s="5" t="s">
        <v>6</v>
      </c>
      <c r="C7" s="18">
        <f>VLOOKUP(A7,'WF Development Funds - WEB'!$A$6:$D$72,4,FALSE)</f>
        <v>319369</v>
      </c>
      <c r="D7" s="18">
        <f>IFERROR(VLOOKUP(A7,'PIPELINE - WEB '!$A$7:$D$34,4,FALSE),0)</f>
        <v>0</v>
      </c>
      <c r="E7" s="18">
        <f t="shared" si="0"/>
        <v>319369</v>
      </c>
    </row>
    <row r="8" spans="1:5" x14ac:dyDescent="0.2">
      <c r="A8" s="13">
        <v>3</v>
      </c>
      <c r="B8" s="5" t="s">
        <v>7</v>
      </c>
      <c r="C8" s="18">
        <f>VLOOKUP(A8,'WF Development Funds - WEB'!$A$6:$D$72,4,FALSE)</f>
        <v>3130425</v>
      </c>
      <c r="D8" s="18">
        <f>IFERROR(VLOOKUP(A8,'PIPELINE - WEB '!$A$7:$D$34,4,FALSE),0)</f>
        <v>430177</v>
      </c>
      <c r="E8" s="18">
        <f t="shared" si="0"/>
        <v>3560602</v>
      </c>
    </row>
    <row r="9" spans="1:5" x14ac:dyDescent="0.2">
      <c r="A9" s="13">
        <v>4</v>
      </c>
      <c r="B9" s="5" t="s">
        <v>8</v>
      </c>
      <c r="C9" s="18">
        <f>VLOOKUP(A9,'WF Development Funds - WEB'!$A$6:$D$72,4,FALSE)</f>
        <v>1223046</v>
      </c>
      <c r="D9" s="18">
        <f>IFERROR(VLOOKUP(A9,'PIPELINE - WEB '!$A$7:$D$34,4,FALSE),0)</f>
        <v>550920</v>
      </c>
      <c r="E9" s="18">
        <f t="shared" si="0"/>
        <v>1773966</v>
      </c>
    </row>
    <row r="10" spans="1:5" x14ac:dyDescent="0.2">
      <c r="A10" s="13">
        <v>5</v>
      </c>
      <c r="B10" s="5" t="s">
        <v>9</v>
      </c>
      <c r="C10" s="18">
        <f>VLOOKUP(A10,'WF Development Funds - WEB'!$A$6:$D$72,4,FALSE)</f>
        <v>3575397</v>
      </c>
      <c r="D10" s="18">
        <f>IFERROR(VLOOKUP(A10,'PIPELINE - WEB '!$A$7:$D$34,4,FALSE),0)</f>
        <v>0</v>
      </c>
      <c r="E10" s="18">
        <f t="shared" si="0"/>
        <v>3575397</v>
      </c>
    </row>
    <row r="11" spans="1:5" x14ac:dyDescent="0.2">
      <c r="A11" s="13">
        <v>6</v>
      </c>
      <c r="B11" s="5" t="s">
        <v>10</v>
      </c>
      <c r="C11" s="18">
        <f>VLOOKUP(A11,'WF Development Funds - WEB'!$A$6:$D$72,4,FALSE)</f>
        <v>84953412</v>
      </c>
      <c r="D11" s="18">
        <f>IFERROR(VLOOKUP(A11,'PIPELINE - WEB '!$A$7:$D$34,4,FALSE),0)</f>
        <v>2264777</v>
      </c>
      <c r="E11" s="18">
        <f t="shared" si="0"/>
        <v>87218189</v>
      </c>
    </row>
    <row r="12" spans="1:5" x14ac:dyDescent="0.2">
      <c r="A12" s="14">
        <v>7</v>
      </c>
      <c r="B12" s="6" t="s">
        <v>11</v>
      </c>
      <c r="C12" s="18" t="str">
        <f>VLOOKUP(A12,'WF Development Funds - WEB'!$A$6:$D$72,4,FALSE)</f>
        <v xml:space="preserve"> -   </v>
      </c>
      <c r="D12" s="18">
        <f>IFERROR(VLOOKUP(A12,'PIPELINE - WEB '!$A$7:$D$34,4,FALSE),0)</f>
        <v>0</v>
      </c>
      <c r="E12" s="18">
        <f t="shared" si="0"/>
        <v>0</v>
      </c>
    </row>
    <row r="13" spans="1:5" x14ac:dyDescent="0.2">
      <c r="A13" s="13">
        <v>8</v>
      </c>
      <c r="B13" s="5" t="s">
        <v>12</v>
      </c>
      <c r="C13" s="18">
        <f>VLOOKUP(A13,'WF Development Funds - WEB'!$A$6:$D$72,4,FALSE)</f>
        <v>4354836</v>
      </c>
      <c r="D13" s="18">
        <f>IFERROR(VLOOKUP(A13,'PIPELINE - WEB '!$A$7:$D$34,4,FALSE),0)</f>
        <v>683247</v>
      </c>
      <c r="E13" s="18">
        <f t="shared" si="0"/>
        <v>5038083</v>
      </c>
    </row>
    <row r="14" spans="1:5" x14ac:dyDescent="0.2">
      <c r="A14" s="13">
        <v>9</v>
      </c>
      <c r="B14" s="5" t="s">
        <v>13</v>
      </c>
      <c r="C14" s="18">
        <f>VLOOKUP(A14,'WF Development Funds - WEB'!$A$6:$D$72,4,FALSE)</f>
        <v>3605773</v>
      </c>
      <c r="D14" s="18">
        <f>IFERROR(VLOOKUP(A14,'PIPELINE - WEB '!$A$7:$D$34,4,FALSE),0)</f>
        <v>588338</v>
      </c>
      <c r="E14" s="18">
        <f t="shared" si="0"/>
        <v>4194111</v>
      </c>
    </row>
    <row r="15" spans="1:5" x14ac:dyDescent="0.2">
      <c r="A15" s="13">
        <v>10</v>
      </c>
      <c r="B15" s="5" t="s">
        <v>14</v>
      </c>
      <c r="C15" s="18">
        <f>VLOOKUP(A15,'WF Development Funds - WEB'!$A$6:$D$72,4,FALSE)</f>
        <v>1154458</v>
      </c>
      <c r="D15" s="18">
        <f>IFERROR(VLOOKUP(A15,'PIPELINE - WEB '!$A$7:$D$34,4,FALSE),0)</f>
        <v>0</v>
      </c>
      <c r="E15" s="18">
        <f t="shared" si="0"/>
        <v>1154458</v>
      </c>
    </row>
    <row r="16" spans="1:5" x14ac:dyDescent="0.2">
      <c r="A16" s="13">
        <v>11</v>
      </c>
      <c r="B16" s="5" t="s">
        <v>15</v>
      </c>
      <c r="C16" s="18">
        <f>VLOOKUP(A16,'WF Development Funds - WEB'!$A$6:$D$72,4,FALSE)</f>
        <v>13921490</v>
      </c>
      <c r="D16" s="18">
        <f>IFERROR(VLOOKUP(A16,'PIPELINE - WEB '!$A$7:$D$34,4,FALSE),0)</f>
        <v>1399741</v>
      </c>
      <c r="E16" s="18">
        <f t="shared" si="0"/>
        <v>15321231</v>
      </c>
    </row>
    <row r="17" spans="1:5" x14ac:dyDescent="0.2">
      <c r="A17" s="13">
        <v>12</v>
      </c>
      <c r="B17" s="5" t="s">
        <v>16</v>
      </c>
      <c r="C17" s="18">
        <f>VLOOKUP(A17,'WF Development Funds - WEB'!$A$6:$D$72,4,FALSE)</f>
        <v>306053</v>
      </c>
      <c r="D17" s="18">
        <f>IFERROR(VLOOKUP(A17,'PIPELINE - WEB '!$A$7:$D$34,4,FALSE),0)</f>
        <v>0</v>
      </c>
      <c r="E17" s="18">
        <f t="shared" si="0"/>
        <v>306053</v>
      </c>
    </row>
    <row r="18" spans="1:5" x14ac:dyDescent="0.2">
      <c r="A18" s="13">
        <v>13</v>
      </c>
      <c r="B18" s="5" t="s">
        <v>17</v>
      </c>
      <c r="C18" s="18">
        <f>VLOOKUP(A18,'WF Development Funds - WEB'!$A$6:$D$72,4,FALSE)</f>
        <v>92761813</v>
      </c>
      <c r="D18" s="18">
        <f>IFERROR(VLOOKUP(A18,'PIPELINE - WEB '!$A$7:$D$34,4,FALSE),0)</f>
        <v>1581915</v>
      </c>
      <c r="E18" s="18">
        <f t="shared" si="0"/>
        <v>94343728</v>
      </c>
    </row>
    <row r="19" spans="1:5" x14ac:dyDescent="0.2">
      <c r="A19" s="13">
        <v>14</v>
      </c>
      <c r="B19" s="5" t="s">
        <v>18</v>
      </c>
      <c r="C19" s="18">
        <f>VLOOKUP(A19,'WF Development Funds - WEB'!$A$6:$D$72,4,FALSE)</f>
        <v>720702</v>
      </c>
      <c r="D19" s="18">
        <f>IFERROR(VLOOKUP(A19,'PIPELINE - WEB '!$A$7:$D$34,4,FALSE),0)</f>
        <v>222082</v>
      </c>
      <c r="E19" s="18">
        <f t="shared" si="0"/>
        <v>942784</v>
      </c>
    </row>
    <row r="20" spans="1:5" x14ac:dyDescent="0.2">
      <c r="A20" s="13">
        <v>15</v>
      </c>
      <c r="B20" s="5" t="s">
        <v>19</v>
      </c>
      <c r="C20" s="18">
        <f>VLOOKUP(A20,'WF Development Funds - WEB'!$A$6:$D$72,4,FALSE)</f>
        <v>113629</v>
      </c>
      <c r="D20" s="18">
        <f>IFERROR(VLOOKUP(A20,'PIPELINE - WEB '!$A$7:$D$34,4,FALSE),0)</f>
        <v>0</v>
      </c>
      <c r="E20" s="18">
        <f t="shared" si="0"/>
        <v>113629</v>
      </c>
    </row>
    <row r="21" spans="1:5" x14ac:dyDescent="0.2">
      <c r="A21" s="14">
        <v>16</v>
      </c>
      <c r="B21" s="6" t="s">
        <v>20</v>
      </c>
      <c r="C21" s="18" t="str">
        <f>VLOOKUP(A21,'WF Development Funds - WEB'!$A$6:$D$72,4,FALSE)</f>
        <v xml:space="preserve"> -   </v>
      </c>
      <c r="D21" s="18">
        <f>IFERROR(VLOOKUP(A21,'PIPELINE - WEB '!$A$7:$D$34,4,FALSE),0)</f>
        <v>0</v>
      </c>
      <c r="E21" s="18">
        <f t="shared" si="0"/>
        <v>0</v>
      </c>
    </row>
    <row r="22" spans="1:5" x14ac:dyDescent="0.2">
      <c r="A22" s="13">
        <v>17</v>
      </c>
      <c r="B22" s="5" t="s">
        <v>21</v>
      </c>
      <c r="C22" s="18">
        <f>VLOOKUP(A22,'WF Development Funds - WEB'!$A$6:$D$72,4,FALSE)</f>
        <v>5522080</v>
      </c>
      <c r="D22" s="18">
        <f>IFERROR(VLOOKUP(A22,'PIPELINE - WEB '!$A$7:$D$34,4,FALSE),0)</f>
        <v>0</v>
      </c>
      <c r="E22" s="18">
        <f t="shared" si="0"/>
        <v>5522080</v>
      </c>
    </row>
    <row r="23" spans="1:5" x14ac:dyDescent="0.2">
      <c r="A23" s="13">
        <v>18</v>
      </c>
      <c r="B23" s="5" t="s">
        <v>22</v>
      </c>
      <c r="C23" s="18">
        <f>VLOOKUP(A23,'WF Development Funds - WEB'!$A$6:$D$72,4,FALSE)</f>
        <v>1087978</v>
      </c>
      <c r="D23" s="18">
        <f>IFERROR(VLOOKUP(A23,'PIPELINE - WEB '!$A$7:$D$34,4,FALSE),0)</f>
        <v>0</v>
      </c>
      <c r="E23" s="18">
        <f t="shared" si="0"/>
        <v>1087978</v>
      </c>
    </row>
    <row r="24" spans="1:5" x14ac:dyDescent="0.2">
      <c r="A24" s="13">
        <v>19</v>
      </c>
      <c r="B24" s="5" t="s">
        <v>23</v>
      </c>
      <c r="C24" s="18">
        <f>VLOOKUP(A24,'WF Development Funds - WEB'!$A$6:$D$72,4,FALSE)</f>
        <v>107691</v>
      </c>
      <c r="D24" s="18">
        <f>IFERROR(VLOOKUP(A24,'PIPELINE - WEB '!$A$7:$D$34,4,FALSE),0)</f>
        <v>0</v>
      </c>
      <c r="E24" s="18">
        <f t="shared" si="0"/>
        <v>107691</v>
      </c>
    </row>
    <row r="25" spans="1:5" x14ac:dyDescent="0.2">
      <c r="A25" s="13">
        <v>20</v>
      </c>
      <c r="B25" s="5" t="s">
        <v>24</v>
      </c>
      <c r="C25" s="18">
        <f>VLOOKUP(A25,'WF Development Funds - WEB'!$A$6:$D$72,4,FALSE)</f>
        <v>939171</v>
      </c>
      <c r="D25" s="18">
        <f>IFERROR(VLOOKUP(A25,'PIPELINE - WEB '!$A$7:$D$34,4,FALSE),0)</f>
        <v>297657</v>
      </c>
      <c r="E25" s="18">
        <f t="shared" si="0"/>
        <v>1236828</v>
      </c>
    </row>
    <row r="26" spans="1:5" x14ac:dyDescent="0.2">
      <c r="A26" s="14">
        <v>21</v>
      </c>
      <c r="B26" s="6" t="s">
        <v>25</v>
      </c>
      <c r="C26" s="18" t="str">
        <f>VLOOKUP(A26,'WF Development Funds - WEB'!$A$6:$D$72,4,FALSE)</f>
        <v xml:space="preserve"> -   </v>
      </c>
      <c r="D26" s="18">
        <f>IFERROR(VLOOKUP(A26,'PIPELINE - WEB '!$A$7:$D$34,4,FALSE),0)</f>
        <v>0</v>
      </c>
      <c r="E26" s="18">
        <f t="shared" si="0"/>
        <v>0</v>
      </c>
    </row>
    <row r="27" spans="1:5" x14ac:dyDescent="0.2">
      <c r="A27" s="13">
        <v>22</v>
      </c>
      <c r="B27" s="5" t="s">
        <v>26</v>
      </c>
      <c r="C27" s="18">
        <f>VLOOKUP(A27,'WF Development Funds - WEB'!$A$6:$D$72,4,FALSE)</f>
        <v>108971</v>
      </c>
      <c r="D27" s="18">
        <f>IFERROR(VLOOKUP(A27,'PIPELINE - WEB '!$A$7:$D$34,4,FALSE),0)</f>
        <v>0</v>
      </c>
      <c r="E27" s="18">
        <f t="shared" si="0"/>
        <v>108971</v>
      </c>
    </row>
    <row r="28" spans="1:5" x14ac:dyDescent="0.2">
      <c r="A28" s="13">
        <v>23</v>
      </c>
      <c r="B28" s="5" t="s">
        <v>27</v>
      </c>
      <c r="C28" s="18">
        <f>VLOOKUP(A28,'WF Development Funds - WEB'!$A$6:$D$72,4,FALSE)</f>
        <v>110047</v>
      </c>
      <c r="D28" s="18">
        <f>IFERROR(VLOOKUP(A28,'PIPELINE - WEB '!$A$7:$D$34,4,FALSE),0)</f>
        <v>0</v>
      </c>
      <c r="E28" s="18">
        <f t="shared" si="0"/>
        <v>110047</v>
      </c>
    </row>
    <row r="29" spans="1:5" x14ac:dyDescent="0.2">
      <c r="A29" s="13">
        <v>24</v>
      </c>
      <c r="B29" s="5" t="s">
        <v>28</v>
      </c>
      <c r="C29" s="18">
        <f>VLOOKUP(A29,'WF Development Funds - WEB'!$A$6:$D$72,4,FALSE)</f>
        <v>108328</v>
      </c>
      <c r="D29" s="18">
        <f>IFERROR(VLOOKUP(A29,'PIPELINE - WEB '!$A$7:$D$34,4,FALSE),0)</f>
        <v>0</v>
      </c>
      <c r="E29" s="18">
        <f t="shared" si="0"/>
        <v>108328</v>
      </c>
    </row>
    <row r="30" spans="1:5" x14ac:dyDescent="0.2">
      <c r="A30" s="13">
        <v>25</v>
      </c>
      <c r="B30" s="5" t="s">
        <v>29</v>
      </c>
      <c r="C30" s="18">
        <f>VLOOKUP(A30,'WF Development Funds - WEB'!$A$6:$D$72,4,FALSE)</f>
        <v>199579</v>
      </c>
      <c r="D30" s="18">
        <f>IFERROR(VLOOKUP(A30,'PIPELINE - WEB '!$A$7:$D$34,4,FALSE),0)</f>
        <v>0</v>
      </c>
      <c r="E30" s="18">
        <f t="shared" si="0"/>
        <v>199579</v>
      </c>
    </row>
    <row r="31" spans="1:5" x14ac:dyDescent="0.2">
      <c r="A31" s="13">
        <v>26</v>
      </c>
      <c r="B31" s="5" t="s">
        <v>30</v>
      </c>
      <c r="C31" s="18">
        <f>VLOOKUP(A31,'WF Development Funds - WEB'!$A$6:$D$72,4,FALSE)</f>
        <v>1168201</v>
      </c>
      <c r="D31" s="18">
        <f>IFERROR(VLOOKUP(A31,'PIPELINE - WEB '!$A$7:$D$34,4,FALSE),0)</f>
        <v>0</v>
      </c>
      <c r="E31" s="18">
        <f t="shared" si="0"/>
        <v>1168201</v>
      </c>
    </row>
    <row r="32" spans="1:5" x14ac:dyDescent="0.2">
      <c r="A32" s="13">
        <v>27</v>
      </c>
      <c r="B32" s="5" t="s">
        <v>31</v>
      </c>
      <c r="C32" s="18">
        <f>VLOOKUP(A32,'WF Development Funds - WEB'!$A$6:$D$72,4,FALSE)</f>
        <v>779303</v>
      </c>
      <c r="D32" s="18">
        <f>IFERROR(VLOOKUP(A32,'PIPELINE - WEB '!$A$7:$D$34,4,FALSE),0)</f>
        <v>0</v>
      </c>
      <c r="E32" s="18">
        <f t="shared" si="0"/>
        <v>779303</v>
      </c>
    </row>
    <row r="33" spans="1:5" x14ac:dyDescent="0.2">
      <c r="A33" s="15">
        <v>28</v>
      </c>
      <c r="B33" s="16" t="s">
        <v>32</v>
      </c>
      <c r="C33" s="18" t="str">
        <f>VLOOKUP(A33,'WF Development Funds - WEB'!$A$6:$D$72,4,FALSE)</f>
        <v xml:space="preserve"> -   </v>
      </c>
      <c r="D33" s="18">
        <f>IFERROR(VLOOKUP(A33,'PIPELINE - WEB '!$A$7:$D$34,4,FALSE),0)</f>
        <v>0</v>
      </c>
      <c r="E33" s="18">
        <f t="shared" si="0"/>
        <v>0</v>
      </c>
    </row>
    <row r="34" spans="1:5" x14ac:dyDescent="0.2">
      <c r="A34" s="13">
        <v>29</v>
      </c>
      <c r="B34" s="5" t="s">
        <v>33</v>
      </c>
      <c r="C34" s="18">
        <f>VLOOKUP(A34,'WF Development Funds - WEB'!$A$6:$D$72,4,FALSE)</f>
        <v>56700748</v>
      </c>
      <c r="D34" s="18">
        <f>IFERROR(VLOOKUP(A34,'PIPELINE - WEB '!$A$7:$D$34,4,FALSE),0)</f>
        <v>386696</v>
      </c>
      <c r="E34" s="18">
        <f t="shared" si="0"/>
        <v>57087444</v>
      </c>
    </row>
    <row r="35" spans="1:5" x14ac:dyDescent="0.2">
      <c r="A35" s="14">
        <v>30</v>
      </c>
      <c r="B35" s="6" t="s">
        <v>34</v>
      </c>
      <c r="C35" s="18" t="str">
        <f>VLOOKUP(A35,'WF Development Funds - WEB'!$A$6:$D$72,4,FALSE)</f>
        <v xml:space="preserve"> -   </v>
      </c>
      <c r="D35" s="18">
        <f>IFERROR(VLOOKUP(A35,'PIPELINE - WEB '!$A$7:$D$34,4,FALSE),0)</f>
        <v>0</v>
      </c>
      <c r="E35" s="18">
        <f t="shared" si="0"/>
        <v>0</v>
      </c>
    </row>
    <row r="36" spans="1:5" x14ac:dyDescent="0.2">
      <c r="A36" s="13">
        <v>31</v>
      </c>
      <c r="B36" s="5" t="s">
        <v>35</v>
      </c>
      <c r="C36" s="18">
        <f>VLOOKUP(A36,'WF Development Funds - WEB'!$A$6:$D$72,4,FALSE)</f>
        <v>1594437</v>
      </c>
      <c r="D36" s="18">
        <f>IFERROR(VLOOKUP(A36,'PIPELINE - WEB '!$A$7:$D$34,4,FALSE),0)</f>
        <v>555793</v>
      </c>
      <c r="E36" s="18">
        <f t="shared" si="0"/>
        <v>2150230</v>
      </c>
    </row>
    <row r="37" spans="1:5" x14ac:dyDescent="0.2">
      <c r="A37" s="13">
        <v>32</v>
      </c>
      <c r="B37" s="5" t="s">
        <v>36</v>
      </c>
      <c r="C37" s="18">
        <f>VLOOKUP(A37,'WF Development Funds - WEB'!$A$6:$D$72,4,FALSE)</f>
        <v>245506</v>
      </c>
      <c r="D37" s="18">
        <f>IFERROR(VLOOKUP(A37,'PIPELINE - WEB '!$A$7:$D$34,4,FALSE),0)</f>
        <v>0</v>
      </c>
      <c r="E37" s="18">
        <f t="shared" si="0"/>
        <v>245506</v>
      </c>
    </row>
    <row r="38" spans="1:5" x14ac:dyDescent="0.2">
      <c r="A38" s="13">
        <v>33</v>
      </c>
      <c r="B38" s="5" t="s">
        <v>37</v>
      </c>
      <c r="C38" s="18">
        <f>VLOOKUP(A38,'WF Development Funds - WEB'!$A$6:$D$72,4,FALSE)</f>
        <v>107952</v>
      </c>
      <c r="D38" s="18">
        <f>IFERROR(VLOOKUP(A38,'PIPELINE - WEB '!$A$7:$D$34,4,FALSE),0)</f>
        <v>0</v>
      </c>
      <c r="E38" s="18">
        <f t="shared" ref="E38:E69" si="1">SUM(C38:D38)</f>
        <v>107952</v>
      </c>
    </row>
    <row r="39" spans="1:5" x14ac:dyDescent="0.2">
      <c r="A39" s="13">
        <v>34</v>
      </c>
      <c r="B39" s="5" t="s">
        <v>38</v>
      </c>
      <c r="C39" s="18">
        <f>VLOOKUP(A39,'WF Development Funds - WEB'!$A$6:$D$72,4,FALSE)</f>
        <v>108742</v>
      </c>
      <c r="D39" s="18">
        <f>IFERROR(VLOOKUP(A39,'PIPELINE - WEB '!$A$7:$D$34,4,FALSE),0)</f>
        <v>0</v>
      </c>
      <c r="E39" s="18">
        <f t="shared" si="1"/>
        <v>108742</v>
      </c>
    </row>
    <row r="40" spans="1:5" x14ac:dyDescent="0.2">
      <c r="A40" s="13">
        <v>35</v>
      </c>
      <c r="B40" s="5" t="s">
        <v>39</v>
      </c>
      <c r="C40" s="18">
        <f>VLOOKUP(A40,'WF Development Funds - WEB'!$A$6:$D$72,4,FALSE)</f>
        <v>7161499</v>
      </c>
      <c r="D40" s="18">
        <f>IFERROR(VLOOKUP(A40,'PIPELINE - WEB '!$A$7:$D$34,4,FALSE),0)</f>
        <v>695530</v>
      </c>
      <c r="E40" s="18">
        <f t="shared" si="1"/>
        <v>7857029</v>
      </c>
    </row>
    <row r="41" spans="1:5" x14ac:dyDescent="0.2">
      <c r="A41" s="13">
        <v>36</v>
      </c>
      <c r="B41" s="5" t="s">
        <v>40</v>
      </c>
      <c r="C41" s="18">
        <f>VLOOKUP(A41,'WF Development Funds - WEB'!$A$6:$D$72,4,FALSE)</f>
        <v>11513147</v>
      </c>
      <c r="D41" s="18">
        <f>IFERROR(VLOOKUP(A41,'PIPELINE - WEB '!$A$7:$D$34,4,FALSE),0)</f>
        <v>1019260</v>
      </c>
      <c r="E41" s="18">
        <f t="shared" si="1"/>
        <v>12532407</v>
      </c>
    </row>
    <row r="42" spans="1:5" x14ac:dyDescent="0.2">
      <c r="A42" s="13">
        <v>37</v>
      </c>
      <c r="B42" s="5" t="s">
        <v>41</v>
      </c>
      <c r="C42" s="18">
        <f>VLOOKUP(A42,'WF Development Funds - WEB'!$A$6:$D$72,4,FALSE)</f>
        <v>9613460</v>
      </c>
      <c r="D42" s="18">
        <f>IFERROR(VLOOKUP(A42,'PIPELINE - WEB '!$A$7:$D$34,4,FALSE),0)</f>
        <v>364870</v>
      </c>
      <c r="E42" s="18">
        <f t="shared" si="1"/>
        <v>9978330</v>
      </c>
    </row>
    <row r="43" spans="1:5" x14ac:dyDescent="0.2">
      <c r="A43" s="14">
        <v>38</v>
      </c>
      <c r="B43" s="6" t="s">
        <v>42</v>
      </c>
      <c r="C43" s="18" t="str">
        <f>VLOOKUP(A43,'WF Development Funds - WEB'!$A$6:$D$72,4,FALSE)</f>
        <v xml:space="preserve"> -   </v>
      </c>
      <c r="D43" s="18">
        <f>IFERROR(VLOOKUP(A43,'PIPELINE - WEB '!$A$7:$D$34,4,FALSE),0)</f>
        <v>0</v>
      </c>
      <c r="E43" s="18">
        <f t="shared" si="1"/>
        <v>0</v>
      </c>
    </row>
    <row r="44" spans="1:5" x14ac:dyDescent="0.2">
      <c r="A44" s="13">
        <v>39</v>
      </c>
      <c r="B44" s="5" t="s">
        <v>43</v>
      </c>
      <c r="C44" s="18">
        <f>VLOOKUP(A44,'WF Development Funds - WEB'!$A$6:$D$72,4,FALSE)</f>
        <v>228905</v>
      </c>
      <c r="D44" s="18">
        <f>IFERROR(VLOOKUP(A44,'PIPELINE - WEB '!$A$7:$D$34,4,FALSE),0)</f>
        <v>0</v>
      </c>
      <c r="E44" s="18">
        <f t="shared" si="1"/>
        <v>228905</v>
      </c>
    </row>
    <row r="45" spans="1:5" x14ac:dyDescent="0.2">
      <c r="A45" s="13">
        <v>40</v>
      </c>
      <c r="B45" s="5" t="s">
        <v>44</v>
      </c>
      <c r="C45" s="18">
        <f>VLOOKUP(A45,'WF Development Funds - WEB'!$A$6:$D$72,4,FALSE)</f>
        <v>107685</v>
      </c>
      <c r="D45" s="18">
        <f>IFERROR(VLOOKUP(A45,'PIPELINE - WEB '!$A$7:$D$34,4,FALSE),0)</f>
        <v>0</v>
      </c>
      <c r="E45" s="18">
        <f t="shared" si="1"/>
        <v>107685</v>
      </c>
    </row>
    <row r="46" spans="1:5" x14ac:dyDescent="0.2">
      <c r="A46" s="13">
        <v>41</v>
      </c>
      <c r="B46" s="5" t="s">
        <v>45</v>
      </c>
      <c r="C46" s="18">
        <f>VLOOKUP(A46,'WF Development Funds - WEB'!$A$6:$D$72,4,FALSE)</f>
        <v>10511121</v>
      </c>
      <c r="D46" s="18">
        <f>IFERROR(VLOOKUP(A46,'PIPELINE - WEB '!$A$7:$D$34,4,FALSE),0)</f>
        <v>541678</v>
      </c>
      <c r="E46" s="18">
        <f t="shared" si="1"/>
        <v>11052799</v>
      </c>
    </row>
    <row r="47" spans="1:5" x14ac:dyDescent="0.2">
      <c r="A47" s="13">
        <v>42</v>
      </c>
      <c r="B47" s="5" t="s">
        <v>46</v>
      </c>
      <c r="C47" s="18">
        <f>VLOOKUP(A47,'WF Development Funds - WEB'!$A$6:$D$72,4,FALSE)</f>
        <v>4813692</v>
      </c>
      <c r="D47" s="18">
        <f>IFERROR(VLOOKUP(A47,'PIPELINE - WEB '!$A$7:$D$34,4,FALSE),0)</f>
        <v>437349</v>
      </c>
      <c r="E47" s="18">
        <f t="shared" si="1"/>
        <v>5251041</v>
      </c>
    </row>
    <row r="48" spans="1:5" x14ac:dyDescent="0.2">
      <c r="A48" s="13">
        <v>43</v>
      </c>
      <c r="B48" s="5" t="s">
        <v>47</v>
      </c>
      <c r="C48" s="18">
        <f>VLOOKUP(A48,'WF Development Funds - WEB'!$A$6:$D$72,4,FALSE)</f>
        <v>1287481</v>
      </c>
      <c r="D48" s="18">
        <f>IFERROR(VLOOKUP(A48,'PIPELINE - WEB '!$A$7:$D$34,4,FALSE),0)</f>
        <v>0</v>
      </c>
      <c r="E48" s="18">
        <f t="shared" si="1"/>
        <v>1287481</v>
      </c>
    </row>
    <row r="49" spans="1:5" x14ac:dyDescent="0.2">
      <c r="A49" s="13">
        <v>44</v>
      </c>
      <c r="B49" s="5" t="s">
        <v>48</v>
      </c>
      <c r="C49" s="18">
        <f>VLOOKUP(A49,'WF Development Funds - WEB'!$A$6:$D$72,4,FALSE)</f>
        <v>665868</v>
      </c>
      <c r="D49" s="18">
        <f>IFERROR(VLOOKUP(A49,'PIPELINE - WEB '!$A$7:$D$34,4,FALSE),0)</f>
        <v>0</v>
      </c>
      <c r="E49" s="18">
        <f t="shared" si="1"/>
        <v>665868</v>
      </c>
    </row>
    <row r="50" spans="1:5" x14ac:dyDescent="0.2">
      <c r="A50" s="13">
        <v>45</v>
      </c>
      <c r="B50" s="5" t="s">
        <v>49</v>
      </c>
      <c r="C50" s="18">
        <f>VLOOKUP(A50,'WF Development Funds - WEB'!$A$6:$D$72,4,FALSE)</f>
        <v>321234</v>
      </c>
      <c r="D50" s="18">
        <f>IFERROR(VLOOKUP(A50,'PIPELINE - WEB '!$A$7:$D$34,4,FALSE),0)</f>
        <v>0</v>
      </c>
      <c r="E50" s="18">
        <f t="shared" si="1"/>
        <v>321234</v>
      </c>
    </row>
    <row r="51" spans="1:5" x14ac:dyDescent="0.2">
      <c r="A51" s="13">
        <v>46</v>
      </c>
      <c r="B51" s="5" t="s">
        <v>50</v>
      </c>
      <c r="C51" s="18">
        <f>VLOOKUP(A51,'WF Development Funds - WEB'!$A$6:$D$72,4,FALSE)</f>
        <v>2938989</v>
      </c>
      <c r="D51" s="18">
        <f>IFERROR(VLOOKUP(A51,'PIPELINE - WEB '!$A$7:$D$34,4,FALSE),0)</f>
        <v>656364</v>
      </c>
      <c r="E51" s="18">
        <f t="shared" si="1"/>
        <v>3595353</v>
      </c>
    </row>
    <row r="52" spans="1:5" x14ac:dyDescent="0.2">
      <c r="A52" s="14">
        <v>47</v>
      </c>
      <c r="B52" s="6" t="s">
        <v>51</v>
      </c>
      <c r="C52" s="18" t="str">
        <f>VLOOKUP(A52,'WF Development Funds - WEB'!$A$6:$D$72,4,FALSE)</f>
        <v xml:space="preserve"> -   </v>
      </c>
      <c r="D52" s="18">
        <f>IFERROR(VLOOKUP(A52,'PIPELINE - WEB '!$A$7:$D$34,4,FALSE),0)</f>
        <v>0</v>
      </c>
      <c r="E52" s="18">
        <f t="shared" si="1"/>
        <v>0</v>
      </c>
    </row>
    <row r="53" spans="1:5" x14ac:dyDescent="0.2">
      <c r="A53" s="13">
        <v>48</v>
      </c>
      <c r="B53" s="5" t="s">
        <v>52</v>
      </c>
      <c r="C53" s="18">
        <f>VLOOKUP(A53,'WF Development Funds - WEB'!$A$6:$D$72,4,FALSE)</f>
        <v>34889964</v>
      </c>
      <c r="D53" s="18">
        <f>IFERROR(VLOOKUP(A53,'PIPELINE - WEB '!$A$7:$D$34,4,FALSE),0)</f>
        <v>762627</v>
      </c>
      <c r="E53" s="18">
        <f t="shared" si="1"/>
        <v>35652591</v>
      </c>
    </row>
    <row r="54" spans="1:5" x14ac:dyDescent="0.2">
      <c r="A54" s="13">
        <v>49</v>
      </c>
      <c r="B54" s="5" t="s">
        <v>53</v>
      </c>
      <c r="C54" s="18">
        <f>VLOOKUP(A54,'WF Development Funds - WEB'!$A$6:$D$72,4,FALSE)</f>
        <v>9464435</v>
      </c>
      <c r="D54" s="18">
        <f>IFERROR(VLOOKUP(A54,'PIPELINE - WEB '!$A$7:$D$34,4,FALSE),0)</f>
        <v>685108</v>
      </c>
      <c r="E54" s="18">
        <f t="shared" si="1"/>
        <v>10149543</v>
      </c>
    </row>
    <row r="55" spans="1:5" x14ac:dyDescent="0.2">
      <c r="A55" s="13">
        <v>50</v>
      </c>
      <c r="B55" s="5" t="s">
        <v>54</v>
      </c>
      <c r="C55" s="18">
        <f>VLOOKUP(A55,'WF Development Funds - WEB'!$A$6:$D$72,4,FALSE)</f>
        <v>20680710</v>
      </c>
      <c r="D55" s="18">
        <f>IFERROR(VLOOKUP(A55,'PIPELINE - WEB '!$A$7:$D$34,4,FALSE),0)</f>
        <v>0</v>
      </c>
      <c r="E55" s="18">
        <f t="shared" si="1"/>
        <v>20680710</v>
      </c>
    </row>
    <row r="56" spans="1:5" x14ac:dyDescent="0.2">
      <c r="A56" s="13">
        <v>51</v>
      </c>
      <c r="B56" s="5" t="s">
        <v>55</v>
      </c>
      <c r="C56" s="18">
        <f>VLOOKUP(A56,'WF Development Funds - WEB'!$A$6:$D$72,4,FALSE)</f>
        <v>3736944</v>
      </c>
      <c r="D56" s="18">
        <f>IFERROR(VLOOKUP(A56,'PIPELINE - WEB '!$A$7:$D$34,4,FALSE),0)</f>
        <v>0</v>
      </c>
      <c r="E56" s="18">
        <f t="shared" si="1"/>
        <v>3736944</v>
      </c>
    </row>
    <row r="57" spans="1:5" x14ac:dyDescent="0.2">
      <c r="A57" s="13">
        <v>52</v>
      </c>
      <c r="B57" s="5" t="s">
        <v>56</v>
      </c>
      <c r="C57" s="18">
        <f>VLOOKUP(A57,'WF Development Funds - WEB'!$A$6:$D$72,4,FALSE)</f>
        <v>28354031</v>
      </c>
      <c r="D57" s="18">
        <f>IFERROR(VLOOKUP(A57,'PIPELINE - WEB '!$A$7:$D$34,4,FALSE),0)</f>
        <v>1126728</v>
      </c>
      <c r="E57" s="18">
        <f t="shared" si="1"/>
        <v>29480759</v>
      </c>
    </row>
    <row r="58" spans="1:5" x14ac:dyDescent="0.2">
      <c r="A58" s="13">
        <v>53</v>
      </c>
      <c r="B58" s="5" t="s">
        <v>57</v>
      </c>
      <c r="C58" s="18">
        <f>VLOOKUP(A58,'WF Development Funds - WEB'!$A$6:$D$72,4,FALSE)</f>
        <v>10146087</v>
      </c>
      <c r="D58" s="18">
        <f>IFERROR(VLOOKUP(A58,'PIPELINE - WEB '!$A$7:$D$34,4,FALSE),0)</f>
        <v>850412</v>
      </c>
      <c r="E58" s="18">
        <f t="shared" si="1"/>
        <v>10996499</v>
      </c>
    </row>
    <row r="59" spans="1:5" x14ac:dyDescent="0.2">
      <c r="A59" s="14">
        <v>54</v>
      </c>
      <c r="B59" s="6" t="s">
        <v>58</v>
      </c>
      <c r="C59" s="18" t="str">
        <f>VLOOKUP(A59,'WF Development Funds - WEB'!$A$6:$D$72,4,FALSE)</f>
        <v xml:space="preserve"> -   </v>
      </c>
      <c r="D59" s="18">
        <f>IFERROR(VLOOKUP(A59,'PIPELINE - WEB '!$A$7:$D$34,4,FALSE),0)</f>
        <v>0</v>
      </c>
      <c r="E59" s="18">
        <f t="shared" si="1"/>
        <v>0</v>
      </c>
    </row>
    <row r="60" spans="1:5" x14ac:dyDescent="0.2">
      <c r="A60" s="13">
        <v>55</v>
      </c>
      <c r="B60" s="5" t="s">
        <v>59</v>
      </c>
      <c r="C60" s="18">
        <f>VLOOKUP(A60,'WF Development Funds - WEB'!$A$6:$D$72,4,FALSE)</f>
        <v>4611049</v>
      </c>
      <c r="D60" s="18">
        <f>IFERROR(VLOOKUP(A60,'PIPELINE - WEB '!$A$7:$D$34,4,FALSE),0)</f>
        <v>775314</v>
      </c>
      <c r="E60" s="18">
        <f t="shared" si="1"/>
        <v>5386363</v>
      </c>
    </row>
    <row r="61" spans="1:5" x14ac:dyDescent="0.2">
      <c r="A61" s="14">
        <v>56</v>
      </c>
      <c r="B61" s="6" t="s">
        <v>60</v>
      </c>
      <c r="C61" s="18" t="str">
        <f>VLOOKUP(A61,'WF Development Funds - WEB'!$A$6:$D$72,4,FALSE)</f>
        <v xml:space="preserve"> -   </v>
      </c>
      <c r="D61" s="18">
        <f>IFERROR(VLOOKUP(A61,'PIPELINE - WEB '!$A$7:$D$34,4,FALSE),0)</f>
        <v>0</v>
      </c>
      <c r="E61" s="18">
        <f t="shared" si="1"/>
        <v>0</v>
      </c>
    </row>
    <row r="62" spans="1:5" x14ac:dyDescent="0.2">
      <c r="A62" s="13">
        <v>57</v>
      </c>
      <c r="B62" s="5" t="s">
        <v>61</v>
      </c>
      <c r="C62" s="18">
        <f>VLOOKUP(A62,'WF Development Funds - WEB'!$A$6:$D$72,4,FALSE)</f>
        <v>2549536</v>
      </c>
      <c r="D62" s="18">
        <f>IFERROR(VLOOKUP(A62,'PIPELINE - WEB '!$A$7:$D$34,4,FALSE),0)</f>
        <v>588338</v>
      </c>
      <c r="E62" s="18">
        <f t="shared" si="1"/>
        <v>3137874</v>
      </c>
    </row>
    <row r="63" spans="1:5" x14ac:dyDescent="0.2">
      <c r="A63" s="13">
        <v>58</v>
      </c>
      <c r="B63" s="5" t="s">
        <v>62</v>
      </c>
      <c r="C63" s="18">
        <f>VLOOKUP(A63,'WF Development Funds - WEB'!$A$6:$D$72,4,FALSE)</f>
        <v>11211772</v>
      </c>
      <c r="D63" s="18">
        <f>IFERROR(VLOOKUP(A63,'PIPELINE - WEB '!$A$7:$D$34,4,FALSE),0)</f>
        <v>815016</v>
      </c>
      <c r="E63" s="18">
        <f t="shared" si="1"/>
        <v>12026788</v>
      </c>
    </row>
    <row r="64" spans="1:5" x14ac:dyDescent="0.2">
      <c r="A64" s="14">
        <v>59</v>
      </c>
      <c r="B64" s="6" t="s">
        <v>63</v>
      </c>
      <c r="C64" s="18" t="str">
        <f>VLOOKUP(A64,'WF Development Funds - WEB'!$A$6:$D$72,4,FALSE)</f>
        <v xml:space="preserve"> -   </v>
      </c>
      <c r="D64" s="18">
        <f>IFERROR(VLOOKUP(A64,'PIPELINE - WEB '!$A$7:$D$34,4,FALSE),0)</f>
        <v>0</v>
      </c>
      <c r="E64" s="18">
        <f t="shared" si="1"/>
        <v>0</v>
      </c>
    </row>
    <row r="65" spans="1:5" x14ac:dyDescent="0.2">
      <c r="A65" s="13">
        <v>60</v>
      </c>
      <c r="B65" s="5" t="s">
        <v>64</v>
      </c>
      <c r="C65" s="18">
        <f>VLOOKUP(A65,'WF Development Funds - WEB'!$A$6:$D$72,4,FALSE)</f>
        <v>236969</v>
      </c>
      <c r="D65" s="18">
        <f>IFERROR(VLOOKUP(A65,'PIPELINE - WEB '!$A$7:$D$34,4,FALSE),0)</f>
        <v>0</v>
      </c>
      <c r="E65" s="18">
        <f t="shared" si="1"/>
        <v>236969</v>
      </c>
    </row>
    <row r="66" spans="1:5" x14ac:dyDescent="0.2">
      <c r="A66" s="13">
        <v>61</v>
      </c>
      <c r="B66" s="5" t="s">
        <v>65</v>
      </c>
      <c r="C66" s="18">
        <f>VLOOKUP(A66,'WF Development Funds - WEB'!$A$6:$D$72,4,FALSE)</f>
        <v>3660401</v>
      </c>
      <c r="D66" s="18">
        <f>IFERROR(VLOOKUP(A66,'PIPELINE - WEB '!$A$7:$D$34,4,FALSE),0)</f>
        <v>363540</v>
      </c>
      <c r="E66" s="18">
        <f t="shared" si="1"/>
        <v>4023941</v>
      </c>
    </row>
    <row r="67" spans="1:5" x14ac:dyDescent="0.2">
      <c r="A67" s="13">
        <v>62</v>
      </c>
      <c r="B67" s="5" t="s">
        <v>66</v>
      </c>
      <c r="C67" s="18">
        <f>VLOOKUP(A67,'WF Development Funds - WEB'!$A$6:$D$72,4,FALSE)</f>
        <v>3276612</v>
      </c>
      <c r="D67" s="18">
        <f>IFERROR(VLOOKUP(A67,'PIPELINE - WEB '!$A$7:$D$34,4,FALSE),0)</f>
        <v>462793</v>
      </c>
      <c r="E67" s="18">
        <f t="shared" si="1"/>
        <v>3739405</v>
      </c>
    </row>
    <row r="68" spans="1:5" x14ac:dyDescent="0.2">
      <c r="A68" s="13">
        <v>63</v>
      </c>
      <c r="B68" s="5" t="s">
        <v>67</v>
      </c>
      <c r="C68" s="18">
        <f>VLOOKUP(A68,'WF Development Funds - WEB'!$A$6:$D$72,4,FALSE)</f>
        <v>114402</v>
      </c>
      <c r="D68" s="18">
        <f>IFERROR(VLOOKUP(A68,'PIPELINE - WEB '!$A$7:$D$34,4,FALSE),0)</f>
        <v>0</v>
      </c>
      <c r="E68" s="18">
        <f t="shared" si="1"/>
        <v>114402</v>
      </c>
    </row>
    <row r="69" spans="1:5" x14ac:dyDescent="0.2">
      <c r="A69" s="14">
        <v>64</v>
      </c>
      <c r="B69" s="6" t="s">
        <v>68</v>
      </c>
      <c r="C69" s="18" t="str">
        <f>VLOOKUP(A69,'WF Development Funds - WEB'!$A$6:$D$72,4,FALSE)</f>
        <v xml:space="preserve"> -   </v>
      </c>
      <c r="D69" s="18">
        <f>IFERROR(VLOOKUP(A69,'PIPELINE - WEB '!$A$7:$D$34,4,FALSE),0)</f>
        <v>0</v>
      </c>
      <c r="E69" s="18">
        <f t="shared" si="1"/>
        <v>0</v>
      </c>
    </row>
    <row r="70" spans="1:5" x14ac:dyDescent="0.2">
      <c r="A70" s="13">
        <v>65</v>
      </c>
      <c r="B70" s="5" t="s">
        <v>69</v>
      </c>
      <c r="C70" s="18">
        <f>VLOOKUP(A70,'WF Development Funds - WEB'!$A$6:$D$72,4,FALSE)</f>
        <v>124370</v>
      </c>
      <c r="D70" s="18">
        <f>IFERROR(VLOOKUP(A70,'PIPELINE - WEB '!$A$7:$D$34,4,FALSE),0)</f>
        <v>0</v>
      </c>
      <c r="E70" s="18">
        <f t="shared" ref="E70:E72" si="2">SUM(C70:D70)</f>
        <v>124370</v>
      </c>
    </row>
    <row r="71" spans="1:5" x14ac:dyDescent="0.2">
      <c r="A71" s="13">
        <v>66</v>
      </c>
      <c r="B71" s="5" t="s">
        <v>70</v>
      </c>
      <c r="C71" s="18">
        <f>VLOOKUP(A71,'WF Development Funds - WEB'!$A$6:$D$72,4,FALSE)</f>
        <v>1676238</v>
      </c>
      <c r="D71" s="18">
        <f>IFERROR(VLOOKUP(A71,'PIPELINE - WEB '!$A$7:$D$34,4,FALSE),0)</f>
        <v>347547</v>
      </c>
      <c r="E71" s="18">
        <f t="shared" si="2"/>
        <v>2023785</v>
      </c>
    </row>
    <row r="72" spans="1:5" ht="15" thickBot="1" x14ac:dyDescent="0.25">
      <c r="A72" s="34">
        <v>67</v>
      </c>
      <c r="B72" s="35" t="s">
        <v>71</v>
      </c>
      <c r="C72" s="45">
        <f>VLOOKUP(A72,'WF Development Funds - WEB'!$A$6:$D$72,4,FALSE)</f>
        <v>4079570</v>
      </c>
      <c r="D72" s="45">
        <f>IFERROR(VLOOKUP(A72,'PIPELINE - WEB '!$A$7:$D$34,4,FALSE),0)</f>
        <v>546183</v>
      </c>
      <c r="E72" s="45">
        <f t="shared" si="2"/>
        <v>4625753</v>
      </c>
    </row>
    <row r="73" spans="1:5" ht="16" thickBot="1" x14ac:dyDescent="0.25">
      <c r="A73" s="40"/>
      <c r="B73" s="40" t="s">
        <v>72</v>
      </c>
      <c r="C73" s="46">
        <f>SUM(C6:C72)</f>
        <v>467346826</v>
      </c>
      <c r="D73" s="46">
        <f>SUM(D6:D72)</f>
        <v>20000000</v>
      </c>
      <c r="E73" s="46">
        <f>SUM(E6:E72)</f>
        <v>487346826</v>
      </c>
    </row>
    <row r="75" spans="1:5" x14ac:dyDescent="0.2">
      <c r="A75" s="4" t="s">
        <v>75</v>
      </c>
    </row>
    <row r="76" spans="1:5" x14ac:dyDescent="0.2">
      <c r="A76" s="4" t="s">
        <v>87</v>
      </c>
    </row>
    <row r="77" spans="1:5" x14ac:dyDescent="0.2">
      <c r="A77" s="4" t="s">
        <v>86</v>
      </c>
    </row>
  </sheetData>
  <mergeCells count="3">
    <mergeCell ref="A3:E3"/>
    <mergeCell ref="A1:E1"/>
    <mergeCell ref="A2:E2"/>
  </mergeCells>
  <printOptions horizontalCentered="1"/>
  <pageMargins left="0.7" right="0.7" top="0.75" bottom="0.75" header="0.3" footer="0.3"/>
  <pageSetup scale="98" fitToHeight="2" orientation="portrait" r:id="rId1"/>
  <headerFooter>
    <oddFooter>&amp;C&amp;10Page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1F671557763A408F71B82EC2A4E440" ma:contentTypeVersion="6" ma:contentTypeDescription="Create a new document." ma:contentTypeScope="" ma:versionID="52ce34fecaaed3e0415b08c9c455a37c">
  <xsd:schema xmlns:xsd="http://www.w3.org/2001/XMLSchema" xmlns:xs="http://www.w3.org/2001/XMLSchema" xmlns:p="http://schemas.microsoft.com/office/2006/metadata/properties" xmlns:ns2="a907fb45-faf9-4bf5-9ab7-d71c31a6c495" xmlns:ns3="d7f671f6-1bac-4f28-899c-c8354abd1993" targetNamespace="http://schemas.microsoft.com/office/2006/metadata/properties" ma:root="true" ma:fieldsID="bfc0bb3fe6430d572b96025262d0a0a5" ns2:_="" ns3:_="">
    <xsd:import namespace="a907fb45-faf9-4bf5-9ab7-d71c31a6c495"/>
    <xsd:import namespace="d7f671f6-1bac-4f28-899c-c8354abd1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7fb45-faf9-4bf5-9ab7-d71c31a6c4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671f6-1bac-4f28-899c-c8354abd19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2FFDC9-B753-43B0-B3E3-922F20E7E9F4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d7f671f6-1bac-4f28-899c-c8354abd1993"/>
    <ds:schemaRef ds:uri="a907fb45-faf9-4bf5-9ab7-d71c31a6c495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7205B36-40FD-4B9A-9BBB-F78D008143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23B44D-0360-42C5-82FF-CC86F0FD9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7fb45-faf9-4bf5-9ab7-d71c31a6c495"/>
    <ds:schemaRef ds:uri="d7f671f6-1bac-4f28-899c-c8354abd1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WF Development Funds - WEB</vt:lpstr>
      <vt:lpstr>PIPELINE - WEB </vt:lpstr>
      <vt:lpstr>Total Funds by Agency</vt:lpstr>
      <vt:lpstr>_2024_25</vt:lpstr>
      <vt:lpstr>_2025_26</vt:lpstr>
      <vt:lpstr>Appropriation_1</vt:lpstr>
      <vt:lpstr>Change</vt:lpstr>
      <vt:lpstr>Difference</vt:lpstr>
      <vt:lpstr>District</vt:lpstr>
      <vt:lpstr>district_</vt:lpstr>
      <vt:lpstr>district_2</vt:lpstr>
      <vt:lpstr>district_3</vt:lpstr>
      <vt:lpstr>district_number</vt:lpstr>
      <vt:lpstr>district_number_2</vt:lpstr>
      <vt:lpstr>from_24_25</vt:lpstr>
      <vt:lpstr>percent_change</vt:lpstr>
      <vt:lpstr>PIPELINE__b</vt:lpstr>
      <vt:lpstr>'PIPELINE - WEB '!Print_Titles</vt:lpstr>
      <vt:lpstr>'Total Funds by Agency'!Print_Titles</vt:lpstr>
      <vt:lpstr>'WF Development Funds - WEB'!Print_Titles</vt:lpstr>
      <vt:lpstr>SB2500_</vt:lpstr>
      <vt:lpstr>TOTAL</vt:lpstr>
      <vt:lpstr>Workforce_Development__a</vt:lpstr>
    </vt:vector>
  </TitlesOfParts>
  <Manager/>
  <Company>Florida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Goodman, Tara</dc:creator>
  <cp:keywords/>
  <dc:description/>
  <cp:lastModifiedBy>Sarah Harmon</cp:lastModifiedBy>
  <cp:revision/>
  <cp:lastPrinted>2024-05-16T19:58:56Z</cp:lastPrinted>
  <dcterms:created xsi:type="dcterms:W3CDTF">2011-05-20T20:38:50Z</dcterms:created>
  <dcterms:modified xsi:type="dcterms:W3CDTF">2025-07-22T19:25:24Z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0x010100401F671557763A408F71B82EC2A4E440</vt:lpwstr>
  </property>
</Properties>
</file>