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D8C99B4D-F7CA-44B1-AC26-A122EF88D678}" xr6:coauthVersionLast="36" xr6:coauthVersionMax="36" xr10:uidLastSave="{00000000-0000-0000-0000-000000000000}"/>
  <bookViews>
    <workbookView xWindow="28680" yWindow="-120" windowWidth="29040" windowHeight="15720" tabRatio="612" firstSheet="2" activeTab="8" xr2:uid="{00000000-000D-0000-FFFF-FFFF00000000}"/>
  </bookViews>
  <sheets>
    <sheet name="Classrooms" sheetId="1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r:id="rId7"/>
    <sheet name="Gymnasium" sheetId="11" r:id="rId8"/>
    <sheet name="Student Services" sheetId="8" r:id="rId9"/>
    <sheet name="Support Services" sheetId="10" r:id="rId10"/>
    <sheet name="Sheet1" sheetId="12" r:id="rId11"/>
  </sheets>
  <definedNames>
    <definedName name="_xlnm.Print_Area" localSheetId="5">'Auditorium-Exhibits'!$A$6:$J$29</definedName>
    <definedName name="_xlnm.Print_Area" localSheetId="0">Classrooms!$A$2:$J$66</definedName>
    <definedName name="_xlnm.Print_Area" localSheetId="7">Gymnasium!$A$6:$J$17</definedName>
    <definedName name="_xlnm.Print_Area" localSheetId="6">'Instructional Media'!$A$6:$J$10</definedName>
    <definedName name="_xlnm.Print_Area" localSheetId="2">Library!$A$1:$J$17</definedName>
    <definedName name="_xlnm.Print_Area" localSheetId="4">Offices!$A$6:$J$71</definedName>
    <definedName name="_xlnm.Print_Area" localSheetId="3">'Research Labs'!$A$6:$J$34</definedName>
    <definedName name="_xlnm.Print_Area" localSheetId="8">'Student Services'!$A$6:$J$15</definedName>
    <definedName name="_xlnm.Print_Area" localSheetId="9">'Support Services'!$A$6:$J$38</definedName>
    <definedName name="_xlnm.Print_Area" localSheetId="1">'Teaching Labs'!$A$1:$J$64</definedName>
    <definedName name="Print_Area_MI" localSheetId="5">'Auditorium-Exhibits'!$A$6:$J$29</definedName>
    <definedName name="Print_Area_MI" localSheetId="7">Gymnasium!$A$6:$J$17</definedName>
    <definedName name="Print_Area_MI" localSheetId="6">'Instructional Media'!$A$6:$J$10</definedName>
    <definedName name="Print_Area_MI" localSheetId="2">Library!$A$6:$J$17</definedName>
    <definedName name="Print_Area_MI" localSheetId="4">Offices!$A$6:$J$71</definedName>
    <definedName name="Print_Area_MI" localSheetId="3">'Research Labs'!$A$6:$J$34</definedName>
    <definedName name="Print_Area_MI" localSheetId="8">'Student Services'!$A$6:$J$15</definedName>
    <definedName name="Print_Area_MI" localSheetId="9">'Support Services'!$A$6:$J$38</definedName>
    <definedName name="Print_Area_MI" localSheetId="1">'Teaching Labs'!$A$6:$J$65</definedName>
    <definedName name="Print_Area_MI">Classrooms!$A$6:$J$66</definedName>
    <definedName name="_xlnm.Print_Titles" localSheetId="5">'Auditorium-Exhibits'!$1:$5</definedName>
    <definedName name="_xlnm.Print_Titles" localSheetId="0">Classrooms!$1:$5</definedName>
    <definedName name="_xlnm.Print_Titles" localSheetId="7">Gymnasium!$1:$5</definedName>
    <definedName name="_xlnm.Print_Titles" localSheetId="6">'Instructional Media'!$1:$5</definedName>
    <definedName name="_xlnm.Print_Titles" localSheetId="2">Library!$1:$5</definedName>
    <definedName name="_xlnm.Print_Titles" localSheetId="4">Offices!$1:$5</definedName>
    <definedName name="_xlnm.Print_Titles" localSheetId="3">'Research Labs'!$1:$5</definedName>
    <definedName name="_xlnm.Print_Titles" localSheetId="8">'Student Services'!$1:$5</definedName>
    <definedName name="_xlnm.Print_Titles" localSheetId="9">'Support Services'!$1:$5</definedName>
    <definedName name="_xlnm.Print_Titles" localSheetId="1">'Teaching Labs'!$1:$5</definedName>
    <definedName name="Print_Titles_MI" localSheetId="5">'Auditorium-Exhibits'!$1:$5</definedName>
    <definedName name="Print_Titles_MI" localSheetId="0">Classrooms!$1:$5</definedName>
    <definedName name="Print_Titles_MI" localSheetId="7">Gymnasium!$1:$5</definedName>
    <definedName name="Print_Titles_MI" localSheetId="6">'Instructional Media'!$1:$5</definedName>
    <definedName name="Print_Titles_MI" localSheetId="2">Library!$1:$5</definedName>
    <definedName name="Print_Titles_MI" localSheetId="4">Offices!$1:$5</definedName>
    <definedName name="Print_Titles_MI" localSheetId="3">'Research Labs'!$1:$5</definedName>
    <definedName name="Print_Titles_MI" localSheetId="8">'Student Services'!$1:$5</definedName>
    <definedName name="Print_Titles_MI" localSheetId="9">'Support Services'!$1:$5</definedName>
    <definedName name="Print_Titles_MI" localSheetId="1">'Teaching Labs'!$1:$5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1" l="1"/>
  <c r="I8" i="7"/>
  <c r="I33" i="4"/>
  <c r="I15" i="3"/>
  <c r="I63" i="2"/>
  <c r="G7" i="2"/>
  <c r="H7" i="2"/>
  <c r="J7" i="2"/>
  <c r="G8" i="2"/>
  <c r="H8" i="2" s="1"/>
  <c r="G9" i="2"/>
  <c r="J9" i="2" s="1"/>
  <c r="G10" i="2"/>
  <c r="J10" i="2" s="1"/>
  <c r="G11" i="2"/>
  <c r="G12" i="2"/>
  <c r="J12" i="2" s="1"/>
  <c r="G13" i="2"/>
  <c r="J13" i="2" s="1"/>
  <c r="H13" i="2"/>
  <c r="C14" i="2"/>
  <c r="G14" i="2"/>
  <c r="G15" i="2"/>
  <c r="J15" i="2" s="1"/>
  <c r="G16" i="2"/>
  <c r="J16" i="2" s="1"/>
  <c r="G17" i="2"/>
  <c r="H17" i="2" s="1"/>
  <c r="G18" i="2"/>
  <c r="J18" i="2" s="1"/>
  <c r="I63" i="1"/>
  <c r="G36" i="10"/>
  <c r="H36" i="10" s="1"/>
  <c r="J36" i="10"/>
  <c r="G62" i="1"/>
  <c r="H62" i="1" s="1"/>
  <c r="G62" i="2"/>
  <c r="J62" i="2" s="1"/>
  <c r="G69" i="5"/>
  <c r="H69" i="5"/>
  <c r="G68" i="5"/>
  <c r="H68" i="5"/>
  <c r="G67" i="5"/>
  <c r="H67" i="5" s="1"/>
  <c r="I37" i="10"/>
  <c r="I12" i="8"/>
  <c r="I26" i="6"/>
  <c r="I70" i="5"/>
  <c r="G61" i="2"/>
  <c r="J61" i="2" s="1"/>
  <c r="G60" i="2"/>
  <c r="J60" i="2" s="1"/>
  <c r="H60" i="2"/>
  <c r="G59" i="2"/>
  <c r="H59" i="2" s="1"/>
  <c r="G61" i="1"/>
  <c r="J61" i="1" s="1"/>
  <c r="H61" i="1"/>
  <c r="G60" i="1"/>
  <c r="H60" i="1" s="1"/>
  <c r="G14" i="3"/>
  <c r="H14" i="3" s="1"/>
  <c r="G64" i="5"/>
  <c r="H64" i="5"/>
  <c r="G65" i="5"/>
  <c r="J65" i="5" s="1"/>
  <c r="G66" i="5"/>
  <c r="H66" i="5"/>
  <c r="G63" i="5"/>
  <c r="J63" i="5" s="1"/>
  <c r="G59" i="1"/>
  <c r="J59" i="1" s="1"/>
  <c r="G62" i="5"/>
  <c r="H62" i="5" s="1"/>
  <c r="G58" i="1"/>
  <c r="H58" i="1" s="1"/>
  <c r="G35" i="10"/>
  <c r="J35" i="10" s="1"/>
  <c r="G34" i="10"/>
  <c r="J34" i="10" s="1"/>
  <c r="G14" i="11"/>
  <c r="J14" i="11"/>
  <c r="G33" i="10"/>
  <c r="J33" i="10" s="1"/>
  <c r="H33" i="10"/>
  <c r="G32" i="10"/>
  <c r="H32" i="10" s="1"/>
  <c r="G57" i="1"/>
  <c r="H57" i="1"/>
  <c r="G61" i="5"/>
  <c r="G56" i="2"/>
  <c r="H56" i="2"/>
  <c r="G57" i="2"/>
  <c r="J57" i="2"/>
  <c r="G58" i="2"/>
  <c r="H58" i="2" s="1"/>
  <c r="J58" i="2"/>
  <c r="G53" i="2"/>
  <c r="J53" i="2" s="1"/>
  <c r="H53" i="2"/>
  <c r="G31" i="10"/>
  <c r="H31" i="10"/>
  <c r="G60" i="5"/>
  <c r="J60" i="5" s="1"/>
  <c r="G59" i="5"/>
  <c r="J59" i="5" s="1"/>
  <c r="G58" i="5"/>
  <c r="H58" i="5"/>
  <c r="G32" i="4"/>
  <c r="J32" i="4" s="1"/>
  <c r="H32" i="4"/>
  <c r="G31" i="4"/>
  <c r="H31" i="4"/>
  <c r="G56" i="1"/>
  <c r="H56" i="1" s="1"/>
  <c r="G51" i="2"/>
  <c r="G25" i="6"/>
  <c r="J25" i="6" s="1"/>
  <c r="G56" i="5"/>
  <c r="H56" i="5" s="1"/>
  <c r="G57" i="5"/>
  <c r="H57" i="5"/>
  <c r="J57" i="5"/>
  <c r="G13" i="3"/>
  <c r="J13" i="3" s="1"/>
  <c r="G52" i="2"/>
  <c r="J52" i="2" s="1"/>
  <c r="G54" i="2"/>
  <c r="J54" i="2" s="1"/>
  <c r="G55" i="2"/>
  <c r="H55" i="2" s="1"/>
  <c r="G51" i="1"/>
  <c r="H51" i="1" s="1"/>
  <c r="G52" i="1"/>
  <c r="H52" i="1" s="1"/>
  <c r="G53" i="1"/>
  <c r="J53" i="1"/>
  <c r="G54" i="1"/>
  <c r="J54" i="1" s="1"/>
  <c r="G55" i="1"/>
  <c r="G50" i="2"/>
  <c r="J50" i="2" s="1"/>
  <c r="G49" i="2"/>
  <c r="J49" i="2"/>
  <c r="G30" i="10"/>
  <c r="J30" i="10" s="1"/>
  <c r="G29" i="10"/>
  <c r="J29" i="10" s="1"/>
  <c r="G13" i="11"/>
  <c r="J13" i="11" s="1"/>
  <c r="G24" i="6"/>
  <c r="H24" i="6" s="1"/>
  <c r="G52" i="5"/>
  <c r="H52" i="5" s="1"/>
  <c r="G53" i="5"/>
  <c r="H53" i="5" s="1"/>
  <c r="G54" i="5"/>
  <c r="J54" i="5" s="1"/>
  <c r="H54" i="5"/>
  <c r="G55" i="5"/>
  <c r="H55" i="5" s="1"/>
  <c r="G12" i="3"/>
  <c r="J12" i="3" s="1"/>
  <c r="G50" i="1"/>
  <c r="H50" i="1" s="1"/>
  <c r="G49" i="1"/>
  <c r="J49" i="1"/>
  <c r="G47" i="1"/>
  <c r="J47" i="1" s="1"/>
  <c r="G48" i="1"/>
  <c r="J48" i="1" s="1"/>
  <c r="G48" i="2"/>
  <c r="G23" i="6"/>
  <c r="H23" i="6" s="1"/>
  <c r="G11" i="8"/>
  <c r="H11" i="8"/>
  <c r="G27" i="10"/>
  <c r="J27" i="10" s="1"/>
  <c r="G28" i="10"/>
  <c r="G12" i="11"/>
  <c r="J12" i="11" s="1"/>
  <c r="H12" i="11"/>
  <c r="G22" i="6"/>
  <c r="J22" i="6" s="1"/>
  <c r="G21" i="6"/>
  <c r="H21" i="6"/>
  <c r="G51" i="5"/>
  <c r="J51" i="5"/>
  <c r="G50" i="5"/>
  <c r="H50" i="5" s="1"/>
  <c r="G49" i="5"/>
  <c r="H49" i="5"/>
  <c r="G48" i="5"/>
  <c r="J48" i="5" s="1"/>
  <c r="H48" i="5"/>
  <c r="G47" i="5"/>
  <c r="H47" i="5" s="1"/>
  <c r="G30" i="4"/>
  <c r="J30" i="4"/>
  <c r="G29" i="4"/>
  <c r="H29" i="4"/>
  <c r="G11" i="3"/>
  <c r="J11" i="3" s="1"/>
  <c r="G44" i="2"/>
  <c r="J44" i="2" s="1"/>
  <c r="G45" i="2"/>
  <c r="J45" i="2" s="1"/>
  <c r="G47" i="2"/>
  <c r="J47" i="2" s="1"/>
  <c r="G46" i="1"/>
  <c r="J46" i="1"/>
  <c r="G7" i="10"/>
  <c r="H7" i="10" s="1"/>
  <c r="G8" i="10"/>
  <c r="J8" i="10" s="1"/>
  <c r="G9" i="10"/>
  <c r="J9" i="10"/>
  <c r="G10" i="10"/>
  <c r="H10" i="10" s="1"/>
  <c r="G11" i="10"/>
  <c r="H11" i="10" s="1"/>
  <c r="J11" i="10"/>
  <c r="G12" i="10"/>
  <c r="H12" i="10" s="1"/>
  <c r="G13" i="10"/>
  <c r="H13" i="10" s="1"/>
  <c r="G14" i="10"/>
  <c r="J14" i="10" s="1"/>
  <c r="G15" i="10"/>
  <c r="J15" i="10"/>
  <c r="G16" i="10"/>
  <c r="J16" i="10" s="1"/>
  <c r="H16" i="10"/>
  <c r="G17" i="10"/>
  <c r="J17" i="10"/>
  <c r="G18" i="10"/>
  <c r="J18" i="10" s="1"/>
  <c r="G19" i="10"/>
  <c r="H19" i="10" s="1"/>
  <c r="G20" i="10"/>
  <c r="H20" i="10" s="1"/>
  <c r="G21" i="10"/>
  <c r="J21" i="10" s="1"/>
  <c r="G22" i="10"/>
  <c r="J22" i="10" s="1"/>
  <c r="H22" i="10"/>
  <c r="G23" i="10"/>
  <c r="J23" i="10" s="1"/>
  <c r="G24" i="10"/>
  <c r="J24" i="10" s="1"/>
  <c r="H24" i="10"/>
  <c r="G25" i="10"/>
  <c r="J25" i="10"/>
  <c r="G26" i="10"/>
  <c r="H26" i="10" s="1"/>
  <c r="G10" i="8"/>
  <c r="H10" i="8" s="1"/>
  <c r="G43" i="2"/>
  <c r="H43" i="2" s="1"/>
  <c r="J43" i="2"/>
  <c r="G19" i="2"/>
  <c r="H19" i="2" s="1"/>
  <c r="G20" i="2"/>
  <c r="H20" i="2"/>
  <c r="G21" i="2"/>
  <c r="H21" i="2" s="1"/>
  <c r="G22" i="2"/>
  <c r="H22" i="2" s="1"/>
  <c r="G23" i="2"/>
  <c r="H23" i="2" s="1"/>
  <c r="G24" i="2"/>
  <c r="J24" i="2" s="1"/>
  <c r="G25" i="2"/>
  <c r="J25" i="2" s="1"/>
  <c r="G26" i="2"/>
  <c r="J26" i="2"/>
  <c r="G27" i="2"/>
  <c r="G28" i="2"/>
  <c r="H28" i="2"/>
  <c r="G29" i="2"/>
  <c r="J29" i="2"/>
  <c r="G30" i="2"/>
  <c r="H30" i="2" s="1"/>
  <c r="G31" i="2"/>
  <c r="J31" i="2" s="1"/>
  <c r="G32" i="2"/>
  <c r="H32" i="2" s="1"/>
  <c r="G33" i="2"/>
  <c r="H33" i="2" s="1"/>
  <c r="G34" i="2"/>
  <c r="J34" i="2"/>
  <c r="G35" i="2"/>
  <c r="J35" i="2"/>
  <c r="G36" i="2"/>
  <c r="J36" i="2" s="1"/>
  <c r="G37" i="2"/>
  <c r="J37" i="2" s="1"/>
  <c r="G38" i="2"/>
  <c r="J38" i="2" s="1"/>
  <c r="H38" i="2"/>
  <c r="G39" i="2"/>
  <c r="J39" i="2"/>
  <c r="G40" i="2"/>
  <c r="H40" i="2" s="1"/>
  <c r="G41" i="2"/>
  <c r="J41" i="2"/>
  <c r="G42" i="2"/>
  <c r="H42" i="2" s="1"/>
  <c r="G11" i="11"/>
  <c r="H11" i="11" s="1"/>
  <c r="G45" i="1"/>
  <c r="H45" i="1" s="1"/>
  <c r="G10" i="11"/>
  <c r="H10" i="11"/>
  <c r="G44" i="1"/>
  <c r="J44" i="1"/>
  <c r="G40" i="1"/>
  <c r="J40" i="1"/>
  <c r="G41" i="1"/>
  <c r="H41" i="1" s="1"/>
  <c r="J41" i="1"/>
  <c r="G43" i="1"/>
  <c r="J43" i="1" s="1"/>
  <c r="G16" i="6"/>
  <c r="H16" i="6" s="1"/>
  <c r="G13" i="6"/>
  <c r="H13" i="6" s="1"/>
  <c r="G14" i="6"/>
  <c r="H14" i="6" s="1"/>
  <c r="G15" i="6"/>
  <c r="J15" i="6" s="1"/>
  <c r="G17" i="6"/>
  <c r="J17" i="6" s="1"/>
  <c r="G18" i="6"/>
  <c r="H18" i="6"/>
  <c r="G19" i="6"/>
  <c r="H19" i="6" s="1"/>
  <c r="G20" i="6"/>
  <c r="H20" i="6" s="1"/>
  <c r="G36" i="5"/>
  <c r="H36" i="5"/>
  <c r="G37" i="5"/>
  <c r="H37" i="5" s="1"/>
  <c r="J37" i="5"/>
  <c r="G38" i="5"/>
  <c r="H38" i="5" s="1"/>
  <c r="J38" i="5"/>
  <c r="G41" i="5"/>
  <c r="J41" i="5"/>
  <c r="G42" i="5"/>
  <c r="H42" i="5" s="1"/>
  <c r="G43" i="5"/>
  <c r="H43" i="5" s="1"/>
  <c r="J43" i="5"/>
  <c r="G44" i="5"/>
  <c r="J44" i="5" s="1"/>
  <c r="G45" i="5"/>
  <c r="H45" i="5" s="1"/>
  <c r="G46" i="5"/>
  <c r="J46" i="5" s="1"/>
  <c r="G28" i="4"/>
  <c r="H28" i="4" s="1"/>
  <c r="G27" i="4"/>
  <c r="J27" i="4" s="1"/>
  <c r="G39" i="1"/>
  <c r="H39" i="1" s="1"/>
  <c r="G38" i="1"/>
  <c r="H38" i="1"/>
  <c r="G10" i="3"/>
  <c r="J10" i="3"/>
  <c r="G9" i="3"/>
  <c r="J9" i="3" s="1"/>
  <c r="G37" i="1"/>
  <c r="J37" i="1" s="1"/>
  <c r="G36" i="1"/>
  <c r="J36" i="1" s="1"/>
  <c r="G35" i="1"/>
  <c r="J35" i="1" s="1"/>
  <c r="H35" i="1"/>
  <c r="G34" i="1"/>
  <c r="H34" i="1" s="1"/>
  <c r="G8" i="11"/>
  <c r="H8" i="11" s="1"/>
  <c r="J8" i="11"/>
  <c r="G9" i="11"/>
  <c r="H9" i="11" s="1"/>
  <c r="G24" i="5"/>
  <c r="G25" i="5"/>
  <c r="J25" i="5" s="1"/>
  <c r="G26" i="5"/>
  <c r="H26" i="5" s="1"/>
  <c r="G27" i="5"/>
  <c r="J27" i="5"/>
  <c r="G28" i="5"/>
  <c r="J28" i="5" s="1"/>
  <c r="G29" i="5"/>
  <c r="J29" i="5" s="1"/>
  <c r="G30" i="5"/>
  <c r="J30" i="5" s="1"/>
  <c r="G31" i="5"/>
  <c r="J31" i="5"/>
  <c r="G32" i="5"/>
  <c r="J32" i="5"/>
  <c r="G33" i="5"/>
  <c r="H33" i="5" s="1"/>
  <c r="G34" i="5"/>
  <c r="J34" i="5" s="1"/>
  <c r="G35" i="5"/>
  <c r="H35" i="5" s="1"/>
  <c r="G7" i="5"/>
  <c r="J7" i="5" s="1"/>
  <c r="H7" i="5"/>
  <c r="G8" i="5"/>
  <c r="H8" i="5"/>
  <c r="G9" i="5"/>
  <c r="H9" i="5" s="1"/>
  <c r="G10" i="5"/>
  <c r="H10" i="5"/>
  <c r="G11" i="5"/>
  <c r="H11" i="5" s="1"/>
  <c r="G12" i="5"/>
  <c r="H12" i="5" s="1"/>
  <c r="G13" i="5"/>
  <c r="H13" i="5"/>
  <c r="G14" i="5"/>
  <c r="J14" i="5" s="1"/>
  <c r="H14" i="5"/>
  <c r="G15" i="5"/>
  <c r="J15" i="5" s="1"/>
  <c r="G16" i="5"/>
  <c r="J16" i="5"/>
  <c r="C17" i="5"/>
  <c r="G17" i="5"/>
  <c r="G18" i="5"/>
  <c r="H18" i="5" s="1"/>
  <c r="G19" i="5"/>
  <c r="J19" i="5"/>
  <c r="C20" i="5"/>
  <c r="G20" i="5"/>
  <c r="C21" i="5"/>
  <c r="H21" i="5" s="1"/>
  <c r="G21" i="5"/>
  <c r="J21" i="5" s="1"/>
  <c r="C22" i="5"/>
  <c r="G22" i="5"/>
  <c r="H22" i="5" s="1"/>
  <c r="C23" i="5"/>
  <c r="J23" i="5" s="1"/>
  <c r="G23" i="5"/>
  <c r="C24" i="5"/>
  <c r="J24" i="5" s="1"/>
  <c r="G24" i="4"/>
  <c r="H24" i="4" s="1"/>
  <c r="G25" i="4"/>
  <c r="J25" i="4" s="1"/>
  <c r="G26" i="4"/>
  <c r="J26" i="4" s="1"/>
  <c r="G15" i="4"/>
  <c r="G16" i="4"/>
  <c r="J16" i="4" s="1"/>
  <c r="H16" i="4"/>
  <c r="G17" i="4"/>
  <c r="J17" i="4" s="1"/>
  <c r="H17" i="4"/>
  <c r="G18" i="4"/>
  <c r="H18" i="4" s="1"/>
  <c r="G19" i="4"/>
  <c r="J19" i="4"/>
  <c r="G20" i="4"/>
  <c r="H20" i="4" s="1"/>
  <c r="G21" i="4"/>
  <c r="H21" i="4" s="1"/>
  <c r="G22" i="4"/>
  <c r="H22" i="4"/>
  <c r="G23" i="4"/>
  <c r="J23" i="4" s="1"/>
  <c r="H23" i="4"/>
  <c r="G32" i="1"/>
  <c r="H32" i="1" s="1"/>
  <c r="G33" i="1"/>
  <c r="H33" i="1"/>
  <c r="G31" i="1"/>
  <c r="J31" i="1"/>
  <c r="G17" i="1"/>
  <c r="J17" i="1" s="1"/>
  <c r="G7" i="8"/>
  <c r="H7" i="8"/>
  <c r="C8" i="8"/>
  <c r="G8" i="8"/>
  <c r="G9" i="8"/>
  <c r="H9" i="8" s="1"/>
  <c r="G7" i="7"/>
  <c r="H7" i="7" s="1"/>
  <c r="G7" i="6"/>
  <c r="J7" i="6"/>
  <c r="G8" i="6"/>
  <c r="J8" i="6" s="1"/>
  <c r="G9" i="6"/>
  <c r="H9" i="6" s="1"/>
  <c r="J9" i="6"/>
  <c r="G10" i="6"/>
  <c r="H10" i="6" s="1"/>
  <c r="J10" i="6"/>
  <c r="G11" i="6"/>
  <c r="H11" i="6" s="1"/>
  <c r="G12" i="6"/>
  <c r="H12" i="6" s="1"/>
  <c r="G7" i="4"/>
  <c r="J7" i="4" s="1"/>
  <c r="H7" i="4"/>
  <c r="G8" i="4"/>
  <c r="J8" i="4"/>
  <c r="G9" i="4"/>
  <c r="J9" i="4" s="1"/>
  <c r="G10" i="4"/>
  <c r="J10" i="4" s="1"/>
  <c r="H10" i="4"/>
  <c r="G11" i="4"/>
  <c r="H11" i="4"/>
  <c r="G12" i="4"/>
  <c r="J12" i="4"/>
  <c r="C13" i="4"/>
  <c r="J13" i="4" s="1"/>
  <c r="G13" i="4"/>
  <c r="H13" i="4" s="1"/>
  <c r="C14" i="4"/>
  <c r="G14" i="4"/>
  <c r="J14" i="4" s="1"/>
  <c r="C15" i="4"/>
  <c r="H15" i="4" s="1"/>
  <c r="G7" i="3"/>
  <c r="H7" i="3" s="1"/>
  <c r="G8" i="3"/>
  <c r="H8" i="3" s="1"/>
  <c r="G7" i="1"/>
  <c r="J7" i="1" s="1"/>
  <c r="G8" i="1"/>
  <c r="H8" i="1" s="1"/>
  <c r="G9" i="1"/>
  <c r="H9" i="1" s="1"/>
  <c r="J9" i="1"/>
  <c r="G10" i="1"/>
  <c r="J10" i="1" s="1"/>
  <c r="H10" i="1"/>
  <c r="G11" i="1"/>
  <c r="J11" i="1" s="1"/>
  <c r="G12" i="1"/>
  <c r="H12" i="1" s="1"/>
  <c r="G13" i="1"/>
  <c r="H13" i="1"/>
  <c r="G14" i="1"/>
  <c r="H14" i="1"/>
  <c r="G15" i="1"/>
  <c r="H15" i="1" s="1"/>
  <c r="J15" i="1"/>
  <c r="C16" i="1"/>
  <c r="G16" i="1"/>
  <c r="C18" i="1"/>
  <c r="G18" i="1"/>
  <c r="C19" i="1"/>
  <c r="J19" i="1" s="1"/>
  <c r="G19" i="1"/>
  <c r="G20" i="1"/>
  <c r="J20" i="1" s="1"/>
  <c r="H20" i="1"/>
  <c r="G21" i="1"/>
  <c r="J21" i="1"/>
  <c r="G22" i="1"/>
  <c r="H22" i="1" s="1"/>
  <c r="J22" i="1"/>
  <c r="G27" i="1"/>
  <c r="J27" i="1" s="1"/>
  <c r="G28" i="1"/>
  <c r="J28" i="1" s="1"/>
  <c r="G29" i="1"/>
  <c r="J29" i="1"/>
  <c r="G30" i="1"/>
  <c r="J30" i="1"/>
  <c r="G23" i="1"/>
  <c r="H23" i="1" s="1"/>
  <c r="G24" i="1"/>
  <c r="J24" i="1" s="1"/>
  <c r="G25" i="1"/>
  <c r="H25" i="1" s="1"/>
  <c r="G26" i="1"/>
  <c r="J26" i="1" s="1"/>
  <c r="H26" i="1"/>
  <c r="G7" i="11"/>
  <c r="H7" i="11"/>
  <c r="J7" i="11"/>
  <c r="H25" i="6"/>
  <c r="H35" i="10"/>
  <c r="J66" i="5"/>
  <c r="J64" i="5"/>
  <c r="H18" i="2"/>
  <c r="H14" i="10"/>
  <c r="J13" i="10"/>
  <c r="H9" i="10"/>
  <c r="J7" i="8"/>
  <c r="J26" i="10"/>
  <c r="H15" i="10"/>
  <c r="J11" i="8"/>
  <c r="J12" i="10"/>
  <c r="J31" i="10"/>
  <c r="J7" i="10"/>
  <c r="H21" i="10"/>
  <c r="J20" i="10"/>
  <c r="H8" i="10"/>
  <c r="H18" i="10"/>
  <c r="H34" i="10"/>
  <c r="J10" i="8"/>
  <c r="H14" i="11"/>
  <c r="J18" i="6"/>
  <c r="J19" i="6"/>
  <c r="J16" i="6"/>
  <c r="J14" i="6"/>
  <c r="J21" i="6"/>
  <c r="H7" i="6"/>
  <c r="J13" i="6"/>
  <c r="H19" i="5"/>
  <c r="H27" i="5"/>
  <c r="H32" i="5"/>
  <c r="H44" i="5"/>
  <c r="J50" i="5"/>
  <c r="J11" i="5"/>
  <c r="J26" i="5"/>
  <c r="J36" i="5"/>
  <c r="J13" i="5"/>
  <c r="J8" i="5"/>
  <c r="H31" i="5"/>
  <c r="H65" i="5"/>
  <c r="J58" i="5"/>
  <c r="J68" i="5"/>
  <c r="H30" i="5"/>
  <c r="J20" i="5"/>
  <c r="H16" i="5"/>
  <c r="H51" i="5"/>
  <c r="H15" i="5"/>
  <c r="J10" i="5"/>
  <c r="H30" i="4"/>
  <c r="J11" i="4"/>
  <c r="H12" i="4"/>
  <c r="H19" i="4"/>
  <c r="J20" i="4"/>
  <c r="H26" i="4"/>
  <c r="J29" i="4"/>
  <c r="J24" i="4"/>
  <c r="J21" i="4"/>
  <c r="J31" i="4"/>
  <c r="J8" i="3"/>
  <c r="H10" i="3"/>
  <c r="H11" i="3"/>
  <c r="J14" i="3"/>
  <c r="H62" i="2"/>
  <c r="J20" i="2"/>
  <c r="J40" i="2"/>
  <c r="H57" i="2"/>
  <c r="J56" i="2"/>
  <c r="J59" i="2"/>
  <c r="H49" i="2"/>
  <c r="H35" i="2"/>
  <c r="H61" i="2"/>
  <c r="H39" i="2"/>
  <c r="H34" i="2"/>
  <c r="H24" i="2"/>
  <c r="J30" i="2"/>
  <c r="H10" i="2"/>
  <c r="J33" i="2"/>
  <c r="J28" i="2"/>
  <c r="J22" i="2"/>
  <c r="H50" i="2"/>
  <c r="J23" i="2"/>
  <c r="H16" i="2"/>
  <c r="H28" i="1"/>
  <c r="J38" i="1"/>
  <c r="J57" i="1"/>
  <c r="H54" i="1"/>
  <c r="J18" i="1"/>
  <c r="J58" i="1"/>
  <c r="J23" i="1"/>
  <c r="J50" i="1"/>
  <c r="J14" i="1"/>
  <c r="H44" i="1"/>
  <c r="H30" i="1"/>
  <c r="H24" i="1"/>
  <c r="H36" i="1"/>
  <c r="H46" i="1"/>
  <c r="H29" i="1"/>
  <c r="J45" i="1"/>
  <c r="H31" i="1"/>
  <c r="H21" i="1"/>
  <c r="H40" i="1"/>
  <c r="J25" i="1"/>
  <c r="J62" i="1"/>
  <c r="H7" i="1"/>
  <c r="J33" i="1"/>
  <c r="H53" i="1"/>
  <c r="H49" i="1"/>
  <c r="J39" i="1"/>
  <c r="J13" i="1"/>
  <c r="H17" i="1"/>
  <c r="H37" i="1"/>
  <c r="H41" i="5"/>
  <c r="H11" i="2"/>
  <c r="J11" i="2"/>
  <c r="H41" i="2"/>
  <c r="H11" i="1"/>
  <c r="J55" i="1"/>
  <c r="H55" i="1"/>
  <c r="J22" i="4"/>
  <c r="J69" i="5"/>
  <c r="J49" i="5"/>
  <c r="H25" i="10"/>
  <c r="H25" i="5"/>
  <c r="J27" i="2"/>
  <c r="H27" i="2"/>
  <c r="H9" i="2"/>
  <c r="H13" i="3"/>
  <c r="H26" i="2"/>
  <c r="J19" i="10"/>
  <c r="H48" i="2"/>
  <c r="J48" i="2"/>
  <c r="H54" i="2"/>
  <c r="J61" i="5"/>
  <c r="H61" i="5"/>
  <c r="H28" i="10"/>
  <c r="J28" i="10"/>
  <c r="H17" i="10"/>
  <c r="J24" i="6"/>
  <c r="J10" i="11"/>
  <c r="H8" i="4"/>
  <c r="H20" i="5"/>
  <c r="H18" i="1"/>
  <c r="H25" i="4"/>
  <c r="J20" i="6"/>
  <c r="H29" i="2"/>
  <c r="H51" i="2"/>
  <c r="J51" i="2"/>
  <c r="H59" i="5"/>
  <c r="H15" i="2" l="1"/>
  <c r="J56" i="5"/>
  <c r="J55" i="5"/>
  <c r="H19" i="1"/>
  <c r="H30" i="10"/>
  <c r="J56" i="1"/>
  <c r="H36" i="2"/>
  <c r="H27" i="10"/>
  <c r="J34" i="1"/>
  <c r="H17" i="6"/>
  <c r="H23" i="10"/>
  <c r="J10" i="10"/>
  <c r="H44" i="2"/>
  <c r="J55" i="2"/>
  <c r="H63" i="5"/>
  <c r="J16" i="1"/>
  <c r="H15" i="6"/>
  <c r="H14" i="2"/>
  <c r="H8" i="6"/>
  <c r="H23" i="5"/>
  <c r="J42" i="5"/>
  <c r="H8" i="8"/>
  <c r="H34" i="5"/>
  <c r="J45" i="5"/>
  <c r="H47" i="1"/>
  <c r="J53" i="5"/>
  <c r="H43" i="1"/>
  <c r="J17" i="2"/>
  <c r="J21" i="2"/>
  <c r="J62" i="5"/>
  <c r="J9" i="5"/>
  <c r="J23" i="6"/>
  <c r="J33" i="5"/>
  <c r="H12" i="2"/>
  <c r="J7" i="7"/>
  <c r="J8" i="7" s="1"/>
  <c r="H9" i="7" s="1"/>
  <c r="J52" i="1"/>
  <c r="H37" i="2"/>
  <c r="H12" i="3"/>
  <c r="J12" i="6"/>
  <c r="J15" i="4"/>
  <c r="J8" i="2"/>
  <c r="H13" i="11"/>
  <c r="H9" i="4"/>
  <c r="J17" i="5"/>
  <c r="J42" i="2"/>
  <c r="H47" i="2"/>
  <c r="J67" i="5"/>
  <c r="J14" i="2"/>
  <c r="J63" i="2" s="1"/>
  <c r="H64" i="2" s="1"/>
  <c r="H24" i="5"/>
  <c r="H28" i="5"/>
  <c r="J35" i="5"/>
  <c r="J60" i="1"/>
  <c r="J28" i="4"/>
  <c r="J9" i="11"/>
  <c r="J15" i="11" s="1"/>
  <c r="H16" i="11" s="1"/>
  <c r="H48" i="1"/>
  <c r="J32" i="1"/>
  <c r="J7" i="3"/>
  <c r="J15" i="3" s="1"/>
  <c r="H16" i="3" s="1"/>
  <c r="J22" i="5"/>
  <c r="J11" i="6"/>
  <c r="J26" i="6" s="1"/>
  <c r="H27" i="6" s="1"/>
  <c r="J9" i="8"/>
  <c r="H29" i="5"/>
  <c r="H9" i="3"/>
  <c r="J11" i="11"/>
  <c r="J32" i="2"/>
  <c r="H16" i="1"/>
  <c r="H27" i="1"/>
  <c r="J18" i="4"/>
  <c r="J33" i="4" s="1"/>
  <c r="H34" i="4" s="1"/>
  <c r="J18" i="5"/>
  <c r="J12" i="5"/>
  <c r="H25" i="2"/>
  <c r="J19" i="2"/>
  <c r="J47" i="5"/>
  <c r="H22" i="6"/>
  <c r="H29" i="10"/>
  <c r="J32" i="10"/>
  <c r="H45" i="2"/>
  <c r="H46" i="5"/>
  <c r="J51" i="1"/>
  <c r="J8" i="1"/>
  <c r="J52" i="5"/>
  <c r="J8" i="8"/>
  <c r="H31" i="2"/>
  <c r="H59" i="1"/>
  <c r="H17" i="5"/>
  <c r="H14" i="4"/>
  <c r="J12" i="1"/>
  <c r="H27" i="4"/>
  <c r="H52" i="2"/>
  <c r="H60" i="5"/>
  <c r="J70" i="5" l="1"/>
  <c r="H71" i="5" s="1"/>
  <c r="J12" i="8"/>
  <c r="H13" i="8" s="1"/>
  <c r="J37" i="10"/>
  <c r="H38" i="10" s="1"/>
  <c r="J63" i="1"/>
  <c r="H64" i="1" s="1"/>
</calcChain>
</file>

<file path=xl/sharedStrings.xml><?xml version="1.0" encoding="utf-8"?>
<sst xmlns="http://schemas.openxmlformats.org/spreadsheetml/2006/main" count="779" uniqueCount="331">
  <si>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</si>
  <si>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</si>
  <si>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</si>
  <si>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</si>
  <si>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</si>
  <si>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</si>
  <si>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</si>
  <si>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</si>
  <si>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</si>
  <si>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</si>
  <si>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</si>
  <si>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</si>
  <si>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Palm Beach CC</t>
  </si>
  <si>
    <t>Broward CC</t>
  </si>
  <si>
    <t>UCF</t>
  </si>
  <si>
    <t>UWF</t>
  </si>
  <si>
    <t>Tallahassee CC</t>
  </si>
  <si>
    <t>Daytona Beach CC</t>
  </si>
  <si>
    <t>Gulf Coast CC</t>
  </si>
  <si>
    <t>Indian River CC</t>
  </si>
  <si>
    <t>USF</t>
  </si>
  <si>
    <t>TOTAL</t>
  </si>
  <si>
    <t>Teaching Labs</t>
  </si>
  <si>
    <t>UNF</t>
  </si>
  <si>
    <t>South Florida CC</t>
  </si>
  <si>
    <t>UF</t>
  </si>
  <si>
    <t>Seminole CC</t>
  </si>
  <si>
    <t>Library</t>
  </si>
  <si>
    <t>North FL CC</t>
  </si>
  <si>
    <t>Library Addition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</si>
  <si>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</si>
  <si>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</si>
  <si>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</si>
  <si>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</si>
  <si>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</si>
  <si>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</si>
  <si>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</si>
  <si>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</si>
  <si>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</si>
  <si>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</si>
  <si>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Polk CC</t>
  </si>
  <si>
    <t>Sante Fe CC</t>
  </si>
  <si>
    <t>Lake-Sumter CC</t>
  </si>
  <si>
    <t>Florida CC @ JAX</t>
  </si>
  <si>
    <t>FAMU</t>
  </si>
  <si>
    <t>Engineering Building III</t>
  </si>
  <si>
    <t>Brevard CC</t>
  </si>
  <si>
    <t>Auditorium/Exhibition</t>
  </si>
  <si>
    <t>Pasco-Hernando CC</t>
  </si>
  <si>
    <t>University Center</t>
  </si>
  <si>
    <t>Manatee CC</t>
  </si>
  <si>
    <t>Broadcasting/Audio Visual Laboratory -- Main</t>
  </si>
  <si>
    <t>St. Johns River CC</t>
  </si>
  <si>
    <t>Classroom Building A</t>
  </si>
  <si>
    <t>Thrasher/Horne Performing Arts Center</t>
  </si>
  <si>
    <t>Central FL CC</t>
  </si>
  <si>
    <t>Chipola College</t>
  </si>
  <si>
    <t>St. Petersburg College</t>
  </si>
  <si>
    <t>Alumni Center</t>
  </si>
  <si>
    <t>College of Law</t>
  </si>
  <si>
    <t>College of Nursing Expansion and Renovations</t>
  </si>
  <si>
    <t>USF-SM Instructional Facility Building</t>
  </si>
  <si>
    <t>Louis &amp; Anne Green Memory &amp; Wellness Center</t>
  </si>
  <si>
    <t>Heath Education Center</t>
  </si>
  <si>
    <t>Marine Biology</t>
  </si>
  <si>
    <t>School of Law</t>
  </si>
  <si>
    <t>Psychology Center Phase 1 and 2</t>
  </si>
  <si>
    <t>Nanotechnology 1 Facility</t>
  </si>
  <si>
    <t>FAU/Scripps Joint Use Facility</t>
  </si>
  <si>
    <t>College of Nursing</t>
  </si>
  <si>
    <t>Patrica &amp; Phillip Frost Museum</t>
  </si>
  <si>
    <t>Student Health Center</t>
  </si>
  <si>
    <t>Health Care &amp; Educ. Ctr Children's Medical Services Fac.</t>
  </si>
  <si>
    <t>Mary Ann Harn Cofrin Pavilion</t>
  </si>
  <si>
    <t>Asolo Theatre/Visitors Services Center</t>
  </si>
  <si>
    <t>Main Galleries Expansion</t>
  </si>
  <si>
    <t>Lifelong Learning Complex</t>
  </si>
  <si>
    <t>Central Utilities Plan Sub Station - Part B</t>
  </si>
  <si>
    <t>Daytona Bch CC</t>
  </si>
  <si>
    <t>Classroom and Laboratory Building 1</t>
  </si>
  <si>
    <t>Advanced Learning Center-Joint with Martin Co. Sch. Brd.</t>
  </si>
  <si>
    <t>UF College of Pharmacy, University Partnership Center, Seminole</t>
  </si>
  <si>
    <t>New Administration Bldg for Florida Public Safety Training Center</t>
  </si>
  <si>
    <t>Rem/Ren Bldg 7 Stu Stvcs Sci Bldg Ctr - Central</t>
  </si>
  <si>
    <t>Addition and Remodeling Building #100 - Phase I</t>
  </si>
  <si>
    <t>Multi-Purpose Facility (John R. Trinkle Center)</t>
  </si>
  <si>
    <t>Technology Building</t>
  </si>
  <si>
    <t>Classrooms/Labs, University  Center</t>
  </si>
  <si>
    <t>St. Pete College</t>
  </si>
  <si>
    <t>West St. Petersburg Community, St. Petersburg College</t>
  </si>
  <si>
    <t>Dental Building, UF College of Dentistry, UPC</t>
  </si>
  <si>
    <t>Cafeteria Expansion</t>
  </si>
  <si>
    <t>TCC Capital Center</t>
  </si>
  <si>
    <t>Science Lab Addition (Sigma Building)</t>
  </si>
  <si>
    <t>Rem/Ren Bldg 7 Stu Svcs Sci Bldg Ctr - Central</t>
  </si>
  <si>
    <t>Whitney Center for Marine Studies</t>
  </si>
  <si>
    <t>FSU New Classroom Building</t>
  </si>
  <si>
    <t>Graduate School of Business</t>
  </si>
  <si>
    <t>Powell Structures and Materials Testing Laboratory</t>
  </si>
  <si>
    <t>New Chemistry Research Building</t>
  </si>
  <si>
    <t>FAU/HBOI Marine Science Partnership</t>
  </si>
  <si>
    <t>Veterinary Medicine Food Animal Facility</t>
  </si>
  <si>
    <t>Library Expansion/Renovation</t>
  </si>
  <si>
    <t>Psychology</t>
  </si>
  <si>
    <t>Social Science Building - Building #51</t>
  </si>
  <si>
    <t>Academic 5 Bldg</t>
  </si>
  <si>
    <t>Central Chiller Plant (Phase II)</t>
  </si>
  <si>
    <t>New Institute of Public Safety</t>
  </si>
  <si>
    <t>Nassau Technical Career Center</t>
  </si>
  <si>
    <t>Administration Building Addition</t>
  </si>
  <si>
    <t>Classrooms/Labs/Student Services Building</t>
  </si>
  <si>
    <t>Okaloosa-Walton College</t>
  </si>
  <si>
    <t>Science Technology Building</t>
  </si>
  <si>
    <t>Lakeland Technology Building</t>
  </si>
  <si>
    <t>Building W Addition Construction</t>
  </si>
  <si>
    <t>Professional Automotive Training Center</t>
  </si>
  <si>
    <t>Valencia Community College</t>
  </si>
  <si>
    <t>Nanoscale Research Facility</t>
  </si>
  <si>
    <t>Life Sciences</t>
  </si>
  <si>
    <t>Academic Center</t>
  </si>
  <si>
    <t>Administrative Services Center</t>
  </si>
  <si>
    <t>Student Activity Center Davie</t>
  </si>
  <si>
    <t>Bldg 22 Computer Center Expansion</t>
  </si>
  <si>
    <t>Joint Military Sciences Leadership Center</t>
  </si>
  <si>
    <t>Indian River REG biological and Agricultural Research</t>
  </si>
  <si>
    <t>Graham Center at Pough Center</t>
  </si>
  <si>
    <t>Psychology Building Phase II</t>
  </si>
  <si>
    <t>Engineering Building</t>
  </si>
  <si>
    <t>Physical Science Building</t>
  </si>
  <si>
    <t>Materials Research Building</t>
  </si>
  <si>
    <t>Student Success Center</t>
  </si>
  <si>
    <t>Port St. Lucie  - Phase II Classroom Facility</t>
  </si>
  <si>
    <t>COB Office Depot Center for Executive Education</t>
  </si>
  <si>
    <t>Bio Medical Science Center</t>
  </si>
  <si>
    <t>Biomedical Sciences Building</t>
  </si>
  <si>
    <t>George Steinbrenner Band Building</t>
  </si>
  <si>
    <t>Brooks College of Health Addition</t>
  </si>
  <si>
    <t>College of Education &amp; Human Services</t>
  </si>
  <si>
    <t>Hospitality Management</t>
  </si>
  <si>
    <t>Building 700 - Business Services</t>
  </si>
  <si>
    <t>Commerce Education Center  - Cecil Field</t>
  </si>
  <si>
    <t>Performing Arts Building Addition</t>
  </si>
  <si>
    <t>Classroom/Lab Building</t>
  </si>
  <si>
    <t>Science/Math Building</t>
  </si>
  <si>
    <t>Graphic Technology Arts</t>
  </si>
  <si>
    <t>New Science Building</t>
  </si>
  <si>
    <t>Firing and Defensive Driving Range</t>
  </si>
  <si>
    <t>BioScience Building</t>
  </si>
  <si>
    <t>Classrooms/Health Science Prototype Building</t>
  </si>
  <si>
    <t>Center for Economic Development</t>
  </si>
  <si>
    <t>Health &amp; Science Center Addition</t>
  </si>
  <si>
    <t>Hough Hall Graduate Studies Building</t>
  </si>
  <si>
    <t>USF-StP Science/Tech/General Academic</t>
  </si>
  <si>
    <t>Academic 7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</si>
  <si>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</si>
  <si>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</si>
  <si>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</si>
  <si>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</si>
  <si>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</si>
  <si>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CVP Technical Support Annex Addition</t>
  </si>
  <si>
    <t>Miramar Town Center Classrooms/Labs/Srv/Svcs</t>
  </si>
  <si>
    <t>McKinnon Hall (FSU 2-Story Classroom Center)</t>
  </si>
  <si>
    <t>Daytona State College</t>
  </si>
  <si>
    <t>Portables</t>
  </si>
  <si>
    <t>SouthShore Multi-Purpose Center</t>
  </si>
  <si>
    <t>Williamson Conference Center</t>
  </si>
  <si>
    <t>Joint Use FSU Medical Center</t>
  </si>
  <si>
    <t>Classroom/Labs Human Development Resource Center</t>
  </si>
  <si>
    <t>Rem/Ren Music &amp; Theater Building with Addition</t>
  </si>
  <si>
    <t>Natural Science Building</t>
  </si>
  <si>
    <t>Fire Tower and Burn Building</t>
  </si>
  <si>
    <t>Allied Health - Building 10</t>
  </si>
  <si>
    <t>Citrus Learning and Conference Center</t>
  </si>
  <si>
    <t>Treasure Coast Public Safety Complex</t>
  </si>
  <si>
    <t>Joint Use Library (Brackett Library)</t>
  </si>
  <si>
    <t>Edison State College</t>
  </si>
  <si>
    <t>Edison Childcare Facility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</si>
  <si>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</si>
  <si>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</si>
  <si>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</si>
  <si>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</si>
  <si>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</si>
  <si>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</si>
  <si>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</si>
  <si>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</si>
  <si>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</si>
  <si>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</si>
  <si>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</si>
  <si>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</si>
  <si>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</si>
  <si>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</si>
  <si>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</si>
  <si>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</si>
  <si>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</si>
  <si>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</si>
  <si>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</si>
  <si>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</si>
  <si>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</si>
  <si>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</si>
  <si>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</si>
  <si>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</si>
  <si>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</si>
  <si>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</si>
  <si>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</si>
  <si>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</si>
  <si>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</si>
  <si>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</si>
  <si>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</si>
  <si>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</si>
  <si>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</si>
  <si>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</si>
  <si>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</si>
  <si>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</si>
  <si>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</si>
  <si>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</si>
  <si>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</si>
  <si>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</si>
  <si>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</si>
  <si>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</si>
  <si>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</si>
  <si>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</si>
  <si>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</si>
  <si>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</si>
  <si>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</si>
  <si>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</si>
  <si>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Northwest FL St Coll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</si>
  <si>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</si>
  <si>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</si>
  <si>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</si>
  <si>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</si>
  <si>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</si>
  <si>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</si>
  <si>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</si>
  <si>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</si>
  <si>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</si>
  <si>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</si>
  <si>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</si>
  <si>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</si>
  <si>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</si>
  <si>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Teaching Labs (continued)</t>
  </si>
  <si>
    <t>Classrooms (continued)</t>
  </si>
  <si>
    <t>Offices (continued)</t>
  </si>
  <si>
    <t>South Santa Rosa Center Joint-use Building</t>
  </si>
  <si>
    <t>Ghazvini Center - New Facility</t>
  </si>
  <si>
    <t>Student Services Center (Ren/Rem Stud Svs/Addition 3rd fl Lib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</si>
  <si>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</si>
  <si>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</si>
  <si>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</si>
  <si>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</si>
  <si>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</si>
  <si>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</si>
  <si>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</si>
  <si>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</si>
  <si>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</si>
  <si>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</si>
  <si>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</si>
  <si>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</si>
  <si>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</si>
  <si>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</si>
  <si>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</si>
  <si>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</si>
  <si>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</si>
  <si>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</si>
  <si>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</si>
  <si>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</si>
  <si>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</si>
  <si>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</si>
  <si>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</si>
  <si>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</si>
  <si>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</si>
  <si>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</si>
  <si>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</si>
  <si>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</si>
  <si>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</si>
  <si>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</si>
  <si>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</si>
  <si>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</si>
  <si>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</si>
  <si>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</si>
  <si>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</si>
  <si>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</si>
  <si>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</si>
  <si>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</si>
  <si>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</si>
  <si>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The Mori Hossein Center (Hospitality/Tourism/Museum)</t>
  </si>
  <si>
    <t>Humanities Technology Building</t>
  </si>
  <si>
    <t>FL St Coll @ Jacksonville</t>
  </si>
  <si>
    <t>Northwest FL St College</t>
  </si>
  <si>
    <t>Workforce (Adult Education)</t>
  </si>
  <si>
    <t>Altamonte Center Phase I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</si>
  <si>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</si>
  <si>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</si>
  <si>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</si>
  <si>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</si>
  <si>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</si>
  <si>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</si>
  <si>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</si>
  <si>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</si>
  <si>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</si>
  <si>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</si>
  <si>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</si>
  <si>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</si>
  <si>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</si>
  <si>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</si>
  <si>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</si>
  <si>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</si>
  <si>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</si>
  <si>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</si>
  <si>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</si>
  <si>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Teaching Gymnasium Multipurpose Center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</si>
  <si>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</si>
  <si>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</si>
  <si>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</si>
  <si>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</si>
  <si>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</si>
  <si>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</si>
  <si>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</si>
  <si>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</si>
  <si>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</si>
  <si>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</si>
  <si>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</si>
  <si>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</si>
  <si>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2014 COST OF CONSTRUCTION REPORT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</si>
  <si>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</si>
  <si>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</si>
  <si>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</si>
  <si>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</si>
  <si>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</si>
  <si>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</si>
  <si>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</si>
  <si>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in $ @ 12/31/14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</si>
</sst>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</numFmts>
  <fonts count="14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sz val="8"/>
      <name val="MS Sans Serif"/>
      <family val="2"/>
    </font>
    <font>
      <sz val="8"/>
      <name val="Helv"/>
    </font>
    <font>
      <b/>
      <u/>
      <sz val="8"/>
      <name val="MS Sans Serif"/>
      <family val="2"/>
    </font>
    <font>
      <b/>
      <u/>
      <sz val="8"/>
      <name val="Helv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84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4" fontId="4" fillId="0" borderId="0" xfId="0" applyFont="1"/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2" fontId="3" fillId="0" borderId="0" xfId="0" applyNumberFormat="1" applyFont="1"/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7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Protection="1"/>
    <xf numFmtId="2" fontId="4" fillId="0" borderId="0" xfId="0" applyNumberFormat="1" applyFont="1"/>
    <xf numFmtId="167" fontId="4" fillId="3" borderId="0" xfId="0" applyNumberFormat="1" applyFont="1" applyFill="1"/>
    <xf numFmtId="167" fontId="4" fillId="3" borderId="0" xfId="0" applyNumberFormat="1" applyFont="1" applyFill="1" applyAlignment="1">
      <alignment horizontal="right"/>
    </xf>
    <xf numFmtId="164" fontId="8" fillId="0" borderId="0" xfId="0" applyFont="1"/>
    <xf numFmtId="168" fontId="4" fillId="0" borderId="0" xfId="2" applyNumberFormat="1" applyFont="1" applyFill="1" applyAlignment="1">
      <alignment horizontal="right"/>
    </xf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center"/>
    </xf>
    <xf numFmtId="37" fontId="4" fillId="2" borderId="0" xfId="3" applyFont="1" applyFill="1"/>
    <xf numFmtId="168" fontId="4" fillId="2" borderId="0" xfId="2" applyNumberFormat="1" applyFont="1" applyFill="1" applyAlignment="1">
      <alignment horizontal="right"/>
    </xf>
    <xf numFmtId="17" fontId="4" fillId="2" borderId="0" xfId="3" applyNumberFormat="1" applyFont="1" applyFill="1" applyAlignment="1">
      <alignment horizontal="right"/>
    </xf>
    <xf numFmtId="3" fontId="4" fillId="2" borderId="0" xfId="3" applyNumberFormat="1" applyFont="1" applyFill="1" applyAlignment="1">
      <alignment horizontal="right"/>
    </xf>
    <xf numFmtId="164" fontId="3" fillId="2" borderId="0" xfId="0" applyFont="1" applyFill="1"/>
    <xf numFmtId="168" fontId="4" fillId="2" borderId="0" xfId="2" applyNumberFormat="1" applyFont="1" applyFill="1" applyProtection="1"/>
    <xf numFmtId="3" fontId="4" fillId="2" borderId="0" xfId="3" applyNumberFormat="1" applyFont="1" applyFill="1"/>
    <xf numFmtId="168" fontId="4" fillId="2" borderId="0" xfId="2" applyNumberFormat="1" applyFont="1" applyFill="1"/>
    <xf numFmtId="164" fontId="0" fillId="2" borderId="0" xfId="0" applyFill="1"/>
    <xf numFmtId="3" fontId="4" fillId="0" borderId="0" xfId="3" applyNumberFormat="1" applyFont="1"/>
    <xf numFmtId="37" fontId="10" fillId="0" borderId="0" xfId="3" applyFont="1"/>
    <xf numFmtId="17" fontId="10" fillId="0" borderId="0" xfId="3" applyNumberFormat="1" applyFont="1"/>
    <xf numFmtId="3" fontId="10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6" fontId="4" fillId="0" borderId="0" xfId="2" applyNumberFormat="1" applyFont="1" applyFill="1" applyAlignment="1">
      <alignment horizontal="right"/>
    </xf>
    <xf numFmtId="17" fontId="4" fillId="0" borderId="0" xfId="3" quotePrefix="1" applyNumberFormat="1" applyFont="1" applyAlignment="1">
      <alignment horizontal="righ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7" fontId="4" fillId="0" borderId="0" xfId="0" quotePrefix="1" applyNumberFormat="1" applyFont="1" applyAlignment="1">
      <alignment horizontal="right"/>
    </xf>
    <xf numFmtId="169" fontId="3" fillId="0" borderId="0" xfId="1" applyNumberFormat="1" applyFont="1"/>
    <xf numFmtId="169" fontId="4" fillId="2" borderId="0" xfId="1" applyNumberFormat="1" applyFont="1" applyFill="1" applyBorder="1" applyProtection="1"/>
    <xf numFmtId="169" fontId="4" fillId="2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Protection="1"/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4" fillId="2" borderId="0" xfId="0" applyNumberFormat="1" applyFont="1" applyFill="1"/>
    <xf numFmtId="2" fontId="11" fillId="0" borderId="0" xfId="0" applyNumberFormat="1" applyFont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7" fontId="4" fillId="2" borderId="0" xfId="0" quotePrefix="1" applyNumberFormat="1" applyFont="1" applyFill="1" applyAlignment="1">
      <alignment horizontal="right"/>
    </xf>
    <xf numFmtId="164" fontId="8" fillId="2" borderId="0" xfId="0" applyFont="1" applyFill="1"/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7" fontId="4" fillId="2" borderId="0" xfId="3" quotePrefix="1" applyNumberFormat="1" applyFont="1" applyFill="1" applyAlignment="1">
      <alignment horizontal="right"/>
    </xf>
    <xf numFmtId="169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 applyBorder="1" applyAlignment="1" applyProtection="1">
      <alignment horizontal="left"/>
    </xf>
    <xf numFmtId="17" fontId="4" fillId="2" borderId="0" xfId="3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66" fontId="8" fillId="2" borderId="0" xfId="0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64" fontId="10" fillId="0" borderId="0" xfId="0" applyFont="1"/>
    <xf numFmtId="37" fontId="10" fillId="0" borderId="0" xfId="3" applyFont="1" applyAlignment="1">
      <alignment horizontal="left"/>
    </xf>
    <xf numFmtId="17" fontId="4" fillId="0" borderId="0" xfId="0" applyNumberFormat="1" applyFont="1"/>
    <xf numFmtId="164" fontId="8" fillId="0" borderId="0" xfId="0" applyFont="1" applyAlignment="1">
      <alignment horizontal="left"/>
    </xf>
    <xf numFmtId="164" fontId="12" fillId="0" borderId="0" xfId="0" applyFont="1"/>
    <xf numFmtId="168" fontId="5" fillId="0" borderId="0" xfId="2" applyNumberFormat="1" applyFont="1" applyFill="1" applyProtection="1"/>
    <xf numFmtId="17" fontId="5" fillId="0" borderId="0" xfId="3" applyNumberFormat="1" applyFont="1"/>
    <xf numFmtId="2" fontId="5" fillId="0" borderId="0" xfId="0" applyNumberFormat="1" applyFont="1" applyAlignment="1">
      <alignment horizontal="right"/>
    </xf>
    <xf numFmtId="167" fontId="5" fillId="0" borderId="0" xfId="0" applyNumberFormat="1" applyFont="1"/>
    <xf numFmtId="44" fontId="5" fillId="0" borderId="0" xfId="2" applyFont="1" applyFill="1" applyAlignment="1" applyProtection="1">
      <alignment horizontal="right"/>
    </xf>
    <xf numFmtId="3" fontId="5" fillId="0" borderId="0" xfId="3" applyNumberFormat="1" applyFont="1"/>
    <xf numFmtId="168" fontId="5" fillId="0" borderId="0" xfId="2" applyNumberFormat="1" applyFont="1" applyFill="1" applyAlignment="1" applyProtection="1">
      <alignment horizontal="right"/>
    </xf>
    <xf numFmtId="164" fontId="5" fillId="0" borderId="0" xfId="0" applyFont="1"/>
    <xf numFmtId="166" fontId="13" fillId="0" borderId="0" xfId="0" applyNumberFormat="1" applyFont="1"/>
    <xf numFmtId="164" fontId="4" fillId="4" borderId="0" xfId="0" applyFont="1" applyFill="1" applyAlignment="1">
      <alignment horizontal="left"/>
    </xf>
    <xf numFmtId="37" fontId="4" fillId="4" borderId="0" xfId="3" applyFont="1" applyFill="1" applyAlignment="1">
      <alignment horizontal="left"/>
    </xf>
    <xf numFmtId="168" fontId="4" fillId="4" borderId="0" xfId="2" applyNumberFormat="1" applyFont="1" applyFill="1" applyProtection="1"/>
    <xf numFmtId="17" fontId="4" fillId="4" borderId="0" xfId="3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7" fontId="4" fillId="4" borderId="0" xfId="0" applyNumberFormat="1" applyFont="1" applyFill="1" applyAlignment="1">
      <alignment horizontal="right"/>
    </xf>
    <xf numFmtId="44" fontId="4" fillId="4" borderId="0" xfId="2" applyFont="1" applyFill="1" applyAlignment="1" applyProtection="1">
      <alignment horizontal="right"/>
    </xf>
    <xf numFmtId="3" fontId="4" fillId="4" borderId="0" xfId="3" applyNumberFormat="1" applyFont="1" applyFill="1" applyAlignment="1">
      <alignment horizontal="right"/>
    </xf>
    <xf numFmtId="168" fontId="4" fillId="4" borderId="0" xfId="2" applyNumberFormat="1" applyFont="1" applyFill="1" applyAlignment="1" applyProtection="1">
      <alignment horizontal="right"/>
    </xf>
    <xf numFmtId="164" fontId="4" fillId="4" borderId="0" xfId="0" applyFont="1" applyFill="1"/>
    <xf numFmtId="167" fontId="4" fillId="4" borderId="0" xfId="0" applyNumberFormat="1" applyFont="1" applyFill="1"/>
    <xf numFmtId="3" fontId="4" fillId="4" borderId="0" xfId="3" applyNumberFormat="1" applyFont="1" applyFill="1"/>
    <xf numFmtId="169" fontId="4" fillId="4" borderId="0" xfId="1" applyNumberFormat="1" applyFont="1" applyFill="1" applyBorder="1" applyAlignment="1" applyProtection="1">
      <alignment horizontal="right"/>
    </xf>
    <xf numFmtId="17" fontId="4" fillId="4" borderId="0" xfId="3" applyNumberFormat="1" applyFont="1" applyFill="1"/>
    <xf numFmtId="2" fontId="4" fillId="5" borderId="0" xfId="0" applyNumberFormat="1" applyFont="1" applyFill="1"/>
    <xf numFmtId="164" fontId="6" fillId="6" borderId="1" xfId="0" applyFont="1" applyFill="1" applyBorder="1" applyAlignment="1">
      <alignment horizontal="center"/>
    </xf>
    <xf numFmtId="164" fontId="6" fillId="6" borderId="1" xfId="0" applyFont="1" applyFill="1" applyBorder="1" applyAlignment="1">
      <alignment horizontal="left"/>
    </xf>
    <xf numFmtId="164" fontId="6" fillId="7" borderId="2" xfId="0" applyFont="1" applyFill="1" applyBorder="1" applyAlignment="1">
      <alignment horizontal="center"/>
    </xf>
    <xf numFmtId="169" fontId="6" fillId="6" borderId="3" xfId="1" applyNumberFormat="1" applyFont="1" applyFill="1" applyBorder="1" applyAlignment="1" applyProtection="1">
      <alignment horizontal="center"/>
    </xf>
    <xf numFmtId="2" fontId="6" fillId="6" borderId="3" xfId="0" applyNumberFormat="1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4" fontId="6" fillId="7" borderId="4" xfId="0" applyFont="1" applyFill="1" applyBorder="1"/>
    <xf numFmtId="164" fontId="6" fillId="6" borderId="5" xfId="0" applyFont="1" applyFill="1" applyBorder="1" applyAlignment="1">
      <alignment horizontal="center"/>
    </xf>
    <xf numFmtId="164" fontId="6" fillId="7" borderId="6" xfId="0" applyFont="1" applyFill="1" applyBorder="1" applyAlignment="1">
      <alignment horizontal="center"/>
    </xf>
    <xf numFmtId="164" fontId="6" fillId="7" borderId="7" xfId="0" applyFont="1" applyFill="1" applyBorder="1" applyAlignment="1">
      <alignment horizontal="center"/>
    </xf>
    <xf numFmtId="169" fontId="6" fillId="6" borderId="7" xfId="1" applyNumberFormat="1" applyFont="1" applyFill="1" applyBorder="1" applyAlignment="1" applyProtection="1">
      <alignment horizontal="center"/>
    </xf>
    <xf numFmtId="2" fontId="6" fillId="6" borderId="7" xfId="0" applyNumberFormat="1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4" fontId="6" fillId="7" borderId="3" xfId="0" applyFont="1" applyFill="1" applyBorder="1" applyAlignment="1">
      <alignment horizontal="center"/>
    </xf>
    <xf numFmtId="168" fontId="4" fillId="4" borderId="0" xfId="2" applyNumberFormat="1" applyFont="1" applyFill="1" applyBorder="1" applyAlignment="1" applyProtection="1">
      <alignment horizontal="left"/>
    </xf>
    <xf numFmtId="164" fontId="0" fillId="4" borderId="0" xfId="0" applyFill="1"/>
    <xf numFmtId="164" fontId="4" fillId="8" borderId="0" xfId="0" applyFont="1" applyFill="1"/>
    <xf numFmtId="164" fontId="10" fillId="8" borderId="0" xfId="0" applyFont="1" applyFill="1"/>
    <xf numFmtId="168" fontId="4" fillId="8" borderId="0" xfId="2" applyNumberFormat="1" applyFont="1" applyFill="1"/>
    <xf numFmtId="17" fontId="4" fillId="8" borderId="0" xfId="3" applyNumberFormat="1" applyFont="1" applyFill="1" applyAlignment="1">
      <alignment horizontal="right"/>
    </xf>
    <xf numFmtId="2" fontId="4" fillId="8" borderId="0" xfId="0" applyNumberFormat="1" applyFont="1" applyFill="1"/>
    <xf numFmtId="167" fontId="4" fillId="8" borderId="0" xfId="0" applyNumberFormat="1" applyFont="1" applyFill="1"/>
    <xf numFmtId="44" fontId="4" fillId="8" borderId="0" xfId="2" applyFont="1" applyFill="1" applyAlignment="1" applyProtection="1">
      <alignment horizontal="right"/>
    </xf>
    <xf numFmtId="3" fontId="4" fillId="8" borderId="0" xfId="3" applyNumberFormat="1" applyFont="1" applyFill="1"/>
    <xf numFmtId="168" fontId="4" fillId="8" borderId="0" xfId="2" applyNumberFormat="1" applyFont="1" applyFill="1" applyAlignment="1" applyProtection="1">
      <alignment horizontal="right"/>
    </xf>
    <xf numFmtId="166" fontId="8" fillId="8" borderId="0" xfId="0" applyNumberFormat="1" applyFont="1" applyFill="1"/>
    <xf numFmtId="164" fontId="4" fillId="8" borderId="0" xfId="0" applyFont="1" applyFill="1" applyAlignment="1">
      <alignment horizontal="left"/>
    </xf>
    <xf numFmtId="37" fontId="4" fillId="8" borderId="0" xfId="3" applyFont="1" applyFill="1" applyAlignment="1">
      <alignment horizontal="left"/>
    </xf>
    <xf numFmtId="168" fontId="4" fillId="8" borderId="0" xfId="2" applyNumberFormat="1" applyFont="1" applyFill="1" applyProtection="1"/>
    <xf numFmtId="2" fontId="4" fillId="8" borderId="0" xfId="0" applyNumberFormat="1" applyFont="1" applyFill="1" applyAlignment="1">
      <alignment horizontal="right"/>
    </xf>
    <xf numFmtId="167" fontId="4" fillId="8" borderId="0" xfId="0" applyNumberFormat="1" applyFont="1" applyFill="1" applyAlignment="1">
      <alignment horizontal="right"/>
    </xf>
    <xf numFmtId="3" fontId="4" fillId="8" borderId="0" xfId="3" applyNumberFormat="1" applyFont="1" applyFill="1" applyAlignment="1">
      <alignment horizontal="right"/>
    </xf>
    <xf numFmtId="164" fontId="5" fillId="0" borderId="0" xfId="0" applyFont="1" applyAlignment="1">
      <alignment horizontal="left" vertical="center"/>
    </xf>
    <xf numFmtId="164" fontId="2" fillId="0" borderId="0" xfId="0" applyFont="1"/>
    <xf numFmtId="164" fontId="4" fillId="0" borderId="0" xfId="0" applyFont="1" applyAlignment="1">
      <alignment horizontal="left" vertical="center"/>
    </xf>
    <xf numFmtId="168" fontId="4" fillId="0" borderId="0" xfId="2" applyNumberFormat="1" applyFont="1" applyAlignment="1" applyProtection="1">
      <alignment vertical="center"/>
    </xf>
    <xf numFmtId="17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>
      <alignment horizontal="right" vertical="center"/>
    </xf>
    <xf numFmtId="2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right" vertical="center"/>
    </xf>
    <xf numFmtId="44" fontId="4" fillId="0" borderId="0" xfId="2" applyFont="1" applyAlignment="1" applyProtection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168" fontId="4" fillId="0" borderId="0" xfId="2" applyNumberFormat="1" applyFont="1" applyAlignment="1" applyProtection="1">
      <alignment horizontal="right" vertical="center"/>
    </xf>
    <xf numFmtId="164" fontId="4" fillId="0" borderId="0" xfId="0" applyFont="1" applyAlignment="1">
      <alignment vertical="center"/>
    </xf>
    <xf numFmtId="164" fontId="3" fillId="0" borderId="0" xfId="0" applyFont="1" applyAlignment="1">
      <alignment vertical="top"/>
    </xf>
    <xf numFmtId="164" fontId="4" fillId="0" borderId="0" xfId="0" applyFont="1" applyAlignment="1">
      <alignment vertical="top"/>
    </xf>
    <xf numFmtId="2" fontId="4" fillId="4" borderId="0" xfId="0" applyNumberFormat="1" applyFont="1" applyFill="1"/>
    <xf numFmtId="2" fontId="4" fillId="0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2" fontId="4" fillId="8" borderId="0" xfId="1" applyNumberFormat="1" applyFont="1" applyFill="1" applyBorder="1" applyProtection="1"/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center" vertical="top"/>
    </xf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Z382"/>
  <sheetViews>
    <sheetView showGridLines="0" zoomScaleNormal="100" zoomScaleSheetLayoutView="100" workbookViewId="0">
      <pane ySplit="5" topLeftCell="A43" activePane="bottomLeft" state="frozenSplit"/>
      <selection activeCell="M17" sqref="M17"/>
      <selection pane="bottomLeft" activeCell="F60" sqref="F60:F62"/>
    </sheetView>
  </sheetViews>
  <sheetFormatPr defaultColWidth="9.77734375" defaultRowHeight="10" x14ac:dyDescent="0.2"/>
  <cols>
    <col min="1" max="1" width="36.77734375" style="10" customWidth="1"/>
    <col min="2" max="2" width="54.77734375" style="17" customWidth="1"/>
    <col min="3" max="3" width="20.109375" style="10" customWidth="1"/>
    <col min="4" max="4" width="17.6640625" style="10" customWidth="1"/>
    <col min="5" max="5" width="16.77734375" style="74" bestFit="1" customWidth="1"/>
    <col min="6" max="6" width="13.77734375" style="36" customWidth="1"/>
    <col min="7" max="9" width="13.77734375" style="10" customWidth="1"/>
    <col min="10" max="10" width="20.664062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11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11" ht="36" customHeight="1" x14ac:dyDescent="0.3">
      <c r="A3" s="182" t="s">
        <v>322</v>
      </c>
      <c r="B3" s="182"/>
      <c r="C3" s="182"/>
      <c r="D3" s="182"/>
      <c r="E3" s="182"/>
      <c r="F3" s="182"/>
      <c r="G3" s="182"/>
      <c r="H3" s="182"/>
      <c r="I3" s="182"/>
      <c r="J3" s="182"/>
      <c r="K3" s="1"/>
    </row>
    <row r="4" spans="1:11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11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11" ht="22.5" customHeight="1" x14ac:dyDescent="0.25">
      <c r="A6" s="25" t="s">
        <v>9</v>
      </c>
      <c r="B6" s="3"/>
      <c r="C6" s="1"/>
      <c r="D6" s="1"/>
      <c r="E6" s="68"/>
      <c r="F6" s="28"/>
      <c r="G6" s="1"/>
      <c r="H6" s="1"/>
      <c r="I6" s="1"/>
      <c r="J6" s="1"/>
      <c r="K6" s="1"/>
    </row>
    <row r="7" spans="1:11" s="16" customFormat="1" ht="22.5" customHeight="1" x14ac:dyDescent="0.25">
      <c r="A7" s="45" t="s">
        <v>44</v>
      </c>
      <c r="B7" s="45" t="s">
        <v>59</v>
      </c>
      <c r="C7" s="52">
        <v>21175050</v>
      </c>
      <c r="D7" s="49">
        <v>38032</v>
      </c>
      <c r="E7" s="69">
        <v>3802</v>
      </c>
      <c r="F7" s="36">
        <v>5480</v>
      </c>
      <c r="G7" s="37">
        <f>ROUND(F7/E7,5)</f>
        <v>1.4413499999999999</v>
      </c>
      <c r="H7" s="32">
        <f>ROUND(C7/I7*G7,2)</f>
        <v>190.3</v>
      </c>
      <c r="I7" s="53">
        <v>160385</v>
      </c>
      <c r="J7" s="33">
        <f t="shared" ref="J7:J21" si="0">(ROUND(C7*G7,0))*(1.013)</f>
        <v>30917426.553999998</v>
      </c>
      <c r="K7" s="51"/>
    </row>
    <row r="8" spans="1:11" s="16" customFormat="1" ht="10.5" x14ac:dyDescent="0.25">
      <c r="A8" s="45" t="s">
        <v>20</v>
      </c>
      <c r="B8" s="47" t="s">
        <v>60</v>
      </c>
      <c r="C8" s="48">
        <v>7698598</v>
      </c>
      <c r="D8" s="49">
        <v>38078</v>
      </c>
      <c r="E8" s="70">
        <v>3908</v>
      </c>
      <c r="F8" s="36">
        <v>5480</v>
      </c>
      <c r="G8" s="37">
        <f>ROUND(F8/E8,5)</f>
        <v>1.40225</v>
      </c>
      <c r="H8" s="32">
        <f>ROUND(C8/I8*G8,2)</f>
        <v>190.34</v>
      </c>
      <c r="I8" s="50">
        <v>56716</v>
      </c>
      <c r="J8" s="33">
        <f t="shared" si="0"/>
        <v>10935698.666999999</v>
      </c>
      <c r="K8" s="51"/>
    </row>
    <row r="9" spans="1:11" s="55" customFormat="1" ht="10.5" x14ac:dyDescent="0.25">
      <c r="A9" s="45" t="s">
        <v>20</v>
      </c>
      <c r="B9" s="47" t="s">
        <v>61</v>
      </c>
      <c r="C9" s="54">
        <v>15333469</v>
      </c>
      <c r="D9" s="49">
        <v>38338</v>
      </c>
      <c r="E9" s="70">
        <v>4123</v>
      </c>
      <c r="F9" s="36">
        <v>5480</v>
      </c>
      <c r="G9" s="37">
        <f t="shared" ref="G9:G19" si="1">ROUND(F9/E9,5)</f>
        <v>1.3291299999999999</v>
      </c>
      <c r="H9" s="32">
        <f t="shared" ref="H9:H19" si="2">ROUND(C9/I9*G9,2)</f>
        <v>207.77</v>
      </c>
      <c r="I9" s="53">
        <v>98089</v>
      </c>
      <c r="J9" s="33">
        <f t="shared" si="0"/>
        <v>20645116.261999998</v>
      </c>
    </row>
    <row r="10" spans="1:11" ht="10.5" x14ac:dyDescent="0.25">
      <c r="A10" s="17" t="s">
        <v>10</v>
      </c>
      <c r="B10" s="41" t="s">
        <v>62</v>
      </c>
      <c r="C10" s="42">
        <v>2406475</v>
      </c>
      <c r="D10" s="43">
        <v>38338</v>
      </c>
      <c r="E10" s="71">
        <v>4123</v>
      </c>
      <c r="F10" s="36">
        <v>5480</v>
      </c>
      <c r="G10" s="37">
        <f t="shared" si="1"/>
        <v>1.3291299999999999</v>
      </c>
      <c r="H10" s="32">
        <f t="shared" si="2"/>
        <v>212.6</v>
      </c>
      <c r="I10" s="44">
        <v>15045</v>
      </c>
      <c r="J10" s="33">
        <f t="shared" si="0"/>
        <v>3240098.7339999997</v>
      </c>
      <c r="K10" s="1"/>
    </row>
    <row r="11" spans="1:11" ht="10.5" x14ac:dyDescent="0.25">
      <c r="A11" s="17" t="s">
        <v>39</v>
      </c>
      <c r="B11" s="41" t="s">
        <v>63</v>
      </c>
      <c r="C11" s="42">
        <v>1611674</v>
      </c>
      <c r="D11" s="43">
        <v>38049</v>
      </c>
      <c r="E11" s="71">
        <v>3859</v>
      </c>
      <c r="F11" s="36">
        <v>5480</v>
      </c>
      <c r="G11" s="37">
        <f t="shared" si="1"/>
        <v>1.4200600000000001</v>
      </c>
      <c r="H11" s="32">
        <f t="shared" si="2"/>
        <v>283.52999999999997</v>
      </c>
      <c r="I11" s="44">
        <v>8072</v>
      </c>
      <c r="J11" s="33">
        <f t="shared" si="0"/>
        <v>2318426.7619999996</v>
      </c>
      <c r="K11" s="1"/>
    </row>
    <row r="12" spans="1:11" ht="10.5" x14ac:dyDescent="0.25">
      <c r="A12" s="17" t="s">
        <v>78</v>
      </c>
      <c r="B12" s="41" t="s">
        <v>79</v>
      </c>
      <c r="C12" s="42">
        <v>3900000</v>
      </c>
      <c r="D12" s="43">
        <v>38201</v>
      </c>
      <c r="E12" s="71">
        <v>4027</v>
      </c>
      <c r="F12" s="36">
        <v>5480</v>
      </c>
      <c r="G12" s="37">
        <f t="shared" si="1"/>
        <v>1.3608100000000001</v>
      </c>
      <c r="H12" s="32">
        <f t="shared" si="2"/>
        <v>124.8</v>
      </c>
      <c r="I12" s="44">
        <v>42526</v>
      </c>
      <c r="J12" s="33">
        <f t="shared" si="0"/>
        <v>5376152.0669999998</v>
      </c>
      <c r="K12" s="1"/>
    </row>
    <row r="13" spans="1:11" x14ac:dyDescent="0.2">
      <c r="A13" s="61" t="s">
        <v>18</v>
      </c>
      <c r="B13" s="61" t="s">
        <v>51</v>
      </c>
      <c r="C13" s="40">
        <v>4393349</v>
      </c>
      <c r="D13" s="63">
        <v>38170</v>
      </c>
      <c r="E13" s="72">
        <v>4013</v>
      </c>
      <c r="F13" s="36">
        <v>5480</v>
      </c>
      <c r="G13" s="38">
        <f t="shared" si="1"/>
        <v>1.3655600000000001</v>
      </c>
      <c r="H13" s="32">
        <f t="shared" si="2"/>
        <v>184.15</v>
      </c>
      <c r="I13" s="56">
        <v>32579</v>
      </c>
      <c r="J13" s="33">
        <f t="shared" si="0"/>
        <v>6077373.9659999991</v>
      </c>
    </row>
    <row r="14" spans="1:11" ht="10.5" x14ac:dyDescent="0.25">
      <c r="A14" s="17" t="s">
        <v>57</v>
      </c>
      <c r="B14" s="41" t="s">
        <v>81</v>
      </c>
      <c r="C14" s="42">
        <v>1737670</v>
      </c>
      <c r="D14" s="43">
        <v>38330</v>
      </c>
      <c r="E14" s="71">
        <v>4123</v>
      </c>
      <c r="F14" s="36">
        <v>5480</v>
      </c>
      <c r="G14" s="37">
        <f t="shared" si="1"/>
        <v>1.3291299999999999</v>
      </c>
      <c r="H14" s="32">
        <f t="shared" si="2"/>
        <v>258.23</v>
      </c>
      <c r="I14" s="44">
        <v>8944</v>
      </c>
      <c r="J14" s="33">
        <f t="shared" si="0"/>
        <v>2339613.6569999997</v>
      </c>
      <c r="K14" s="1"/>
    </row>
    <row r="15" spans="1:11" ht="10.5" x14ac:dyDescent="0.25">
      <c r="A15" s="17" t="s">
        <v>16</v>
      </c>
      <c r="B15" s="41" t="s">
        <v>53</v>
      </c>
      <c r="C15" s="42">
        <v>4134520</v>
      </c>
      <c r="D15" s="43">
        <v>38019</v>
      </c>
      <c r="E15" s="71">
        <v>3802</v>
      </c>
      <c r="F15" s="36">
        <v>5480</v>
      </c>
      <c r="G15" s="37">
        <f t="shared" si="1"/>
        <v>1.4413499999999999</v>
      </c>
      <c r="H15" s="32">
        <f t="shared" si="2"/>
        <v>174.01</v>
      </c>
      <c r="I15" s="44">
        <v>34246</v>
      </c>
      <c r="J15" s="33">
        <f t="shared" si="0"/>
        <v>6036760.7699999996</v>
      </c>
      <c r="K15" s="1"/>
    </row>
    <row r="16" spans="1:11" customFormat="1" ht="10" customHeight="1" x14ac:dyDescent="0.25">
      <c r="A16" s="17" t="s">
        <v>25</v>
      </c>
      <c r="B16" s="10" t="s">
        <v>95</v>
      </c>
      <c r="C16" s="35">
        <f>3017139</f>
        <v>3017139</v>
      </c>
      <c r="D16" s="43">
        <v>38385</v>
      </c>
      <c r="E16" s="71">
        <v>4116</v>
      </c>
      <c r="F16" s="36">
        <v>5480</v>
      </c>
      <c r="G16" s="37">
        <f t="shared" si="1"/>
        <v>1.3313900000000001</v>
      </c>
      <c r="H16" s="32">
        <f t="shared" si="2"/>
        <v>203.39</v>
      </c>
      <c r="I16" s="56">
        <v>19750</v>
      </c>
      <c r="J16" s="33">
        <f t="shared" si="0"/>
        <v>4069209.8569999994</v>
      </c>
    </row>
    <row r="17" spans="1:11" s="16" customFormat="1" ht="10.5" x14ac:dyDescent="0.25">
      <c r="A17" s="16" t="s">
        <v>78</v>
      </c>
      <c r="B17" s="16" t="s">
        <v>284</v>
      </c>
      <c r="C17" s="52">
        <v>20970989</v>
      </c>
      <c r="D17" s="82">
        <v>38518</v>
      </c>
      <c r="E17" s="91">
        <v>4195</v>
      </c>
      <c r="F17" s="36">
        <v>5480</v>
      </c>
      <c r="G17" s="89">
        <f>ROUND(F17/E17,5)</f>
        <v>1.3063199999999999</v>
      </c>
      <c r="H17" s="80">
        <f>ROUND(C17/I17*G17,2)</f>
        <v>388.08</v>
      </c>
      <c r="I17" s="53">
        <v>70590</v>
      </c>
      <c r="J17" s="81">
        <f>(ROUND(C17*G17,0))*(1.013)</f>
        <v>27750954.685999997</v>
      </c>
      <c r="K17" s="51"/>
    </row>
    <row r="18" spans="1:11" customFormat="1" ht="10.5" x14ac:dyDescent="0.25">
      <c r="A18" s="17" t="s">
        <v>34</v>
      </c>
      <c r="B18" s="10" t="s">
        <v>96</v>
      </c>
      <c r="C18" s="35">
        <f>16951052</f>
        <v>16951052</v>
      </c>
      <c r="D18" s="43">
        <v>38596</v>
      </c>
      <c r="E18" s="71">
        <v>4242</v>
      </c>
      <c r="F18" s="36">
        <v>5480</v>
      </c>
      <c r="G18" s="37">
        <f t="shared" si="1"/>
        <v>1.2918400000000001</v>
      </c>
      <c r="H18" s="32">
        <f t="shared" si="2"/>
        <v>246.84</v>
      </c>
      <c r="I18" s="56">
        <v>88712</v>
      </c>
      <c r="J18" s="33">
        <f t="shared" si="0"/>
        <v>22182721.610999998</v>
      </c>
    </row>
    <row r="19" spans="1:11" customFormat="1" ht="10.5" x14ac:dyDescent="0.25">
      <c r="A19" s="61" t="s">
        <v>11</v>
      </c>
      <c r="B19" s="41" t="s">
        <v>97</v>
      </c>
      <c r="C19" s="35">
        <f>20112557</f>
        <v>20112557</v>
      </c>
      <c r="D19" s="63">
        <v>38581</v>
      </c>
      <c r="E19" s="71">
        <v>4210</v>
      </c>
      <c r="F19" s="36">
        <v>5480</v>
      </c>
      <c r="G19" s="37">
        <f t="shared" si="1"/>
        <v>1.30166</v>
      </c>
      <c r="H19" s="32">
        <f t="shared" si="2"/>
        <v>298.08999999999997</v>
      </c>
      <c r="I19" s="56">
        <v>87824</v>
      </c>
      <c r="J19" s="33">
        <f t="shared" si="0"/>
        <v>26520047.242999997</v>
      </c>
    </row>
    <row r="20" spans="1:11" s="55" customFormat="1" ht="10.5" x14ac:dyDescent="0.25">
      <c r="A20" s="78" t="s">
        <v>40</v>
      </c>
      <c r="B20" s="47" t="s">
        <v>113</v>
      </c>
      <c r="C20" s="88">
        <v>23231688</v>
      </c>
      <c r="D20" s="90">
        <v>39022</v>
      </c>
      <c r="E20" s="70">
        <v>4462</v>
      </c>
      <c r="F20" s="36">
        <v>5480</v>
      </c>
      <c r="G20" s="89">
        <f t="shared" ref="G20:G37" si="3">ROUND(F20/E20,5)</f>
        <v>1.2281500000000001</v>
      </c>
      <c r="H20" s="80">
        <f>ROUND(C20/I20*G20,2)</f>
        <v>223.34</v>
      </c>
      <c r="I20" s="53">
        <v>127750</v>
      </c>
      <c r="J20" s="81">
        <f t="shared" si="0"/>
        <v>28902913.973999996</v>
      </c>
    </row>
    <row r="21" spans="1:11" s="55" customFormat="1" ht="10.5" x14ac:dyDescent="0.25">
      <c r="A21" s="78" t="s">
        <v>32</v>
      </c>
      <c r="B21" s="47" t="s">
        <v>116</v>
      </c>
      <c r="C21" s="88">
        <v>10684747</v>
      </c>
      <c r="D21" s="90">
        <v>38754</v>
      </c>
      <c r="E21" s="70">
        <v>4337</v>
      </c>
      <c r="F21" s="36">
        <v>5480</v>
      </c>
      <c r="G21" s="89">
        <f t="shared" si="3"/>
        <v>1.26355</v>
      </c>
      <c r="H21" s="80">
        <f>ROUND(C21/I21*G21,2)</f>
        <v>174.6</v>
      </c>
      <c r="I21" s="53">
        <v>77325</v>
      </c>
      <c r="J21" s="81">
        <f t="shared" si="0"/>
        <v>13676221.255999999</v>
      </c>
    </row>
    <row r="22" spans="1:11" s="55" customFormat="1" ht="10.5" x14ac:dyDescent="0.25">
      <c r="A22" s="78" t="s">
        <v>34</v>
      </c>
      <c r="B22" s="47" t="s">
        <v>118</v>
      </c>
      <c r="C22" s="88">
        <v>47158114</v>
      </c>
      <c r="D22" s="90">
        <v>39052</v>
      </c>
      <c r="E22" s="70">
        <v>4441</v>
      </c>
      <c r="F22" s="36">
        <v>5480</v>
      </c>
      <c r="G22" s="89">
        <f t="shared" si="3"/>
        <v>1.2339599999999999</v>
      </c>
      <c r="H22" s="80">
        <f t="shared" ref="H22:H37" si="4">ROUND(C22/I22*G22,2)</f>
        <v>323.06</v>
      </c>
      <c r="I22" s="53">
        <v>180126</v>
      </c>
      <c r="J22" s="81">
        <f t="shared" ref="J22:J37" si="5">(ROUND(C22*G22,0))*(1.013)</f>
        <v>58947711.937999994</v>
      </c>
    </row>
    <row r="23" spans="1:11" s="16" customFormat="1" ht="10.5" x14ac:dyDescent="0.25">
      <c r="A23" s="16" t="s">
        <v>43</v>
      </c>
      <c r="B23" s="16" t="s">
        <v>140</v>
      </c>
      <c r="C23" s="52">
        <v>9866085</v>
      </c>
      <c r="D23" s="82">
        <v>38808</v>
      </c>
      <c r="E23" s="91">
        <v>4335</v>
      </c>
      <c r="F23" s="36">
        <v>5480</v>
      </c>
      <c r="G23" s="79">
        <f>ROUND(F23/E23,5)</f>
        <v>1.26413</v>
      </c>
      <c r="H23" s="80">
        <f>ROUND(C23/I23*G23,2)</f>
        <v>267.08</v>
      </c>
      <c r="I23" s="53">
        <v>46697</v>
      </c>
      <c r="J23" s="81">
        <f t="shared" si="5"/>
        <v>12634150.181999998</v>
      </c>
      <c r="K23" s="51"/>
    </row>
    <row r="24" spans="1:11" s="16" customFormat="1" ht="10.5" x14ac:dyDescent="0.25">
      <c r="A24" s="16" t="s">
        <v>19</v>
      </c>
      <c r="B24" s="16" t="s">
        <v>142</v>
      </c>
      <c r="C24" s="52">
        <v>5545864</v>
      </c>
      <c r="D24" s="82">
        <v>38804</v>
      </c>
      <c r="E24" s="91">
        <v>4330</v>
      </c>
      <c r="F24" s="36">
        <v>5480</v>
      </c>
      <c r="G24" s="79">
        <f>ROUND(F24/E24,5)</f>
        <v>1.26559</v>
      </c>
      <c r="H24" s="80">
        <f>ROUND(C24/I24*G24,2)</f>
        <v>221.48</v>
      </c>
      <c r="I24" s="53">
        <v>31690</v>
      </c>
      <c r="J24" s="81">
        <f t="shared" si="5"/>
        <v>7110034.2699999996</v>
      </c>
      <c r="K24" s="51"/>
    </row>
    <row r="25" spans="1:11" s="16" customFormat="1" ht="10.5" x14ac:dyDescent="0.25">
      <c r="A25" s="16" t="s">
        <v>12</v>
      </c>
      <c r="B25" s="16" t="s">
        <v>285</v>
      </c>
      <c r="C25" s="52">
        <v>9762986</v>
      </c>
      <c r="D25" s="82">
        <v>38779</v>
      </c>
      <c r="E25" s="91">
        <v>4330</v>
      </c>
      <c r="F25" s="36">
        <v>5480</v>
      </c>
      <c r="G25" s="79">
        <f>ROUND(F25/E25,5)</f>
        <v>1.26559</v>
      </c>
      <c r="H25" s="80">
        <f>ROUND(C25/I25*G25,2)</f>
        <v>262.72000000000003</v>
      </c>
      <c r="I25" s="53">
        <v>47030</v>
      </c>
      <c r="J25" s="81">
        <f t="shared" si="5"/>
        <v>12516564.180999998</v>
      </c>
      <c r="K25" s="51"/>
    </row>
    <row r="26" spans="1:11" s="16" customFormat="1" ht="10.5" x14ac:dyDescent="0.25">
      <c r="A26" s="16" t="s">
        <v>52</v>
      </c>
      <c r="B26" s="16" t="s">
        <v>148</v>
      </c>
      <c r="C26" s="52">
        <v>9866580</v>
      </c>
      <c r="D26" s="82">
        <v>38854</v>
      </c>
      <c r="E26" s="91">
        <v>4331</v>
      </c>
      <c r="F26" s="36">
        <v>5480</v>
      </c>
      <c r="G26" s="79">
        <f>ROUND(F26/E26,5)</f>
        <v>1.2653000000000001</v>
      </c>
      <c r="H26" s="80">
        <f>ROUND(C26/I26*G26,2)</f>
        <v>237.81</v>
      </c>
      <c r="I26" s="53">
        <v>52496</v>
      </c>
      <c r="J26" s="81">
        <f t="shared" si="5"/>
        <v>12646478.391999999</v>
      </c>
      <c r="K26" s="51"/>
    </row>
    <row r="27" spans="1:11" s="55" customFormat="1" ht="10.5" x14ac:dyDescent="0.25">
      <c r="A27" s="78" t="s">
        <v>10</v>
      </c>
      <c r="B27" s="47" t="s">
        <v>131</v>
      </c>
      <c r="C27" s="92">
        <v>7776600</v>
      </c>
      <c r="D27" s="93">
        <v>39391</v>
      </c>
      <c r="E27" s="70">
        <v>4558</v>
      </c>
      <c r="F27" s="36">
        <v>5480</v>
      </c>
      <c r="G27" s="89">
        <f t="shared" si="3"/>
        <v>1.20228</v>
      </c>
      <c r="H27" s="80">
        <f t="shared" si="4"/>
        <v>300.85000000000002</v>
      </c>
      <c r="I27" s="53">
        <v>31077</v>
      </c>
      <c r="J27" s="81">
        <f t="shared" si="5"/>
        <v>9471196.4629999995</v>
      </c>
    </row>
    <row r="28" spans="1:11" s="55" customFormat="1" ht="10.5" x14ac:dyDescent="0.25">
      <c r="A28" s="78" t="s">
        <v>10</v>
      </c>
      <c r="B28" s="47" t="s">
        <v>132</v>
      </c>
      <c r="C28" s="92">
        <v>4146322</v>
      </c>
      <c r="D28" s="93">
        <v>39234</v>
      </c>
      <c r="E28" s="70">
        <v>4471</v>
      </c>
      <c r="F28" s="36">
        <v>5480</v>
      </c>
      <c r="G28" s="89">
        <f t="shared" si="3"/>
        <v>1.2256800000000001</v>
      </c>
      <c r="H28" s="80">
        <f t="shared" si="4"/>
        <v>332.55</v>
      </c>
      <c r="I28" s="53">
        <v>15282</v>
      </c>
      <c r="J28" s="81">
        <f t="shared" si="5"/>
        <v>5148130.8319999995</v>
      </c>
    </row>
    <row r="29" spans="1:11" s="55" customFormat="1" ht="10.5" x14ac:dyDescent="0.25">
      <c r="A29" s="45" t="s">
        <v>23</v>
      </c>
      <c r="B29" s="16" t="s">
        <v>137</v>
      </c>
      <c r="C29" s="92">
        <v>21194717</v>
      </c>
      <c r="D29" s="94">
        <v>39387</v>
      </c>
      <c r="E29" s="70">
        <v>4558</v>
      </c>
      <c r="F29" s="36">
        <v>5480</v>
      </c>
      <c r="G29" s="89">
        <f t="shared" si="3"/>
        <v>1.20228</v>
      </c>
      <c r="H29" s="80">
        <f t="shared" si="4"/>
        <v>260.10000000000002</v>
      </c>
      <c r="I29" s="95">
        <v>97969</v>
      </c>
      <c r="J29" s="81">
        <f t="shared" si="5"/>
        <v>25813249.791999996</v>
      </c>
    </row>
    <row r="30" spans="1:11" s="55" customFormat="1" ht="10.5" x14ac:dyDescent="0.25">
      <c r="A30" s="45" t="s">
        <v>39</v>
      </c>
      <c r="B30" s="16" t="s">
        <v>127</v>
      </c>
      <c r="C30" s="92">
        <v>17851640</v>
      </c>
      <c r="D30" s="93">
        <v>39356</v>
      </c>
      <c r="E30" s="70">
        <v>4535</v>
      </c>
      <c r="F30" s="36">
        <v>5480</v>
      </c>
      <c r="G30" s="89">
        <f t="shared" si="3"/>
        <v>1.20838</v>
      </c>
      <c r="H30" s="80">
        <f t="shared" si="4"/>
        <v>308.17</v>
      </c>
      <c r="I30" s="53">
        <v>70000</v>
      </c>
      <c r="J30" s="81">
        <f t="shared" si="5"/>
        <v>21851995.344999999</v>
      </c>
    </row>
    <row r="31" spans="1:11" x14ac:dyDescent="0.2">
      <c r="A31" s="17" t="s">
        <v>25</v>
      </c>
      <c r="B31" s="17" t="s">
        <v>151</v>
      </c>
      <c r="C31" s="99">
        <v>19065460</v>
      </c>
      <c r="D31" s="100">
        <v>39783</v>
      </c>
      <c r="E31" s="71">
        <v>4797</v>
      </c>
      <c r="F31" s="36">
        <v>5480</v>
      </c>
      <c r="G31" s="83">
        <f t="shared" si="3"/>
        <v>1.14238</v>
      </c>
      <c r="H31" s="64">
        <f t="shared" si="4"/>
        <v>313.3</v>
      </c>
      <c r="I31" s="56">
        <v>69518</v>
      </c>
      <c r="J31" s="65">
        <f t="shared" si="5"/>
        <v>22063139.999999996</v>
      </c>
    </row>
    <row r="32" spans="1:11" x14ac:dyDescent="0.2">
      <c r="A32" s="17" t="s">
        <v>20</v>
      </c>
      <c r="B32" s="17" t="s">
        <v>152</v>
      </c>
      <c r="C32" s="99">
        <v>8950000</v>
      </c>
      <c r="D32" s="100">
        <v>39630</v>
      </c>
      <c r="E32" s="71">
        <v>4723</v>
      </c>
      <c r="F32" s="36">
        <v>5480</v>
      </c>
      <c r="G32" s="83">
        <f t="shared" si="3"/>
        <v>1.16028</v>
      </c>
      <c r="H32" s="64">
        <f t="shared" si="4"/>
        <v>301.3</v>
      </c>
      <c r="I32" s="56">
        <v>34466</v>
      </c>
      <c r="J32" s="65">
        <f t="shared" si="5"/>
        <v>10519504.578</v>
      </c>
    </row>
    <row r="33" spans="1:10" x14ac:dyDescent="0.2">
      <c r="A33" s="17" t="s">
        <v>39</v>
      </c>
      <c r="B33" s="17" t="s">
        <v>153</v>
      </c>
      <c r="C33" s="99">
        <v>16092888</v>
      </c>
      <c r="D33" s="100">
        <v>39753</v>
      </c>
      <c r="E33" s="71">
        <v>4847</v>
      </c>
      <c r="F33" s="36">
        <v>5480</v>
      </c>
      <c r="G33" s="83">
        <f t="shared" si="3"/>
        <v>1.1306</v>
      </c>
      <c r="H33" s="64">
        <f t="shared" si="4"/>
        <v>298.27</v>
      </c>
      <c r="I33" s="56">
        <v>61000</v>
      </c>
      <c r="J33" s="65">
        <f t="shared" si="5"/>
        <v>18431149.046999998</v>
      </c>
    </row>
    <row r="34" spans="1:10" x14ac:dyDescent="0.2">
      <c r="A34" s="17" t="s">
        <v>13</v>
      </c>
      <c r="B34" s="17" t="s">
        <v>160</v>
      </c>
      <c r="C34" s="99">
        <v>4257403.3600000003</v>
      </c>
      <c r="D34" s="100">
        <v>39000</v>
      </c>
      <c r="E34" s="71">
        <v>4431</v>
      </c>
      <c r="F34" s="36">
        <v>5480</v>
      </c>
      <c r="G34" s="83">
        <f t="shared" si="3"/>
        <v>1.23674</v>
      </c>
      <c r="H34" s="64">
        <f t="shared" si="4"/>
        <v>323.33999999999997</v>
      </c>
      <c r="I34" s="56">
        <v>16284</v>
      </c>
      <c r="J34" s="65">
        <f t="shared" si="5"/>
        <v>5333749.9129999997</v>
      </c>
    </row>
    <row r="35" spans="1:10" x14ac:dyDescent="0.2">
      <c r="A35" s="17" t="s">
        <v>162</v>
      </c>
      <c r="B35" s="17" t="s">
        <v>161</v>
      </c>
      <c r="C35" s="99">
        <v>4547356</v>
      </c>
      <c r="D35" s="100">
        <v>38888</v>
      </c>
      <c r="E35" s="71">
        <v>4340</v>
      </c>
      <c r="F35" s="36">
        <v>5480</v>
      </c>
      <c r="G35" s="83">
        <f t="shared" si="3"/>
        <v>1.26267</v>
      </c>
      <c r="H35" s="64">
        <f t="shared" si="4"/>
        <v>303.74</v>
      </c>
      <c r="I35" s="56">
        <v>18904</v>
      </c>
      <c r="J35" s="65">
        <f t="shared" si="5"/>
        <v>5816453.5299999993</v>
      </c>
    </row>
    <row r="36" spans="1:10" x14ac:dyDescent="0.2">
      <c r="A36" s="17" t="s">
        <v>33</v>
      </c>
      <c r="B36" s="17" t="s">
        <v>164</v>
      </c>
      <c r="C36" s="99">
        <v>15390903</v>
      </c>
      <c r="D36" s="100">
        <v>39065</v>
      </c>
      <c r="E36" s="71">
        <v>4441</v>
      </c>
      <c r="F36" s="36">
        <v>5480</v>
      </c>
      <c r="G36" s="83">
        <f t="shared" si="3"/>
        <v>1.2339599999999999</v>
      </c>
      <c r="H36" s="64">
        <f t="shared" si="4"/>
        <v>365.93</v>
      </c>
      <c r="I36" s="56">
        <v>51900</v>
      </c>
      <c r="J36" s="65">
        <f t="shared" si="5"/>
        <v>19238651.866999999</v>
      </c>
    </row>
    <row r="37" spans="1:10" x14ac:dyDescent="0.2">
      <c r="A37" s="17" t="s">
        <v>48</v>
      </c>
      <c r="B37" s="17" t="s">
        <v>49</v>
      </c>
      <c r="C37" s="99">
        <v>8165175</v>
      </c>
      <c r="D37" s="100">
        <v>39251</v>
      </c>
      <c r="E37" s="71">
        <v>4471</v>
      </c>
      <c r="F37" s="36">
        <v>5480</v>
      </c>
      <c r="G37" s="83">
        <f t="shared" si="3"/>
        <v>1.2256800000000001</v>
      </c>
      <c r="H37" s="64">
        <f t="shared" si="4"/>
        <v>265.68</v>
      </c>
      <c r="I37" s="56">
        <v>37669</v>
      </c>
      <c r="J37" s="65">
        <f t="shared" si="5"/>
        <v>10137994.595999999</v>
      </c>
    </row>
    <row r="38" spans="1:10" x14ac:dyDescent="0.2">
      <c r="A38" s="17" t="s">
        <v>179</v>
      </c>
      <c r="B38" s="17" t="s">
        <v>180</v>
      </c>
      <c r="C38" s="99">
        <v>6330986</v>
      </c>
      <c r="D38" s="100">
        <v>39604</v>
      </c>
      <c r="E38" s="71">
        <v>4640</v>
      </c>
      <c r="F38" s="36">
        <v>5480</v>
      </c>
      <c r="G38" s="83">
        <f t="shared" ref="G38:G46" si="6">ROUND(F38/E38,5)</f>
        <v>1.18103</v>
      </c>
      <c r="H38" s="64">
        <f t="shared" ref="H38:H46" si="7">ROUND(C38/I38*G38,2)</f>
        <v>325.08999999999997</v>
      </c>
      <c r="I38" s="56">
        <v>23000</v>
      </c>
      <c r="J38" s="65">
        <f t="shared" ref="J38:J49" si="8">(ROUND(C38*G38,0))*(1.013)</f>
        <v>7574286.0919999992</v>
      </c>
    </row>
    <row r="39" spans="1:10" x14ac:dyDescent="0.2">
      <c r="A39" s="17" t="s">
        <v>32</v>
      </c>
      <c r="B39" s="17" t="s">
        <v>182</v>
      </c>
      <c r="C39" s="99">
        <v>22611480</v>
      </c>
      <c r="D39" s="100">
        <v>39630</v>
      </c>
      <c r="E39" s="71">
        <v>4723</v>
      </c>
      <c r="F39" s="36">
        <v>5480</v>
      </c>
      <c r="G39" s="83">
        <f t="shared" si="6"/>
        <v>1.16028</v>
      </c>
      <c r="H39" s="64">
        <f t="shared" si="7"/>
        <v>247.34</v>
      </c>
      <c r="I39" s="56">
        <v>106072</v>
      </c>
      <c r="J39" s="65">
        <f t="shared" si="8"/>
        <v>26576711.423999999</v>
      </c>
    </row>
    <row r="40" spans="1:10" x14ac:dyDescent="0.2">
      <c r="A40" s="17" t="s">
        <v>25</v>
      </c>
      <c r="B40" s="10" t="s">
        <v>184</v>
      </c>
      <c r="C40" s="42">
        <v>5396258</v>
      </c>
      <c r="D40" s="43">
        <v>39448</v>
      </c>
      <c r="E40" s="71">
        <v>4557</v>
      </c>
      <c r="F40" s="36">
        <v>5480</v>
      </c>
      <c r="G40" s="31">
        <f t="shared" si="6"/>
        <v>1.20255</v>
      </c>
      <c r="H40" s="64">
        <f t="shared" si="7"/>
        <v>301.33999999999997</v>
      </c>
      <c r="I40" s="56">
        <v>21535</v>
      </c>
      <c r="J40" s="65">
        <f t="shared" si="8"/>
        <v>6573630.5099999998</v>
      </c>
    </row>
    <row r="41" spans="1:10" x14ac:dyDescent="0.2">
      <c r="A41" s="17" t="s">
        <v>15</v>
      </c>
      <c r="B41" s="10" t="s">
        <v>185</v>
      </c>
      <c r="C41" s="60">
        <v>22381425</v>
      </c>
      <c r="D41" s="43">
        <v>39600</v>
      </c>
      <c r="E41" s="71">
        <v>4640</v>
      </c>
      <c r="F41" s="36">
        <v>5480</v>
      </c>
      <c r="G41" s="31">
        <f t="shared" si="6"/>
        <v>1.18103</v>
      </c>
      <c r="H41" s="64">
        <f t="shared" si="7"/>
        <v>279.07</v>
      </c>
      <c r="I41" s="56">
        <v>94719</v>
      </c>
      <c r="J41" s="65">
        <f t="shared" si="8"/>
        <v>26776764.741999999</v>
      </c>
    </row>
    <row r="42" spans="1:10" ht="21" customHeight="1" x14ac:dyDescent="0.25">
      <c r="A42" s="25" t="s">
        <v>240</v>
      </c>
      <c r="B42" s="10"/>
      <c r="C42" s="60"/>
      <c r="D42" s="43"/>
      <c r="E42" s="71"/>
      <c r="F42" s="85"/>
      <c r="G42" s="31"/>
      <c r="H42" s="64"/>
      <c r="I42" s="56"/>
      <c r="J42" s="65"/>
    </row>
    <row r="43" spans="1:10" ht="21" customHeight="1" x14ac:dyDescent="0.2">
      <c r="A43" s="17" t="s">
        <v>286</v>
      </c>
      <c r="B43" s="10" t="s">
        <v>199</v>
      </c>
      <c r="C43" s="60">
        <v>2895405</v>
      </c>
      <c r="D43" s="43">
        <v>40120</v>
      </c>
      <c r="E43" s="71">
        <v>4757</v>
      </c>
      <c r="F43" s="36">
        <v>5480</v>
      </c>
      <c r="G43" s="31">
        <f t="shared" si="6"/>
        <v>1.1519900000000001</v>
      </c>
      <c r="H43" s="64">
        <f t="shared" si="7"/>
        <v>224.05</v>
      </c>
      <c r="I43" s="56">
        <v>14887</v>
      </c>
      <c r="J43" s="65">
        <f t="shared" si="8"/>
        <v>3378839.2139999997</v>
      </c>
    </row>
    <row r="44" spans="1:10" x14ac:dyDescent="0.2">
      <c r="A44" s="17" t="s">
        <v>18</v>
      </c>
      <c r="B44" s="10" t="s">
        <v>206</v>
      </c>
      <c r="C44" s="60">
        <v>11815671.18</v>
      </c>
      <c r="D44" s="43">
        <v>39508</v>
      </c>
      <c r="E44" s="71">
        <v>4571</v>
      </c>
      <c r="F44" s="36">
        <v>5480</v>
      </c>
      <c r="G44" s="31">
        <f t="shared" si="6"/>
        <v>1.19886</v>
      </c>
      <c r="H44" s="64">
        <f t="shared" si="7"/>
        <v>257.55</v>
      </c>
      <c r="I44" s="56">
        <v>55000</v>
      </c>
      <c r="J44" s="65">
        <f t="shared" si="8"/>
        <v>14349485.367999999</v>
      </c>
    </row>
    <row r="45" spans="1:10" x14ac:dyDescent="0.2">
      <c r="A45" s="17" t="s">
        <v>287</v>
      </c>
      <c r="B45" s="10" t="s">
        <v>207</v>
      </c>
      <c r="C45" s="60">
        <v>2256451</v>
      </c>
      <c r="D45" s="43">
        <v>39508</v>
      </c>
      <c r="E45" s="71">
        <v>4571</v>
      </c>
      <c r="F45" s="36">
        <v>5480</v>
      </c>
      <c r="G45" s="31">
        <f t="shared" si="6"/>
        <v>1.19886</v>
      </c>
      <c r="H45" s="64">
        <f t="shared" si="7"/>
        <v>245.92</v>
      </c>
      <c r="I45" s="56">
        <v>11000</v>
      </c>
      <c r="J45" s="65">
        <f t="shared" si="8"/>
        <v>2740336.1969999997</v>
      </c>
    </row>
    <row r="46" spans="1:10" x14ac:dyDescent="0.2">
      <c r="A46" s="17" t="s">
        <v>211</v>
      </c>
      <c r="B46" s="10" t="s">
        <v>212</v>
      </c>
      <c r="C46" s="60">
        <v>8582133</v>
      </c>
      <c r="D46" s="43">
        <v>40210</v>
      </c>
      <c r="E46" s="71">
        <v>4812</v>
      </c>
      <c r="F46" s="36">
        <v>5480</v>
      </c>
      <c r="G46" s="31">
        <f t="shared" si="6"/>
        <v>1.1388199999999999</v>
      </c>
      <c r="H46" s="64">
        <f t="shared" si="7"/>
        <v>274.37</v>
      </c>
      <c r="I46" s="56">
        <v>35622</v>
      </c>
      <c r="J46" s="65">
        <f t="shared" si="8"/>
        <v>9900560.5649999995</v>
      </c>
    </row>
    <row r="47" spans="1:10" x14ac:dyDescent="0.2">
      <c r="A47" s="17" t="s">
        <v>175</v>
      </c>
      <c r="B47" s="10" t="s">
        <v>222</v>
      </c>
      <c r="C47" s="60">
        <v>10186150</v>
      </c>
      <c r="D47" s="43">
        <v>40484</v>
      </c>
      <c r="E47" s="71">
        <v>4968</v>
      </c>
      <c r="F47" s="36">
        <v>5480</v>
      </c>
      <c r="G47" s="31">
        <f t="shared" ref="G47:G56" si="9">ROUND(F47/E47,5)</f>
        <v>1.1030599999999999</v>
      </c>
      <c r="H47" s="64">
        <f t="shared" ref="H47:H56" si="10">ROUND(C47/I47*G47,2)</f>
        <v>231.81</v>
      </c>
      <c r="I47" s="56">
        <v>48470</v>
      </c>
      <c r="J47" s="65">
        <f t="shared" si="8"/>
        <v>11382002.154999999</v>
      </c>
    </row>
    <row r="48" spans="1:10" x14ac:dyDescent="0.2">
      <c r="A48" s="17" t="s">
        <v>224</v>
      </c>
      <c r="B48" s="10" t="s">
        <v>242</v>
      </c>
      <c r="C48" s="60">
        <v>6554283</v>
      </c>
      <c r="D48" s="43">
        <v>40444</v>
      </c>
      <c r="E48" s="71">
        <v>4910</v>
      </c>
      <c r="F48" s="36">
        <v>5480</v>
      </c>
      <c r="G48" s="31">
        <f t="shared" si="9"/>
        <v>1.11609</v>
      </c>
      <c r="H48" s="64">
        <f t="shared" si="10"/>
        <v>210.65</v>
      </c>
      <c r="I48" s="56">
        <v>34727</v>
      </c>
      <c r="J48" s="65">
        <f t="shared" si="8"/>
        <v>7410267.209999999</v>
      </c>
    </row>
    <row r="49" spans="1:11" x14ac:dyDescent="0.2">
      <c r="A49" s="17" t="s">
        <v>228</v>
      </c>
      <c r="B49" s="10" t="s">
        <v>229</v>
      </c>
      <c r="C49" s="60">
        <v>3252343.54</v>
      </c>
      <c r="D49" s="43">
        <v>40567</v>
      </c>
      <c r="E49" s="71">
        <v>4969</v>
      </c>
      <c r="F49" s="36">
        <v>5480</v>
      </c>
      <c r="G49" s="31">
        <f t="shared" si="9"/>
        <v>1.10284</v>
      </c>
      <c r="H49" s="64">
        <f t="shared" si="10"/>
        <v>246.69</v>
      </c>
      <c r="I49" s="56">
        <v>14540</v>
      </c>
      <c r="J49" s="65">
        <f t="shared" si="8"/>
        <v>3633443.5949999997</v>
      </c>
    </row>
    <row r="50" spans="1:11" s="39" customFormat="1" ht="10.5" x14ac:dyDescent="0.25">
      <c r="A50" s="17" t="s">
        <v>14</v>
      </c>
      <c r="B50" s="61" t="s">
        <v>231</v>
      </c>
      <c r="C50" s="65">
        <v>3509721</v>
      </c>
      <c r="D50" s="34">
        <v>40299</v>
      </c>
      <c r="E50" s="71">
        <v>4858</v>
      </c>
      <c r="F50" s="36">
        <v>5480</v>
      </c>
      <c r="G50" s="31">
        <f t="shared" si="9"/>
        <v>1.1280399999999999</v>
      </c>
      <c r="H50" s="64">
        <f t="shared" si="10"/>
        <v>236.7</v>
      </c>
      <c r="I50" s="56">
        <v>16726</v>
      </c>
      <c r="J50" s="65">
        <f t="shared" ref="J50:J59" si="11">ROUND(C50*G50,0)*(1.013)</f>
        <v>4010574.3779999996</v>
      </c>
    </row>
    <row r="51" spans="1:11" s="39" customFormat="1" ht="10.5" x14ac:dyDescent="0.25">
      <c r="A51" s="17" t="s">
        <v>201</v>
      </c>
      <c r="B51" s="61" t="s">
        <v>249</v>
      </c>
      <c r="C51" s="65">
        <v>27649537</v>
      </c>
      <c r="D51" s="34">
        <v>41090</v>
      </c>
      <c r="E51" s="71">
        <v>5170</v>
      </c>
      <c r="F51" s="36">
        <v>5480</v>
      </c>
      <c r="G51" s="31">
        <f t="shared" si="9"/>
        <v>1.05996</v>
      </c>
      <c r="H51" s="64">
        <f t="shared" si="10"/>
        <v>261.52</v>
      </c>
      <c r="I51" s="56">
        <v>112067</v>
      </c>
      <c r="J51" s="65">
        <f t="shared" si="11"/>
        <v>29688399.238999996</v>
      </c>
    </row>
    <row r="52" spans="1:11" s="39" customFormat="1" ht="10.5" x14ac:dyDescent="0.25">
      <c r="A52" s="17" t="s">
        <v>203</v>
      </c>
      <c r="B52" s="61" t="s">
        <v>250</v>
      </c>
      <c r="C52" s="65">
        <v>7217459</v>
      </c>
      <c r="D52" s="34">
        <v>41088</v>
      </c>
      <c r="E52" s="71">
        <v>5170</v>
      </c>
      <c r="F52" s="36">
        <v>5480</v>
      </c>
      <c r="G52" s="31">
        <f t="shared" si="9"/>
        <v>1.05996</v>
      </c>
      <c r="H52" s="64">
        <f t="shared" si="10"/>
        <v>188.42</v>
      </c>
      <c r="I52" s="56">
        <v>40601</v>
      </c>
      <c r="J52" s="65">
        <f t="shared" si="11"/>
        <v>7749670.8339999989</v>
      </c>
    </row>
    <row r="53" spans="1:11" s="39" customFormat="1" ht="10.5" x14ac:dyDescent="0.25">
      <c r="A53" s="17" t="s">
        <v>48</v>
      </c>
      <c r="B53" s="61" t="s">
        <v>251</v>
      </c>
      <c r="C53" s="65">
        <v>32261407.859999999</v>
      </c>
      <c r="D53" s="34">
        <v>40413</v>
      </c>
      <c r="E53" s="71">
        <v>4905</v>
      </c>
      <c r="F53" s="36">
        <v>5480</v>
      </c>
      <c r="G53" s="31">
        <f t="shared" si="9"/>
        <v>1.1172299999999999</v>
      </c>
      <c r="H53" s="64">
        <f t="shared" si="10"/>
        <v>315.77</v>
      </c>
      <c r="I53" s="56">
        <v>114143</v>
      </c>
      <c r="J53" s="65">
        <f t="shared" si="11"/>
        <v>36511977.368999995</v>
      </c>
    </row>
    <row r="54" spans="1:11" s="39" customFormat="1" ht="10.5" x14ac:dyDescent="0.25">
      <c r="A54" s="17" t="s">
        <v>253</v>
      </c>
      <c r="B54" s="61" t="s">
        <v>254</v>
      </c>
      <c r="C54" s="65">
        <v>33036927</v>
      </c>
      <c r="D54" s="34">
        <v>41241</v>
      </c>
      <c r="E54" s="71">
        <v>5213</v>
      </c>
      <c r="F54" s="36">
        <v>5480</v>
      </c>
      <c r="G54" s="31">
        <f t="shared" si="9"/>
        <v>1.05122</v>
      </c>
      <c r="H54" s="64">
        <f t="shared" si="10"/>
        <v>231.99</v>
      </c>
      <c r="I54" s="56">
        <v>149698</v>
      </c>
      <c r="J54" s="65">
        <f t="shared" si="11"/>
        <v>35180556.013999999</v>
      </c>
    </row>
    <row r="55" spans="1:11" s="39" customFormat="1" ht="10.5" x14ac:dyDescent="0.25">
      <c r="A55" s="17" t="s">
        <v>253</v>
      </c>
      <c r="B55" s="61" t="s">
        <v>256</v>
      </c>
      <c r="C55" s="65">
        <v>22015635.309999999</v>
      </c>
      <c r="D55" s="34">
        <v>41142</v>
      </c>
      <c r="E55" s="71">
        <v>5204</v>
      </c>
      <c r="F55" s="36">
        <v>5480</v>
      </c>
      <c r="G55" s="31">
        <f t="shared" si="9"/>
        <v>1.05304</v>
      </c>
      <c r="H55" s="64">
        <f t="shared" si="10"/>
        <v>259.43</v>
      </c>
      <c r="I55" s="56">
        <v>89361</v>
      </c>
      <c r="J55" s="65">
        <f t="shared" si="11"/>
        <v>23484728.484999999</v>
      </c>
    </row>
    <row r="56" spans="1:11" s="39" customFormat="1" ht="10.5" x14ac:dyDescent="0.25">
      <c r="A56" s="17" t="s">
        <v>25</v>
      </c>
      <c r="B56" s="61" t="s">
        <v>230</v>
      </c>
      <c r="C56" s="65">
        <v>46275000</v>
      </c>
      <c r="D56" s="34">
        <v>40575</v>
      </c>
      <c r="E56" s="71">
        <v>5007</v>
      </c>
      <c r="F56" s="36">
        <v>5480</v>
      </c>
      <c r="G56" s="31">
        <f t="shared" si="9"/>
        <v>1.0944700000000001</v>
      </c>
      <c r="H56" s="64">
        <f t="shared" si="10"/>
        <v>442.99</v>
      </c>
      <c r="I56" s="56">
        <v>114329</v>
      </c>
      <c r="J56" s="65">
        <f t="shared" si="11"/>
        <v>51305004.786999993</v>
      </c>
    </row>
    <row r="57" spans="1:11" s="39" customFormat="1" ht="10.5" x14ac:dyDescent="0.25">
      <c r="A57" s="17" t="s">
        <v>203</v>
      </c>
      <c r="B57" s="61" t="s">
        <v>279</v>
      </c>
      <c r="C57" s="65">
        <v>6880386</v>
      </c>
      <c r="D57" s="34">
        <v>41388</v>
      </c>
      <c r="E57" s="71">
        <v>5257</v>
      </c>
      <c r="F57" s="36">
        <v>5480</v>
      </c>
      <c r="G57" s="31">
        <f t="shared" ref="G57:G62" si="12">ROUND(F57/E57,5)</f>
        <v>1.0424199999999999</v>
      </c>
      <c r="H57" s="64">
        <f t="shared" ref="H57:H62" si="13">ROUND(C57/I57*G57,2)</f>
        <v>174.72</v>
      </c>
      <c r="I57" s="56">
        <v>41051</v>
      </c>
      <c r="J57" s="65">
        <f t="shared" si="11"/>
        <v>7265491.2759999996</v>
      </c>
    </row>
    <row r="58" spans="1:11" s="39" customFormat="1" ht="10.5" x14ac:dyDescent="0.25">
      <c r="A58" s="17" t="s">
        <v>57</v>
      </c>
      <c r="B58" s="61" t="s">
        <v>275</v>
      </c>
      <c r="C58" s="65">
        <v>12140789.810000001</v>
      </c>
      <c r="D58" s="34">
        <v>41250</v>
      </c>
      <c r="E58" s="71">
        <v>5210</v>
      </c>
      <c r="F58" s="36">
        <v>5480</v>
      </c>
      <c r="G58" s="31">
        <f t="shared" si="12"/>
        <v>1.05182</v>
      </c>
      <c r="H58" s="64">
        <f t="shared" si="13"/>
        <v>207.04</v>
      </c>
      <c r="I58" s="56">
        <v>61678</v>
      </c>
      <c r="J58" s="65">
        <f t="shared" si="11"/>
        <v>12935935.037999999</v>
      </c>
    </row>
    <row r="59" spans="1:11" customFormat="1" ht="10.5" x14ac:dyDescent="0.25">
      <c r="A59" s="17" t="s">
        <v>14</v>
      </c>
      <c r="B59" s="10" t="s">
        <v>291</v>
      </c>
      <c r="C59" s="99">
        <v>19369407</v>
      </c>
      <c r="D59" s="100">
        <v>41591</v>
      </c>
      <c r="E59" s="71">
        <v>5317</v>
      </c>
      <c r="F59" s="36">
        <v>5480</v>
      </c>
      <c r="G59" s="83">
        <f t="shared" si="12"/>
        <v>1.0306599999999999</v>
      </c>
      <c r="H59" s="64">
        <f t="shared" si="13"/>
        <v>249.55</v>
      </c>
      <c r="I59" s="56">
        <v>79998</v>
      </c>
      <c r="J59" s="65">
        <f t="shared" si="11"/>
        <v>20222795.548999999</v>
      </c>
    </row>
    <row r="60" spans="1:11" s="147" customFormat="1" ht="10.5" x14ac:dyDescent="0.25">
      <c r="A60" s="117" t="s">
        <v>312</v>
      </c>
      <c r="B60" s="126" t="s">
        <v>313</v>
      </c>
      <c r="C60" s="146">
        <v>4697910</v>
      </c>
      <c r="D60" s="130">
        <v>41887</v>
      </c>
      <c r="E60" s="129">
        <v>5409</v>
      </c>
      <c r="F60" s="178">
        <v>5480</v>
      </c>
      <c r="G60" s="127">
        <f t="shared" si="12"/>
        <v>1.0131300000000001</v>
      </c>
      <c r="H60" s="123">
        <f t="shared" si="13"/>
        <v>135.99</v>
      </c>
      <c r="I60" s="128">
        <v>35000</v>
      </c>
      <c r="J60" s="125">
        <f>ROUND(C60*G60,0)*(1.015)</f>
        <v>4830987.9099999992</v>
      </c>
    </row>
    <row r="61" spans="1:11" s="147" customFormat="1" ht="10.5" x14ac:dyDescent="0.25">
      <c r="A61" s="117" t="s">
        <v>162</v>
      </c>
      <c r="B61" s="126" t="s">
        <v>314</v>
      </c>
      <c r="C61" s="146">
        <v>6122563</v>
      </c>
      <c r="D61" s="130">
        <v>41852</v>
      </c>
      <c r="E61" s="129">
        <v>5390</v>
      </c>
      <c r="F61" s="178">
        <v>5480</v>
      </c>
      <c r="G61" s="127">
        <f t="shared" si="12"/>
        <v>1.0166999999999999</v>
      </c>
      <c r="H61" s="123">
        <f t="shared" si="13"/>
        <v>250.34</v>
      </c>
      <c r="I61" s="128">
        <v>24865</v>
      </c>
      <c r="J61" s="125">
        <f>ROUND(C61*G61,0)*(1.015)</f>
        <v>6318182.1499999994</v>
      </c>
    </row>
    <row r="62" spans="1:11" s="147" customFormat="1" ht="10.5" x14ac:dyDescent="0.25">
      <c r="A62" s="117" t="s">
        <v>328</v>
      </c>
      <c r="B62" s="126" t="s">
        <v>329</v>
      </c>
      <c r="C62" s="146">
        <v>18000000</v>
      </c>
      <c r="D62" s="130">
        <v>41974</v>
      </c>
      <c r="E62" s="129">
        <v>5480</v>
      </c>
      <c r="F62" s="178">
        <v>5480</v>
      </c>
      <c r="G62" s="127">
        <f t="shared" si="12"/>
        <v>1</v>
      </c>
      <c r="H62" s="123">
        <f t="shared" si="13"/>
        <v>272.20999999999998</v>
      </c>
      <c r="I62" s="128">
        <v>66126</v>
      </c>
      <c r="J62" s="125">
        <f>ROUND(C62*G62,0)*(1.015)</f>
        <v>18270000</v>
      </c>
    </row>
    <row r="63" spans="1:11" ht="20.25" customHeight="1" x14ac:dyDescent="0.25">
      <c r="A63" s="3"/>
      <c r="B63" s="3" t="s">
        <v>21</v>
      </c>
      <c r="C63" s="4"/>
      <c r="D63" s="5"/>
      <c r="E63" s="73"/>
      <c r="F63" s="6"/>
      <c r="G63" s="7"/>
      <c r="H63" s="6"/>
      <c r="I63" s="8">
        <f>SUM(I7:I62)</f>
        <v>3195876</v>
      </c>
      <c r="J63" s="8">
        <f>SUM(J7:J62)</f>
        <v>846739521.09299994</v>
      </c>
      <c r="K63" s="1"/>
    </row>
    <row r="64" spans="1:11" ht="21.75" customHeight="1" x14ac:dyDescent="0.25">
      <c r="A64" s="3"/>
      <c r="B64" s="3" t="s">
        <v>297</v>
      </c>
      <c r="C64" s="4"/>
      <c r="D64" s="5"/>
      <c r="E64" s="73"/>
      <c r="F64" s="6"/>
      <c r="G64" s="7"/>
      <c r="H64" s="9">
        <f>ROUND(J63/I63,2)</f>
        <v>264.95</v>
      </c>
      <c r="I64" s="8"/>
      <c r="J64" s="8"/>
      <c r="K64" s="1"/>
    </row>
    <row r="65" spans="1:25" ht="10.5" x14ac:dyDescent="0.25">
      <c r="A65" s="3"/>
      <c r="B65" s="3"/>
      <c r="C65" s="4"/>
      <c r="D65" s="5"/>
      <c r="E65" s="73"/>
      <c r="F65" s="6"/>
      <c r="G65" s="7"/>
      <c r="H65" s="9"/>
      <c r="I65" s="8"/>
      <c r="J65" s="8"/>
      <c r="K65" s="1"/>
    </row>
    <row r="66" spans="1:25" ht="10.5" x14ac:dyDescent="0.25">
      <c r="A66" s="3"/>
      <c r="B66" s="3"/>
      <c r="C66" s="4"/>
      <c r="D66" s="5"/>
      <c r="E66" s="73"/>
      <c r="F66" s="6"/>
      <c r="G66" s="7"/>
      <c r="H66" s="9"/>
      <c r="I66" s="8"/>
      <c r="J66" s="8"/>
      <c r="K66" s="1"/>
    </row>
    <row r="67" spans="1:25" x14ac:dyDescent="0.2">
      <c r="C67" s="11"/>
      <c r="H67" s="15"/>
      <c r="J67" s="11"/>
    </row>
    <row r="68" spans="1:25" x14ac:dyDescent="0.2">
      <c r="C68" s="11"/>
      <c r="H68" s="15"/>
      <c r="J68" s="11"/>
    </row>
    <row r="69" spans="1:25" x14ac:dyDescent="0.2">
      <c r="C69" s="11"/>
      <c r="H69" s="15"/>
      <c r="J69" s="11"/>
    </row>
    <row r="70" spans="1:25" x14ac:dyDescent="0.2">
      <c r="C70" s="11"/>
      <c r="H70" s="15"/>
      <c r="J70" s="11"/>
    </row>
    <row r="71" spans="1:25" x14ac:dyDescent="0.2">
      <c r="C71" s="11"/>
      <c r="H71" s="15"/>
      <c r="J71" s="11"/>
    </row>
    <row r="72" spans="1:25" x14ac:dyDescent="0.2">
      <c r="C72" s="11"/>
      <c r="G72" s="14"/>
      <c r="H72" s="15"/>
      <c r="J72" s="11"/>
    </row>
    <row r="73" spans="1:25" x14ac:dyDescent="0.2">
      <c r="B73" s="10"/>
      <c r="C73" s="11"/>
      <c r="G73" s="14"/>
      <c r="H73" s="15"/>
      <c r="J73" s="11"/>
      <c r="N73" s="17"/>
      <c r="R73" s="12"/>
      <c r="S73" s="17"/>
      <c r="X73" s="19"/>
      <c r="Y73" s="12"/>
    </row>
    <row r="74" spans="1:25" x14ac:dyDescent="0.2">
      <c r="B74" s="10"/>
      <c r="C74" s="11"/>
      <c r="G74" s="14"/>
      <c r="H74" s="15"/>
      <c r="J74" s="11"/>
      <c r="R74" s="19"/>
      <c r="S74" s="17"/>
      <c r="T74" s="12"/>
      <c r="U74" s="12"/>
      <c r="V74" s="12"/>
      <c r="W74" s="12"/>
      <c r="X74" s="19"/>
      <c r="Y74" s="12"/>
    </row>
    <row r="75" spans="1:25" x14ac:dyDescent="0.2">
      <c r="B75" s="10"/>
      <c r="C75" s="11"/>
      <c r="G75" s="14"/>
      <c r="H75" s="15"/>
      <c r="J75" s="11"/>
      <c r="N75" s="17"/>
      <c r="P75" s="17"/>
      <c r="R75" s="19"/>
      <c r="S75" s="17"/>
      <c r="T75" s="12"/>
      <c r="U75" s="12"/>
      <c r="V75" s="12"/>
      <c r="W75" s="12"/>
      <c r="X75" s="19"/>
      <c r="Y75" s="12"/>
    </row>
    <row r="76" spans="1:25" x14ac:dyDescent="0.2">
      <c r="B76" s="10"/>
      <c r="C76" s="11"/>
      <c r="G76" s="14"/>
      <c r="H76" s="15"/>
      <c r="J76" s="11"/>
    </row>
    <row r="77" spans="1:25" x14ac:dyDescent="0.2">
      <c r="B77" s="10"/>
      <c r="C77" s="11"/>
      <c r="H77" s="15"/>
      <c r="J77" s="11"/>
    </row>
    <row r="78" spans="1:25" x14ac:dyDescent="0.2">
      <c r="B78" s="10"/>
      <c r="C78" s="11"/>
      <c r="G78" s="14"/>
      <c r="H78" s="15"/>
      <c r="J78" s="11"/>
    </row>
    <row r="79" spans="1:25" x14ac:dyDescent="0.2">
      <c r="B79" s="10"/>
      <c r="C79" s="11"/>
      <c r="G79" s="14"/>
      <c r="H79" s="15"/>
      <c r="J79" s="11"/>
      <c r="N79" s="17"/>
      <c r="R79" s="12"/>
      <c r="S79" s="17"/>
      <c r="X79" s="19"/>
      <c r="Y79" s="12"/>
    </row>
    <row r="80" spans="1:25" x14ac:dyDescent="0.2">
      <c r="B80" s="10"/>
      <c r="C80" s="11"/>
      <c r="G80" s="14"/>
      <c r="H80" s="15"/>
      <c r="J80" s="11"/>
      <c r="R80" s="19"/>
      <c r="S80" s="17"/>
      <c r="T80" s="12"/>
      <c r="U80" s="12"/>
      <c r="V80" s="12"/>
      <c r="W80" s="12"/>
      <c r="X80" s="19"/>
      <c r="Y80" s="12"/>
    </row>
    <row r="81" spans="2:26" x14ac:dyDescent="0.2">
      <c r="B81" s="10"/>
      <c r="C81" s="11"/>
      <c r="G81" s="14"/>
      <c r="H81" s="15"/>
      <c r="J81" s="11"/>
      <c r="N81" s="17"/>
      <c r="P81" s="17"/>
      <c r="R81" s="19"/>
      <c r="S81" s="17"/>
      <c r="T81" s="12"/>
      <c r="U81" s="12"/>
      <c r="V81" s="12"/>
      <c r="W81" s="12"/>
      <c r="X81" s="19"/>
      <c r="Y81" s="12"/>
    </row>
    <row r="82" spans="2:26" x14ac:dyDescent="0.2">
      <c r="B82" s="10"/>
      <c r="C82" s="11"/>
      <c r="G82" s="14"/>
      <c r="H82" s="15"/>
      <c r="J82" s="11"/>
      <c r="N82" s="17"/>
    </row>
    <row r="83" spans="2:26" x14ac:dyDescent="0.2">
      <c r="B83" s="10"/>
      <c r="C83" s="11"/>
      <c r="G83" s="14"/>
      <c r="H83" s="15"/>
      <c r="J83" s="11"/>
      <c r="N83" s="22"/>
      <c r="P83" s="22"/>
      <c r="R83" s="22"/>
      <c r="S83" s="22"/>
      <c r="X83" s="22"/>
    </row>
    <row r="84" spans="2:26" x14ac:dyDescent="0.2">
      <c r="B84" s="10"/>
      <c r="C84" s="11"/>
      <c r="G84" s="14"/>
      <c r="H84" s="15"/>
      <c r="J84" s="11"/>
    </row>
    <row r="85" spans="2:26" x14ac:dyDescent="0.2">
      <c r="B85" s="10"/>
      <c r="C85" s="11"/>
      <c r="G85" s="14"/>
      <c r="H85" s="15"/>
      <c r="J85" s="11"/>
    </row>
    <row r="86" spans="2:26" x14ac:dyDescent="0.2">
      <c r="B86" s="10"/>
      <c r="C86" s="11"/>
      <c r="G86" s="14"/>
      <c r="H86" s="15"/>
      <c r="J86" s="11"/>
      <c r="N86" s="17"/>
      <c r="R86" s="12"/>
      <c r="S86" s="17"/>
      <c r="X86" s="19"/>
      <c r="Y86" s="12"/>
    </row>
    <row r="87" spans="2:26" x14ac:dyDescent="0.2">
      <c r="B87" s="10"/>
      <c r="C87" s="11"/>
      <c r="G87" s="14"/>
      <c r="H87" s="15"/>
      <c r="J87" s="11"/>
      <c r="R87" s="19"/>
      <c r="S87" s="17"/>
      <c r="T87" s="12"/>
      <c r="U87" s="12"/>
      <c r="V87" s="12"/>
      <c r="W87" s="12"/>
      <c r="X87" s="19"/>
      <c r="Y87" s="12"/>
    </row>
    <row r="88" spans="2:26" x14ac:dyDescent="0.2">
      <c r="B88" s="10"/>
      <c r="C88" s="11"/>
      <c r="G88" s="14"/>
      <c r="H88" s="15"/>
      <c r="J88" s="11"/>
      <c r="N88" s="17"/>
      <c r="P88" s="17"/>
      <c r="R88" s="19"/>
      <c r="S88" s="17"/>
      <c r="T88" s="12"/>
      <c r="U88" s="12"/>
      <c r="V88" s="12"/>
      <c r="W88" s="12"/>
      <c r="X88" s="19"/>
      <c r="Y88" s="12"/>
    </row>
    <row r="89" spans="2:26" x14ac:dyDescent="0.2">
      <c r="B89" s="10"/>
      <c r="C89" s="11"/>
      <c r="G89" s="14"/>
      <c r="H89" s="15"/>
      <c r="J89" s="11"/>
    </row>
    <row r="90" spans="2:26" x14ac:dyDescent="0.2">
      <c r="B90" s="10"/>
      <c r="C90" s="11"/>
      <c r="H90" s="15"/>
      <c r="J90" s="11"/>
    </row>
    <row r="91" spans="2:26" x14ac:dyDescent="0.2">
      <c r="B91" s="10"/>
      <c r="C91" s="11"/>
      <c r="H91" s="15"/>
      <c r="J91" s="11"/>
    </row>
    <row r="92" spans="2:26" x14ac:dyDescent="0.2">
      <c r="B92" s="10"/>
      <c r="C92" s="11"/>
      <c r="H92" s="15"/>
      <c r="J92" s="11"/>
    </row>
    <row r="93" spans="2:26" x14ac:dyDescent="0.2">
      <c r="B93" s="10"/>
      <c r="C93" s="11"/>
      <c r="G93" s="14"/>
      <c r="H93" s="15"/>
      <c r="J93" s="11"/>
      <c r="Z93" s="17"/>
    </row>
    <row r="94" spans="2:26" x14ac:dyDescent="0.2">
      <c r="B94" s="10"/>
      <c r="C94" s="11"/>
      <c r="G94" s="14"/>
      <c r="H94" s="15"/>
      <c r="J94" s="11"/>
      <c r="N94" s="17"/>
      <c r="R94" s="12"/>
      <c r="S94" s="17"/>
      <c r="X94" s="19"/>
      <c r="Y94" s="12"/>
    </row>
    <row r="95" spans="2:26" x14ac:dyDescent="0.2">
      <c r="B95" s="10"/>
      <c r="C95" s="11"/>
      <c r="G95" s="14"/>
      <c r="H95" s="15"/>
      <c r="J95" s="11"/>
      <c r="R95" s="19"/>
      <c r="S95" s="17"/>
      <c r="T95" s="12"/>
      <c r="U95" s="12"/>
      <c r="V95" s="12"/>
      <c r="W95" s="12"/>
      <c r="X95" s="19"/>
      <c r="Y95" s="12"/>
    </row>
    <row r="96" spans="2:26" x14ac:dyDescent="0.2">
      <c r="B96" s="10"/>
      <c r="C96" s="11"/>
      <c r="G96" s="14"/>
      <c r="H96" s="15"/>
      <c r="J96" s="11"/>
      <c r="N96" s="17"/>
      <c r="P96" s="17"/>
      <c r="R96" s="19"/>
      <c r="S96" s="17"/>
      <c r="T96" s="12"/>
      <c r="U96" s="12"/>
      <c r="V96" s="12"/>
      <c r="W96" s="12"/>
      <c r="X96" s="19"/>
      <c r="Y96" s="12"/>
    </row>
    <row r="97" spans="2:25" x14ac:dyDescent="0.2">
      <c r="B97" s="10"/>
      <c r="C97" s="11"/>
      <c r="G97" s="14"/>
      <c r="H97" s="15"/>
      <c r="J97" s="11"/>
    </row>
    <row r="98" spans="2:25" x14ac:dyDescent="0.2">
      <c r="B98" s="10"/>
      <c r="C98" s="11"/>
      <c r="H98" s="15"/>
      <c r="J98" s="11"/>
    </row>
    <row r="99" spans="2:25" x14ac:dyDescent="0.2">
      <c r="B99" s="10"/>
      <c r="C99" s="11"/>
      <c r="G99" s="14"/>
      <c r="H99" s="15"/>
      <c r="J99" s="11"/>
      <c r="R99" s="23"/>
      <c r="S99" s="17"/>
      <c r="X99" s="11"/>
    </row>
    <row r="100" spans="2:25" x14ac:dyDescent="0.2">
      <c r="B100" s="10"/>
      <c r="C100" s="11"/>
      <c r="G100" s="14"/>
      <c r="H100" s="15"/>
      <c r="J100" s="11"/>
    </row>
    <row r="101" spans="2:25" x14ac:dyDescent="0.2">
      <c r="B101" s="10"/>
      <c r="C101" s="11"/>
      <c r="G101" s="14"/>
      <c r="H101" s="15"/>
      <c r="J101" s="11"/>
      <c r="N101" s="17"/>
      <c r="R101" s="12"/>
      <c r="S101" s="17"/>
      <c r="X101" s="19"/>
      <c r="Y101" s="12"/>
    </row>
    <row r="102" spans="2:25" x14ac:dyDescent="0.2">
      <c r="B102" s="10"/>
      <c r="C102" s="11"/>
      <c r="G102" s="14"/>
      <c r="H102" s="15"/>
      <c r="J102" s="11"/>
      <c r="R102" s="19"/>
      <c r="S102" s="17"/>
      <c r="T102" s="12"/>
      <c r="U102" s="12"/>
      <c r="V102" s="12"/>
      <c r="W102" s="12"/>
      <c r="X102" s="19"/>
      <c r="Y102" s="12"/>
    </row>
    <row r="103" spans="2:25" x14ac:dyDescent="0.2">
      <c r="B103" s="10"/>
      <c r="C103" s="11"/>
      <c r="G103" s="14"/>
      <c r="H103" s="15"/>
      <c r="J103" s="11"/>
      <c r="N103" s="17"/>
      <c r="P103" s="17"/>
      <c r="R103" s="19"/>
      <c r="S103" s="17"/>
      <c r="T103" s="12"/>
      <c r="U103" s="12"/>
      <c r="V103" s="12"/>
      <c r="W103" s="12"/>
      <c r="X103" s="19"/>
      <c r="Y103" s="12"/>
    </row>
    <row r="104" spans="2:25" x14ac:dyDescent="0.2">
      <c r="B104" s="10"/>
      <c r="C104" s="11"/>
      <c r="G104" s="14"/>
      <c r="H104" s="15"/>
      <c r="J104" s="11"/>
    </row>
    <row r="105" spans="2:25" x14ac:dyDescent="0.2">
      <c r="B105" s="10"/>
      <c r="C105" s="11"/>
      <c r="H105" s="15"/>
      <c r="J105" s="11"/>
    </row>
    <row r="106" spans="2:25" x14ac:dyDescent="0.2">
      <c r="B106" s="10"/>
      <c r="C106" s="11"/>
      <c r="G106" s="14"/>
      <c r="H106" s="15"/>
      <c r="J106" s="11"/>
    </row>
    <row r="107" spans="2:25" x14ac:dyDescent="0.2">
      <c r="B107" s="10"/>
      <c r="C107" s="11"/>
      <c r="G107" s="14"/>
      <c r="H107" s="15"/>
      <c r="J107" s="11"/>
      <c r="N107" s="17"/>
      <c r="R107" s="12"/>
      <c r="S107" s="17"/>
      <c r="X107" s="19"/>
      <c r="Y107" s="12"/>
    </row>
    <row r="108" spans="2:25" x14ac:dyDescent="0.2">
      <c r="B108" s="10"/>
      <c r="C108" s="11"/>
      <c r="G108" s="14"/>
      <c r="H108" s="15"/>
      <c r="J108" s="11"/>
      <c r="R108" s="19"/>
      <c r="S108" s="17"/>
      <c r="T108" s="12"/>
      <c r="U108" s="12"/>
      <c r="V108" s="12"/>
      <c r="W108" s="12"/>
      <c r="X108" s="19"/>
      <c r="Y108" s="12"/>
    </row>
    <row r="109" spans="2:25" x14ac:dyDescent="0.2">
      <c r="B109" s="10"/>
      <c r="C109" s="11"/>
      <c r="G109" s="14"/>
      <c r="H109" s="15"/>
      <c r="J109" s="11"/>
      <c r="N109" s="17"/>
      <c r="P109" s="17"/>
      <c r="R109" s="19"/>
      <c r="S109" s="17"/>
      <c r="T109" s="12"/>
      <c r="U109" s="12"/>
      <c r="V109" s="12"/>
      <c r="W109" s="12"/>
      <c r="X109" s="19"/>
      <c r="Y109" s="12"/>
    </row>
    <row r="110" spans="2:25" x14ac:dyDescent="0.2">
      <c r="B110" s="10"/>
      <c r="C110" s="11"/>
      <c r="G110" s="14"/>
      <c r="H110" s="15"/>
      <c r="J110" s="11"/>
    </row>
    <row r="111" spans="2:25" x14ac:dyDescent="0.2">
      <c r="B111" s="10"/>
      <c r="C111" s="11"/>
      <c r="H111" s="15"/>
      <c r="J111" s="11"/>
    </row>
    <row r="112" spans="2:25" x14ac:dyDescent="0.2">
      <c r="B112" s="10"/>
      <c r="C112" s="11"/>
      <c r="H112" s="15"/>
      <c r="J112" s="11"/>
    </row>
    <row r="113" spans="2:25" x14ac:dyDescent="0.2">
      <c r="B113" s="10"/>
      <c r="C113" s="11"/>
      <c r="H113" s="15"/>
      <c r="J113" s="11"/>
    </row>
    <row r="114" spans="2:25" x14ac:dyDescent="0.2">
      <c r="B114" s="10"/>
      <c r="C114" s="11"/>
      <c r="H114" s="15"/>
      <c r="J114" s="11"/>
    </row>
    <row r="115" spans="2:25" x14ac:dyDescent="0.2">
      <c r="B115" s="10"/>
      <c r="C115" s="11"/>
      <c r="H115" s="15"/>
      <c r="J115" s="11"/>
    </row>
    <row r="116" spans="2:25" x14ac:dyDescent="0.2">
      <c r="B116" s="10"/>
      <c r="C116" s="11"/>
      <c r="G116" s="14"/>
      <c r="H116" s="15"/>
      <c r="J116" s="11"/>
    </row>
    <row r="117" spans="2:25" x14ac:dyDescent="0.2">
      <c r="B117" s="10"/>
      <c r="C117" s="11"/>
      <c r="G117" s="14"/>
      <c r="H117" s="15"/>
      <c r="J117" s="11"/>
      <c r="N117" s="17"/>
      <c r="R117" s="12"/>
      <c r="S117" s="17"/>
      <c r="X117" s="19"/>
      <c r="Y117" s="12"/>
    </row>
    <row r="118" spans="2:25" x14ac:dyDescent="0.2">
      <c r="B118" s="10"/>
      <c r="C118" s="11"/>
      <c r="H118" s="15"/>
      <c r="J118" s="11"/>
    </row>
    <row r="119" spans="2:25" x14ac:dyDescent="0.2">
      <c r="B119" s="10"/>
      <c r="C119" s="11"/>
      <c r="G119" s="14"/>
      <c r="H119" s="15"/>
      <c r="J119" s="11"/>
      <c r="N119" s="17"/>
      <c r="P119" s="17"/>
      <c r="R119" s="19"/>
      <c r="S119" s="17"/>
      <c r="T119" s="12"/>
      <c r="U119" s="12"/>
      <c r="V119" s="12"/>
      <c r="W119" s="12"/>
      <c r="X119" s="19"/>
      <c r="Y119" s="12"/>
    </row>
    <row r="120" spans="2:25" x14ac:dyDescent="0.2">
      <c r="B120" s="10"/>
      <c r="C120" s="11"/>
      <c r="G120" s="14"/>
      <c r="H120" s="15"/>
      <c r="J120" s="11"/>
    </row>
    <row r="121" spans="2:25" x14ac:dyDescent="0.2">
      <c r="B121" s="10"/>
      <c r="C121" s="11"/>
      <c r="G121" s="14"/>
      <c r="H121" s="15"/>
      <c r="J121" s="11"/>
    </row>
    <row r="122" spans="2:25" x14ac:dyDescent="0.2">
      <c r="B122" s="10"/>
      <c r="C122" s="11"/>
      <c r="H122" s="15"/>
      <c r="J122" s="11"/>
    </row>
    <row r="123" spans="2:25" x14ac:dyDescent="0.2">
      <c r="B123" s="10"/>
      <c r="C123" s="11"/>
      <c r="H123" s="15"/>
      <c r="J123" s="11"/>
    </row>
    <row r="124" spans="2:25" x14ac:dyDescent="0.2">
      <c r="B124" s="10"/>
      <c r="C124" s="11"/>
      <c r="H124" s="15"/>
      <c r="J124" s="11"/>
    </row>
    <row r="125" spans="2:25" x14ac:dyDescent="0.2">
      <c r="B125" s="10"/>
      <c r="C125" s="11"/>
      <c r="H125" s="15"/>
      <c r="J125" s="11"/>
    </row>
    <row r="126" spans="2:25" x14ac:dyDescent="0.2">
      <c r="B126" s="10"/>
      <c r="C126" s="11"/>
      <c r="H126" s="15"/>
      <c r="J126" s="11"/>
    </row>
    <row r="127" spans="2:25" x14ac:dyDescent="0.2">
      <c r="B127" s="10"/>
      <c r="C127" s="11"/>
      <c r="G127" s="14"/>
      <c r="H127" s="15"/>
      <c r="J127" s="11"/>
    </row>
    <row r="128" spans="2:25" x14ac:dyDescent="0.2">
      <c r="B128" s="10"/>
      <c r="C128" s="11"/>
      <c r="G128" s="14"/>
      <c r="H128" s="15"/>
      <c r="J128" s="11"/>
      <c r="N128" s="17"/>
      <c r="R128" s="12"/>
      <c r="S128" s="17"/>
      <c r="X128" s="19"/>
      <c r="Y128" s="12"/>
    </row>
    <row r="129" spans="2:26" x14ac:dyDescent="0.2">
      <c r="B129" s="10"/>
      <c r="C129" s="11"/>
      <c r="G129" s="14"/>
      <c r="H129" s="15"/>
      <c r="J129" s="11"/>
      <c r="R129" s="19"/>
      <c r="S129" s="17"/>
      <c r="T129" s="12"/>
      <c r="U129" s="12"/>
      <c r="V129" s="12"/>
      <c r="W129" s="12"/>
      <c r="X129" s="19"/>
      <c r="Y129" s="12"/>
    </row>
    <row r="130" spans="2:26" x14ac:dyDescent="0.2">
      <c r="B130" s="10"/>
      <c r="C130" s="11"/>
      <c r="G130" s="14"/>
      <c r="H130" s="15"/>
      <c r="J130" s="11"/>
      <c r="N130" s="17"/>
      <c r="P130" s="17"/>
      <c r="R130" s="19"/>
      <c r="S130" s="17"/>
      <c r="T130" s="12"/>
      <c r="U130" s="12"/>
      <c r="V130" s="12"/>
      <c r="W130" s="12"/>
      <c r="X130" s="19"/>
      <c r="Y130" s="12"/>
    </row>
    <row r="131" spans="2:26" x14ac:dyDescent="0.2">
      <c r="B131" s="10"/>
      <c r="C131" s="11"/>
      <c r="G131" s="14"/>
      <c r="H131" s="15"/>
      <c r="J131" s="11"/>
    </row>
    <row r="132" spans="2:26" x14ac:dyDescent="0.2">
      <c r="B132" s="10"/>
      <c r="C132" s="11"/>
      <c r="G132" s="14"/>
      <c r="H132" s="15"/>
      <c r="J132" s="11"/>
    </row>
    <row r="133" spans="2:26" x14ac:dyDescent="0.2">
      <c r="B133" s="10"/>
      <c r="C133" s="11"/>
      <c r="H133" s="15"/>
      <c r="J133" s="11"/>
    </row>
    <row r="134" spans="2:26" x14ac:dyDescent="0.2">
      <c r="B134" s="10"/>
      <c r="C134" s="11"/>
      <c r="H134" s="15"/>
      <c r="J134" s="11"/>
    </row>
    <row r="135" spans="2:26" x14ac:dyDescent="0.2">
      <c r="B135" s="10"/>
      <c r="C135" s="11"/>
      <c r="H135" s="15"/>
      <c r="J135" s="11"/>
    </row>
    <row r="136" spans="2:26" x14ac:dyDescent="0.2">
      <c r="B136" s="10"/>
      <c r="C136" s="11"/>
      <c r="G136" s="14"/>
      <c r="H136" s="15"/>
      <c r="J136" s="11"/>
      <c r="Z136" s="17"/>
    </row>
    <row r="137" spans="2:26" x14ac:dyDescent="0.2">
      <c r="B137" s="10"/>
      <c r="C137" s="11"/>
      <c r="G137" s="14"/>
      <c r="H137" s="15"/>
      <c r="J137" s="11"/>
      <c r="N137" s="17"/>
    </row>
    <row r="138" spans="2:26" x14ac:dyDescent="0.2">
      <c r="B138" s="10"/>
      <c r="C138" s="11"/>
      <c r="G138" s="14"/>
      <c r="H138" s="15"/>
      <c r="J138" s="11"/>
      <c r="N138" s="17"/>
    </row>
    <row r="139" spans="2:26" x14ac:dyDescent="0.2">
      <c r="B139" s="10"/>
      <c r="C139" s="11"/>
      <c r="G139" s="14"/>
      <c r="H139" s="15"/>
      <c r="J139" s="11"/>
    </row>
    <row r="140" spans="2:26" x14ac:dyDescent="0.2">
      <c r="B140" s="10"/>
      <c r="C140" s="11"/>
      <c r="G140" s="14"/>
      <c r="H140" s="15"/>
      <c r="J140" s="11"/>
      <c r="N140" s="17"/>
      <c r="R140" s="12"/>
      <c r="S140" s="17"/>
      <c r="X140" s="19"/>
      <c r="Y140" s="12"/>
    </row>
    <row r="141" spans="2:26" x14ac:dyDescent="0.2">
      <c r="B141" s="10"/>
      <c r="C141" s="11"/>
      <c r="G141" s="14"/>
      <c r="H141" s="15"/>
      <c r="J141" s="11"/>
      <c r="R141" s="19"/>
      <c r="S141" s="17"/>
      <c r="T141" s="12"/>
      <c r="U141" s="12"/>
      <c r="V141" s="12"/>
      <c r="W141" s="12"/>
      <c r="X141" s="19"/>
      <c r="Y141" s="12"/>
    </row>
    <row r="142" spans="2:26" x14ac:dyDescent="0.2">
      <c r="B142" s="10"/>
      <c r="C142" s="11"/>
      <c r="G142" s="14"/>
      <c r="H142" s="15"/>
      <c r="J142" s="11"/>
      <c r="N142" s="17"/>
      <c r="P142" s="17"/>
      <c r="R142" s="19"/>
      <c r="S142" s="17"/>
      <c r="T142" s="12"/>
      <c r="U142" s="12"/>
      <c r="V142" s="12"/>
      <c r="W142" s="12"/>
      <c r="X142" s="19"/>
      <c r="Y142" s="12"/>
    </row>
    <row r="143" spans="2:26" x14ac:dyDescent="0.2">
      <c r="B143" s="10"/>
      <c r="C143" s="11"/>
      <c r="G143" s="14"/>
      <c r="H143" s="15"/>
      <c r="J143" s="11"/>
    </row>
    <row r="144" spans="2:26" x14ac:dyDescent="0.2">
      <c r="B144" s="10"/>
      <c r="C144" s="11"/>
      <c r="G144" s="14"/>
      <c r="H144" s="15"/>
      <c r="J144" s="11"/>
    </row>
    <row r="145" spans="2:25" x14ac:dyDescent="0.2">
      <c r="B145" s="10"/>
      <c r="C145" s="11"/>
      <c r="G145" s="14"/>
      <c r="H145" s="13"/>
      <c r="J145" s="11"/>
    </row>
    <row r="146" spans="2:25" x14ac:dyDescent="0.2">
      <c r="B146" s="10"/>
      <c r="C146" s="11"/>
      <c r="G146" s="14"/>
      <c r="H146" s="13"/>
      <c r="J146" s="11"/>
      <c r="R146" s="23"/>
      <c r="S146" s="17"/>
      <c r="W146" s="11"/>
      <c r="X146" s="11"/>
      <c r="Y146" s="24"/>
    </row>
    <row r="147" spans="2:25" x14ac:dyDescent="0.2">
      <c r="B147" s="10"/>
      <c r="C147" s="11"/>
      <c r="G147" s="14"/>
      <c r="H147" s="13"/>
      <c r="J147" s="11"/>
      <c r="R147" s="23"/>
      <c r="S147" s="17"/>
      <c r="X147" s="11"/>
    </row>
    <row r="148" spans="2:25" x14ac:dyDescent="0.2">
      <c r="B148" s="10"/>
      <c r="C148" s="11"/>
      <c r="G148" s="14"/>
      <c r="H148" s="13"/>
      <c r="J148" s="11"/>
    </row>
    <row r="149" spans="2:25" x14ac:dyDescent="0.2">
      <c r="B149" s="10"/>
      <c r="C149" s="11"/>
      <c r="G149" s="14"/>
      <c r="H149" s="13"/>
      <c r="J149" s="11"/>
      <c r="N149" s="17"/>
      <c r="R149" s="12"/>
      <c r="S149" s="17"/>
      <c r="X149" s="19"/>
      <c r="Y149" s="12"/>
    </row>
    <row r="150" spans="2:25" x14ac:dyDescent="0.2">
      <c r="B150" s="10"/>
      <c r="C150" s="11"/>
      <c r="G150" s="14"/>
      <c r="H150" s="13"/>
      <c r="J150" s="11"/>
      <c r="R150" s="19"/>
      <c r="S150" s="17"/>
      <c r="T150" s="12"/>
      <c r="U150" s="12"/>
      <c r="V150" s="12"/>
      <c r="W150" s="12"/>
      <c r="X150" s="19"/>
      <c r="Y150" s="12"/>
    </row>
    <row r="151" spans="2:25" x14ac:dyDescent="0.2">
      <c r="B151" s="10"/>
      <c r="C151" s="11"/>
      <c r="G151" s="14"/>
      <c r="H151" s="13"/>
      <c r="J151" s="11"/>
      <c r="N151" s="17"/>
      <c r="P151" s="17"/>
      <c r="R151" s="19"/>
      <c r="S151" s="17"/>
      <c r="T151" s="12"/>
      <c r="U151" s="12"/>
      <c r="V151" s="12"/>
      <c r="W151" s="12"/>
      <c r="X151" s="19"/>
      <c r="Y151" s="12"/>
    </row>
    <row r="152" spans="2:25" x14ac:dyDescent="0.2">
      <c r="B152" s="10"/>
      <c r="C152" s="11"/>
    </row>
    <row r="153" spans="2:25" x14ac:dyDescent="0.2">
      <c r="B153" s="10"/>
      <c r="C153" s="11"/>
    </row>
    <row r="154" spans="2:25" x14ac:dyDescent="0.2">
      <c r="B154" s="10"/>
      <c r="C154" s="11"/>
      <c r="G154" s="14"/>
      <c r="H154" s="13"/>
      <c r="J154" s="11"/>
      <c r="R154" s="23"/>
      <c r="S154" s="17"/>
      <c r="W154" s="11"/>
      <c r="X154" s="11"/>
      <c r="Y154" s="24"/>
    </row>
    <row r="155" spans="2:25" x14ac:dyDescent="0.2">
      <c r="B155" s="10"/>
      <c r="C155" s="11"/>
      <c r="G155" s="14"/>
      <c r="H155" s="13"/>
      <c r="J155" s="11"/>
      <c r="R155" s="23"/>
      <c r="S155" s="17"/>
      <c r="X155" s="11"/>
    </row>
    <row r="156" spans="2:25" x14ac:dyDescent="0.2">
      <c r="B156" s="10"/>
      <c r="C156" s="11"/>
      <c r="G156" s="14"/>
      <c r="H156" s="13"/>
      <c r="J156" s="11"/>
    </row>
    <row r="157" spans="2:25" x14ac:dyDescent="0.2">
      <c r="B157" s="10"/>
      <c r="C157" s="11"/>
      <c r="G157" s="14"/>
      <c r="H157" s="13"/>
      <c r="J157" s="11"/>
      <c r="N157" s="17"/>
      <c r="R157" s="12"/>
      <c r="S157" s="17"/>
      <c r="X157" s="19"/>
      <c r="Y157" s="12"/>
    </row>
    <row r="158" spans="2:25" x14ac:dyDescent="0.2">
      <c r="B158" s="10"/>
      <c r="C158" s="11"/>
      <c r="G158" s="14"/>
      <c r="H158" s="13"/>
      <c r="J158" s="11"/>
      <c r="R158" s="19"/>
      <c r="S158" s="17"/>
      <c r="T158" s="12"/>
      <c r="U158" s="12"/>
      <c r="V158" s="12"/>
      <c r="W158" s="12"/>
      <c r="X158" s="19"/>
      <c r="Y158" s="12"/>
    </row>
    <row r="159" spans="2:25" x14ac:dyDescent="0.2">
      <c r="B159" s="10"/>
      <c r="C159" s="11"/>
      <c r="G159" s="14"/>
      <c r="H159" s="13"/>
      <c r="J159" s="11"/>
      <c r="N159" s="17"/>
      <c r="P159" s="17"/>
      <c r="R159" s="19"/>
      <c r="S159" s="17"/>
      <c r="T159" s="12"/>
      <c r="U159" s="12"/>
      <c r="V159" s="12"/>
      <c r="W159" s="12"/>
      <c r="X159" s="19"/>
      <c r="Y159" s="12"/>
    </row>
    <row r="160" spans="2:25" x14ac:dyDescent="0.2">
      <c r="B160" s="10"/>
      <c r="C160" s="11"/>
      <c r="G160" s="14"/>
      <c r="H160" s="13"/>
      <c r="J160" s="11"/>
      <c r="N160" s="17"/>
    </row>
    <row r="161" spans="2:26" x14ac:dyDescent="0.2">
      <c r="B161" s="10"/>
      <c r="C161" s="11"/>
      <c r="N161" s="22"/>
      <c r="P161" s="22"/>
      <c r="R161" s="22"/>
      <c r="S161" s="22"/>
      <c r="X161" s="22"/>
    </row>
    <row r="162" spans="2:26" x14ac:dyDescent="0.2">
      <c r="B162" s="10"/>
      <c r="C162" s="11"/>
    </row>
    <row r="163" spans="2:26" x14ac:dyDescent="0.2">
      <c r="B163" s="10"/>
      <c r="C163" s="11"/>
      <c r="N163" s="17"/>
      <c r="R163" s="12"/>
      <c r="S163" s="17"/>
      <c r="X163" s="19"/>
      <c r="Y163" s="12"/>
    </row>
    <row r="164" spans="2:26" x14ac:dyDescent="0.2">
      <c r="B164" s="10"/>
      <c r="C164" s="11"/>
      <c r="R164" s="19"/>
      <c r="S164" s="17"/>
      <c r="T164" s="12"/>
      <c r="U164" s="12"/>
      <c r="V164" s="12"/>
      <c r="W164" s="12"/>
      <c r="X164" s="19"/>
      <c r="Y164" s="12"/>
    </row>
    <row r="165" spans="2:26" x14ac:dyDescent="0.2">
      <c r="B165" s="10"/>
      <c r="N165" s="17"/>
      <c r="P165" s="17"/>
      <c r="R165" s="19"/>
      <c r="S165" s="17"/>
      <c r="T165" s="12"/>
      <c r="U165" s="12"/>
      <c r="V165" s="12"/>
      <c r="W165" s="12"/>
      <c r="X165" s="19"/>
      <c r="Y165" s="12"/>
    </row>
    <row r="166" spans="2:26" x14ac:dyDescent="0.2">
      <c r="B166" s="10"/>
      <c r="N166" s="17"/>
    </row>
    <row r="167" spans="2:26" x14ac:dyDescent="0.2">
      <c r="B167" s="10"/>
      <c r="N167" s="22"/>
      <c r="P167" s="22"/>
      <c r="R167" s="22"/>
      <c r="S167" s="22"/>
      <c r="X167" s="22"/>
    </row>
    <row r="169" spans="2:26" x14ac:dyDescent="0.2">
      <c r="B169" s="10"/>
      <c r="E169" s="10"/>
      <c r="F169" s="10"/>
      <c r="N169" s="17"/>
      <c r="R169" s="12"/>
      <c r="S169" s="17"/>
      <c r="X169" s="19"/>
      <c r="Y169" s="12"/>
    </row>
    <row r="170" spans="2:26" x14ac:dyDescent="0.2">
      <c r="B170" s="10"/>
      <c r="E170" s="10"/>
      <c r="F170" s="10"/>
      <c r="R170" s="19"/>
      <c r="S170" s="17"/>
      <c r="T170" s="12"/>
      <c r="U170" s="12"/>
      <c r="V170" s="12"/>
      <c r="W170" s="12"/>
      <c r="X170" s="19"/>
      <c r="Y170" s="12"/>
    </row>
    <row r="171" spans="2:26" x14ac:dyDescent="0.2">
      <c r="B171" s="10"/>
      <c r="E171" s="10"/>
      <c r="F171" s="10"/>
      <c r="N171" s="17"/>
      <c r="P171" s="17"/>
      <c r="R171" s="19"/>
      <c r="S171" s="17"/>
      <c r="T171" s="12"/>
      <c r="U171" s="12"/>
      <c r="V171" s="12"/>
      <c r="W171" s="12"/>
      <c r="X171" s="19"/>
      <c r="Y171" s="12"/>
    </row>
    <row r="175" spans="2:26" x14ac:dyDescent="0.2">
      <c r="B175" s="10"/>
      <c r="E175" s="10"/>
      <c r="F175" s="10"/>
      <c r="R175" s="23"/>
      <c r="S175" s="17"/>
      <c r="W175" s="11"/>
      <c r="X175" s="11"/>
      <c r="Y175" s="24"/>
    </row>
    <row r="176" spans="2:26" x14ac:dyDescent="0.2">
      <c r="B176" s="10"/>
      <c r="E176" s="10"/>
      <c r="F176" s="10"/>
      <c r="R176" s="23"/>
      <c r="S176" s="17"/>
      <c r="X176" s="11"/>
      <c r="Z176" s="17"/>
    </row>
    <row r="177" spans="2:25" x14ac:dyDescent="0.2">
      <c r="B177" s="10"/>
      <c r="E177" s="10"/>
      <c r="F177" s="10"/>
      <c r="N177" s="17"/>
      <c r="R177" s="12"/>
      <c r="S177" s="17"/>
      <c r="X177" s="19"/>
      <c r="Y177" s="12"/>
    </row>
    <row r="178" spans="2:25" x14ac:dyDescent="0.2">
      <c r="B178" s="10"/>
      <c r="E178" s="10"/>
      <c r="F178" s="10"/>
      <c r="R178" s="19"/>
      <c r="S178" s="17"/>
      <c r="T178" s="12"/>
      <c r="U178" s="12"/>
      <c r="V178" s="12"/>
      <c r="W178" s="12"/>
      <c r="X178" s="19"/>
      <c r="Y178" s="12"/>
    </row>
    <row r="179" spans="2:25" x14ac:dyDescent="0.2">
      <c r="B179" s="10"/>
      <c r="E179" s="10"/>
      <c r="F179" s="10"/>
      <c r="N179" s="17"/>
      <c r="P179" s="17"/>
      <c r="R179" s="19"/>
      <c r="S179" s="17"/>
      <c r="T179" s="12"/>
      <c r="U179" s="12"/>
      <c r="V179" s="12"/>
      <c r="W179" s="12"/>
      <c r="X179" s="19"/>
      <c r="Y179" s="12"/>
    </row>
    <row r="181" spans="2:25" x14ac:dyDescent="0.2">
      <c r="B181" s="10"/>
      <c r="E181" s="10"/>
      <c r="F181" s="10"/>
      <c r="R181" s="23"/>
      <c r="S181" s="17"/>
      <c r="W181" s="11"/>
      <c r="X181" s="11"/>
      <c r="Y181" s="24"/>
    </row>
    <row r="182" spans="2:25" x14ac:dyDescent="0.2">
      <c r="B182" s="10"/>
      <c r="E182" s="10"/>
      <c r="F182" s="10"/>
      <c r="R182" s="23"/>
      <c r="S182" s="17"/>
      <c r="X182" s="11"/>
    </row>
    <row r="184" spans="2:25" x14ac:dyDescent="0.2">
      <c r="B184" s="10"/>
      <c r="E184" s="10"/>
      <c r="F184" s="10"/>
      <c r="N184" s="17"/>
      <c r="R184" s="12"/>
      <c r="S184" s="17"/>
      <c r="X184" s="19"/>
      <c r="Y184" s="12"/>
    </row>
    <row r="185" spans="2:25" x14ac:dyDescent="0.2">
      <c r="B185" s="10"/>
      <c r="E185" s="10"/>
      <c r="F185" s="10"/>
      <c r="R185" s="19"/>
      <c r="S185" s="17"/>
      <c r="T185" s="12"/>
      <c r="U185" s="12"/>
      <c r="V185" s="12"/>
      <c r="W185" s="12"/>
      <c r="X185" s="19"/>
      <c r="Y185" s="12"/>
    </row>
    <row r="186" spans="2:25" x14ac:dyDescent="0.2">
      <c r="B186" s="10"/>
      <c r="E186" s="10"/>
      <c r="F186" s="10"/>
      <c r="N186" s="17"/>
      <c r="P186" s="17"/>
      <c r="R186" s="19"/>
      <c r="S186" s="17"/>
      <c r="T186" s="12"/>
      <c r="U186" s="12"/>
      <c r="V186" s="12"/>
      <c r="W186" s="12"/>
      <c r="X186" s="19"/>
      <c r="Y186" s="12"/>
    </row>
    <row r="187" spans="2:25" x14ac:dyDescent="0.2">
      <c r="B187" s="10"/>
      <c r="E187" s="10"/>
      <c r="F187" s="10"/>
      <c r="N187" s="17"/>
    </row>
    <row r="188" spans="2:25" x14ac:dyDescent="0.2">
      <c r="B188" s="10"/>
      <c r="E188" s="10"/>
      <c r="F188" s="10"/>
      <c r="N188" s="22"/>
      <c r="P188" s="22"/>
      <c r="R188" s="22"/>
      <c r="S188" s="22"/>
      <c r="X188" s="22"/>
    </row>
    <row r="190" spans="2:25" x14ac:dyDescent="0.2">
      <c r="B190" s="10"/>
      <c r="E190" s="10"/>
      <c r="F190" s="10"/>
      <c r="N190" s="17"/>
      <c r="R190" s="12"/>
      <c r="S190" s="17"/>
      <c r="X190" s="19"/>
      <c r="Y190" s="12"/>
    </row>
    <row r="191" spans="2:25" x14ac:dyDescent="0.2">
      <c r="B191" s="10"/>
      <c r="E191" s="10"/>
      <c r="F191" s="10"/>
      <c r="R191" s="19"/>
      <c r="S191" s="17"/>
      <c r="T191" s="12"/>
      <c r="U191" s="12"/>
      <c r="V191" s="12"/>
      <c r="W191" s="12"/>
      <c r="X191" s="19"/>
      <c r="Y191" s="12"/>
    </row>
    <row r="192" spans="2:25" x14ac:dyDescent="0.2">
      <c r="B192" s="10"/>
      <c r="E192" s="10"/>
      <c r="F192" s="10"/>
      <c r="N192" s="17"/>
      <c r="P192" s="17"/>
      <c r="R192" s="19"/>
      <c r="S192" s="17"/>
      <c r="T192" s="12"/>
      <c r="U192" s="12"/>
      <c r="V192" s="12"/>
      <c r="W192" s="12"/>
      <c r="X192" s="19"/>
      <c r="Y192" s="12"/>
    </row>
    <row r="198" spans="2:25" x14ac:dyDescent="0.2">
      <c r="B198" s="10"/>
      <c r="E198" s="10"/>
      <c r="F198" s="10"/>
      <c r="R198" s="23"/>
      <c r="S198" s="17"/>
      <c r="W198" s="11"/>
      <c r="X198" s="11"/>
      <c r="Y198" s="24"/>
    </row>
    <row r="199" spans="2:25" x14ac:dyDescent="0.2">
      <c r="B199" s="10"/>
      <c r="E199" s="10"/>
      <c r="F199" s="10"/>
      <c r="R199" s="23"/>
      <c r="S199" s="17"/>
      <c r="X199" s="11"/>
    </row>
    <row r="201" spans="2:25" x14ac:dyDescent="0.2">
      <c r="B201" s="10"/>
      <c r="E201" s="10"/>
      <c r="F201" s="10"/>
      <c r="N201" s="17"/>
      <c r="R201" s="12"/>
      <c r="S201" s="17"/>
      <c r="X201" s="19"/>
      <c r="Y201" s="12"/>
    </row>
    <row r="202" spans="2:25" x14ac:dyDescent="0.2">
      <c r="B202" s="10"/>
      <c r="E202" s="10"/>
      <c r="F202" s="10"/>
      <c r="R202" s="19"/>
      <c r="S202" s="17"/>
      <c r="T202" s="12"/>
      <c r="U202" s="12"/>
      <c r="V202" s="12"/>
      <c r="W202" s="12"/>
      <c r="X202" s="19"/>
      <c r="Y202" s="12"/>
    </row>
    <row r="203" spans="2:25" x14ac:dyDescent="0.2">
      <c r="B203" s="10"/>
      <c r="E203" s="10"/>
      <c r="F203" s="10"/>
      <c r="N203" s="17"/>
      <c r="P203" s="17"/>
      <c r="R203" s="19"/>
      <c r="S203" s="17"/>
      <c r="T203" s="12"/>
      <c r="U203" s="12"/>
      <c r="V203" s="12"/>
      <c r="W203" s="12"/>
      <c r="X203" s="19"/>
      <c r="Y203" s="12"/>
    </row>
    <row r="205" spans="2:25" x14ac:dyDescent="0.2">
      <c r="B205" s="10"/>
      <c r="E205" s="10"/>
      <c r="F205" s="10"/>
      <c r="R205" s="23"/>
      <c r="S205" s="17"/>
      <c r="W205" s="11"/>
      <c r="X205" s="11"/>
      <c r="Y205" s="24"/>
    </row>
    <row r="206" spans="2:25" x14ac:dyDescent="0.2">
      <c r="B206" s="10"/>
      <c r="E206" s="10"/>
      <c r="F206" s="10"/>
      <c r="R206" s="23"/>
      <c r="S206" s="17"/>
      <c r="X206" s="11"/>
    </row>
    <row r="208" spans="2:25" x14ac:dyDescent="0.2">
      <c r="B208" s="10"/>
      <c r="E208" s="10"/>
      <c r="F208" s="10"/>
      <c r="N208" s="17"/>
      <c r="R208" s="12"/>
      <c r="S208" s="17"/>
      <c r="X208" s="19"/>
      <c r="Y208" s="12"/>
    </row>
    <row r="209" spans="2:26" x14ac:dyDescent="0.2">
      <c r="B209" s="10"/>
      <c r="E209" s="10"/>
      <c r="F209" s="10"/>
      <c r="R209" s="19"/>
      <c r="S209" s="17"/>
      <c r="T209" s="12"/>
      <c r="U209" s="12"/>
      <c r="V209" s="12"/>
      <c r="W209" s="12"/>
      <c r="X209" s="19"/>
      <c r="Y209" s="12"/>
    </row>
    <row r="210" spans="2:26" x14ac:dyDescent="0.2">
      <c r="B210" s="10"/>
      <c r="E210" s="10"/>
      <c r="F210" s="10"/>
      <c r="N210" s="17"/>
      <c r="P210" s="17"/>
      <c r="R210" s="19"/>
      <c r="S210" s="17"/>
      <c r="T210" s="12"/>
      <c r="U210" s="12"/>
      <c r="V210" s="12"/>
      <c r="W210" s="12"/>
      <c r="X210" s="19"/>
      <c r="Y210" s="12"/>
    </row>
    <row r="212" spans="2:26" x14ac:dyDescent="0.2">
      <c r="B212" s="10"/>
      <c r="E212" s="10"/>
      <c r="F212" s="10"/>
      <c r="R212" s="23"/>
      <c r="S212" s="17"/>
      <c r="W212" s="11"/>
      <c r="X212" s="11"/>
      <c r="Y212" s="24"/>
    </row>
    <row r="213" spans="2:26" x14ac:dyDescent="0.2">
      <c r="B213" s="10"/>
      <c r="E213" s="10"/>
      <c r="F213" s="10"/>
      <c r="R213" s="23"/>
      <c r="S213" s="17"/>
      <c r="X213" s="11"/>
    </row>
    <row r="217" spans="2:26" x14ac:dyDescent="0.2">
      <c r="B217" s="10"/>
      <c r="E217" s="10"/>
      <c r="F217" s="10"/>
      <c r="Z217" s="17"/>
    </row>
    <row r="218" spans="2:26" x14ac:dyDescent="0.2">
      <c r="B218" s="10"/>
      <c r="E218" s="10"/>
      <c r="F218" s="10"/>
      <c r="N218" s="17"/>
    </row>
    <row r="219" spans="2:26" x14ac:dyDescent="0.2">
      <c r="B219" s="10"/>
      <c r="E219" s="10"/>
      <c r="F219" s="10"/>
      <c r="N219" s="17"/>
    </row>
    <row r="221" spans="2:26" x14ac:dyDescent="0.2">
      <c r="B221" s="10"/>
      <c r="E221" s="10"/>
      <c r="F221" s="10"/>
      <c r="N221" s="17"/>
      <c r="R221" s="12"/>
      <c r="S221" s="17"/>
      <c r="X221" s="19"/>
      <c r="Y221" s="12"/>
    </row>
    <row r="222" spans="2:26" x14ac:dyDescent="0.2">
      <c r="B222" s="10"/>
      <c r="E222" s="10"/>
      <c r="F222" s="10"/>
      <c r="R222" s="19"/>
      <c r="S222" s="17"/>
      <c r="T222" s="12"/>
      <c r="U222" s="12"/>
      <c r="V222" s="12"/>
      <c r="W222" s="12"/>
      <c r="X222" s="19"/>
      <c r="Y222" s="12"/>
    </row>
    <row r="223" spans="2:26" x14ac:dyDescent="0.2">
      <c r="B223" s="10"/>
      <c r="E223" s="10"/>
      <c r="F223" s="10"/>
      <c r="N223" s="17"/>
      <c r="P223" s="17"/>
      <c r="R223" s="19"/>
      <c r="S223" s="17"/>
      <c r="T223" s="12"/>
      <c r="U223" s="12"/>
      <c r="V223" s="12"/>
      <c r="W223" s="12"/>
      <c r="X223" s="19"/>
      <c r="Y223" s="12"/>
    </row>
    <row r="225" spans="2:25" x14ac:dyDescent="0.2">
      <c r="B225" s="10"/>
      <c r="E225" s="10"/>
      <c r="F225" s="10"/>
      <c r="R225" s="23"/>
      <c r="S225" s="17"/>
      <c r="W225" s="11"/>
      <c r="X225" s="11"/>
      <c r="Y225" s="24"/>
    </row>
    <row r="226" spans="2:25" x14ac:dyDescent="0.2">
      <c r="B226" s="10"/>
      <c r="E226" s="10"/>
      <c r="F226" s="10"/>
      <c r="R226" s="23"/>
      <c r="S226" s="17"/>
      <c r="X226" s="11"/>
    </row>
    <row r="228" spans="2:25" x14ac:dyDescent="0.2">
      <c r="B228" s="10"/>
      <c r="E228" s="10"/>
      <c r="F228" s="10"/>
      <c r="N228" s="17"/>
      <c r="R228" s="12"/>
      <c r="S228" s="17"/>
      <c r="X228" s="19"/>
      <c r="Y228" s="12"/>
    </row>
    <row r="229" spans="2:25" x14ac:dyDescent="0.2">
      <c r="B229" s="10"/>
      <c r="E229" s="10"/>
      <c r="F229" s="10"/>
      <c r="R229" s="19"/>
      <c r="S229" s="17"/>
      <c r="T229" s="12"/>
      <c r="U229" s="12"/>
      <c r="V229" s="12"/>
      <c r="W229" s="12"/>
      <c r="X229" s="19"/>
      <c r="Y229" s="12"/>
    </row>
    <row r="230" spans="2:25" x14ac:dyDescent="0.2">
      <c r="B230" s="10"/>
      <c r="E230" s="10"/>
      <c r="F230" s="10"/>
      <c r="N230" s="17"/>
      <c r="P230" s="17"/>
      <c r="R230" s="19"/>
      <c r="S230" s="17"/>
      <c r="T230" s="12"/>
      <c r="U230" s="12"/>
      <c r="V230" s="12"/>
      <c r="W230" s="12"/>
      <c r="X230" s="19"/>
      <c r="Y230" s="12"/>
    </row>
    <row r="235" spans="2:25" x14ac:dyDescent="0.2">
      <c r="B235" s="10"/>
      <c r="E235" s="10"/>
      <c r="F235" s="10"/>
      <c r="R235" s="23"/>
      <c r="S235" s="17"/>
      <c r="W235" s="11"/>
      <c r="X235" s="11"/>
      <c r="Y235" s="24"/>
    </row>
    <row r="236" spans="2:25" x14ac:dyDescent="0.2">
      <c r="B236" s="10"/>
      <c r="E236" s="10"/>
      <c r="F236" s="10"/>
      <c r="R236" s="23"/>
      <c r="S236" s="17"/>
      <c r="X236" s="11"/>
    </row>
    <row r="238" spans="2:25" x14ac:dyDescent="0.2">
      <c r="B238" s="10"/>
      <c r="E238" s="10"/>
      <c r="F238" s="10"/>
      <c r="N238" s="17"/>
      <c r="R238" s="12"/>
      <c r="S238" s="17"/>
      <c r="X238" s="19"/>
      <c r="Y238" s="12"/>
    </row>
    <row r="239" spans="2:25" x14ac:dyDescent="0.2">
      <c r="B239" s="10"/>
      <c r="E239" s="10"/>
      <c r="F239" s="10"/>
      <c r="R239" s="19"/>
      <c r="S239" s="17"/>
      <c r="T239" s="12"/>
      <c r="U239" s="12"/>
      <c r="V239" s="12"/>
      <c r="W239" s="12"/>
      <c r="X239" s="19"/>
      <c r="Y239" s="12"/>
    </row>
    <row r="240" spans="2:25" x14ac:dyDescent="0.2">
      <c r="B240" s="10"/>
      <c r="E240" s="10"/>
      <c r="F240" s="10"/>
      <c r="N240" s="17"/>
      <c r="P240" s="17"/>
      <c r="R240" s="19"/>
      <c r="S240" s="17"/>
      <c r="T240" s="12"/>
      <c r="U240" s="12"/>
      <c r="V240" s="12"/>
      <c r="W240" s="12"/>
      <c r="X240" s="19"/>
      <c r="Y240" s="12"/>
    </row>
    <row r="241" spans="2:25" x14ac:dyDescent="0.2">
      <c r="B241" s="10"/>
      <c r="E241" s="10"/>
      <c r="F241" s="10"/>
      <c r="N241" s="17"/>
    </row>
    <row r="242" spans="2:25" x14ac:dyDescent="0.2">
      <c r="B242" s="10"/>
      <c r="E242" s="10"/>
      <c r="F242" s="10"/>
      <c r="N242" s="22"/>
      <c r="P242" s="22"/>
      <c r="R242" s="22"/>
      <c r="S242" s="22"/>
      <c r="X242" s="22"/>
    </row>
    <row r="244" spans="2:25" x14ac:dyDescent="0.2">
      <c r="B244" s="10"/>
      <c r="E244" s="10"/>
      <c r="F244" s="10"/>
      <c r="N244" s="17"/>
      <c r="R244" s="12"/>
      <c r="S244" s="17"/>
      <c r="X244" s="19"/>
      <c r="Y244" s="12"/>
    </row>
    <row r="245" spans="2:25" x14ac:dyDescent="0.2">
      <c r="B245" s="10"/>
      <c r="E245" s="10"/>
      <c r="F245" s="10"/>
      <c r="R245" s="19"/>
      <c r="S245" s="17"/>
      <c r="T245" s="12"/>
      <c r="U245" s="12"/>
      <c r="V245" s="12"/>
      <c r="W245" s="12"/>
      <c r="X245" s="19"/>
      <c r="Y245" s="12"/>
    </row>
    <row r="246" spans="2:25" x14ac:dyDescent="0.2">
      <c r="B246" s="10"/>
      <c r="E246" s="10"/>
      <c r="F246" s="10"/>
      <c r="N246" s="17"/>
      <c r="P246" s="17"/>
      <c r="R246" s="19"/>
      <c r="S246" s="17"/>
      <c r="T246" s="12"/>
      <c r="U246" s="12"/>
      <c r="V246" s="12"/>
      <c r="W246" s="12"/>
      <c r="X246" s="19"/>
      <c r="Y246" s="12"/>
    </row>
    <row r="247" spans="2:25" x14ac:dyDescent="0.2">
      <c r="B247" s="10"/>
      <c r="E247" s="10"/>
      <c r="F247" s="10"/>
      <c r="N247" s="17"/>
    </row>
    <row r="248" spans="2:25" x14ac:dyDescent="0.2">
      <c r="B248" s="10"/>
      <c r="E248" s="10"/>
      <c r="F248" s="10"/>
      <c r="N248" s="22"/>
      <c r="P248" s="22"/>
      <c r="R248" s="22"/>
      <c r="S248" s="22"/>
      <c r="X248" s="22"/>
    </row>
    <row r="250" spans="2:25" x14ac:dyDescent="0.2">
      <c r="B250" s="10"/>
      <c r="E250" s="10"/>
      <c r="F250" s="10"/>
      <c r="N250" s="17"/>
      <c r="R250" s="12"/>
      <c r="S250" s="17"/>
      <c r="X250" s="19"/>
      <c r="Y250" s="12"/>
    </row>
    <row r="251" spans="2:25" x14ac:dyDescent="0.2">
      <c r="B251" s="10"/>
      <c r="E251" s="10"/>
      <c r="F251" s="10"/>
      <c r="R251" s="19"/>
      <c r="S251" s="17"/>
      <c r="T251" s="12"/>
      <c r="U251" s="12"/>
      <c r="V251" s="12"/>
      <c r="W251" s="12"/>
      <c r="X251" s="19"/>
      <c r="Y251" s="12"/>
    </row>
    <row r="252" spans="2:25" x14ac:dyDescent="0.2">
      <c r="B252" s="10"/>
      <c r="E252" s="10"/>
      <c r="F252" s="10"/>
      <c r="N252" s="17"/>
      <c r="P252" s="17"/>
      <c r="R252" s="19"/>
      <c r="S252" s="17"/>
      <c r="T252" s="12"/>
      <c r="U252" s="12"/>
      <c r="V252" s="12"/>
      <c r="W252" s="12"/>
      <c r="X252" s="19"/>
      <c r="Y252" s="12"/>
    </row>
    <row r="253" spans="2:25" x14ac:dyDescent="0.2">
      <c r="B253" s="10"/>
      <c r="E253" s="10"/>
      <c r="F253" s="10"/>
      <c r="N253" s="17"/>
    </row>
    <row r="255" spans="2:25" x14ac:dyDescent="0.2">
      <c r="B255" s="10"/>
      <c r="E255" s="10"/>
      <c r="F255" s="10"/>
      <c r="N255" s="17"/>
      <c r="R255" s="12"/>
      <c r="S255" s="17"/>
      <c r="X255" s="19"/>
      <c r="Y255" s="12"/>
    </row>
    <row r="256" spans="2:25" x14ac:dyDescent="0.2">
      <c r="B256" s="10"/>
      <c r="E256" s="10"/>
      <c r="F256" s="10"/>
      <c r="R256" s="19"/>
      <c r="S256" s="17"/>
      <c r="T256" s="12"/>
      <c r="U256" s="12"/>
      <c r="V256" s="12"/>
      <c r="W256" s="12"/>
      <c r="X256" s="19"/>
      <c r="Y256" s="12"/>
    </row>
    <row r="257" spans="2:25" x14ac:dyDescent="0.2">
      <c r="B257" s="10"/>
      <c r="E257" s="10"/>
      <c r="F257" s="10"/>
      <c r="N257" s="17"/>
      <c r="P257" s="17"/>
      <c r="R257" s="19"/>
      <c r="S257" s="17"/>
      <c r="T257" s="12"/>
      <c r="U257" s="12"/>
      <c r="V257" s="12"/>
      <c r="W257" s="12"/>
      <c r="X257" s="19"/>
      <c r="Y257" s="12"/>
    </row>
    <row r="258" spans="2:25" x14ac:dyDescent="0.2">
      <c r="B258" s="10"/>
      <c r="E258" s="10"/>
      <c r="F258" s="10"/>
      <c r="N258" s="17"/>
    </row>
    <row r="259" spans="2:25" x14ac:dyDescent="0.2">
      <c r="B259" s="10"/>
      <c r="E259" s="10"/>
      <c r="F259" s="10"/>
      <c r="N259" s="22"/>
      <c r="P259" s="22"/>
      <c r="R259" s="22"/>
      <c r="S259" s="22"/>
      <c r="X259" s="22"/>
    </row>
    <row r="261" spans="2:25" x14ac:dyDescent="0.2">
      <c r="B261" s="10"/>
      <c r="E261" s="10"/>
      <c r="F261" s="10"/>
      <c r="N261" s="17"/>
      <c r="R261" s="12"/>
      <c r="S261" s="17"/>
      <c r="X261" s="19"/>
      <c r="Y261" s="12"/>
    </row>
    <row r="262" spans="2:25" x14ac:dyDescent="0.2">
      <c r="B262" s="10"/>
      <c r="E262" s="10"/>
      <c r="F262" s="10"/>
      <c r="R262" s="19"/>
      <c r="S262" s="17"/>
      <c r="T262" s="12"/>
      <c r="U262" s="12"/>
      <c r="V262" s="12"/>
      <c r="W262" s="12"/>
      <c r="X262" s="19"/>
      <c r="Y262" s="12"/>
    </row>
    <row r="263" spans="2:25" x14ac:dyDescent="0.2">
      <c r="B263" s="10"/>
      <c r="E263" s="10"/>
      <c r="F263" s="10"/>
      <c r="N263" s="17"/>
      <c r="P263" s="17"/>
      <c r="R263" s="19"/>
      <c r="S263" s="17"/>
      <c r="T263" s="12"/>
      <c r="U263" s="12"/>
      <c r="V263" s="12"/>
      <c r="W263" s="12"/>
      <c r="X263" s="19"/>
      <c r="Y263" s="12"/>
    </row>
    <row r="265" spans="2:25" x14ac:dyDescent="0.2">
      <c r="B265" s="10"/>
      <c r="E265" s="10"/>
      <c r="F265" s="10"/>
      <c r="R265" s="23"/>
      <c r="S265" s="17"/>
      <c r="W265" s="11"/>
      <c r="X265" s="11"/>
      <c r="Y265" s="24"/>
    </row>
    <row r="266" spans="2:25" x14ac:dyDescent="0.2">
      <c r="B266" s="10"/>
      <c r="E266" s="10"/>
      <c r="F266" s="10"/>
      <c r="R266" s="23"/>
      <c r="S266" s="17"/>
      <c r="X266" s="11"/>
    </row>
    <row r="269" spans="2:25" x14ac:dyDescent="0.2">
      <c r="B269" s="10"/>
      <c r="E269" s="10"/>
      <c r="F269" s="10"/>
      <c r="N269" s="22"/>
      <c r="P269" s="22"/>
      <c r="R269" s="22"/>
      <c r="S269" s="22"/>
      <c r="X269" s="22"/>
    </row>
    <row r="271" spans="2:25" x14ac:dyDescent="0.2">
      <c r="B271" s="10"/>
      <c r="E271" s="10"/>
      <c r="F271" s="10"/>
      <c r="N271" s="17"/>
      <c r="R271" s="12"/>
      <c r="S271" s="17"/>
      <c r="X271" s="19"/>
      <c r="Y271" s="12"/>
    </row>
    <row r="272" spans="2:25" x14ac:dyDescent="0.2">
      <c r="B272" s="10"/>
      <c r="E272" s="10"/>
      <c r="F272" s="10"/>
      <c r="R272" s="19"/>
      <c r="S272" s="17"/>
      <c r="T272" s="12"/>
      <c r="U272" s="12"/>
      <c r="V272" s="12"/>
      <c r="W272" s="12"/>
      <c r="X272" s="19"/>
      <c r="Y272" s="12"/>
    </row>
    <row r="273" spans="2:25" x14ac:dyDescent="0.2">
      <c r="B273" s="10"/>
      <c r="E273" s="10"/>
      <c r="F273" s="10"/>
      <c r="N273" s="17"/>
      <c r="P273" s="17"/>
      <c r="R273" s="19"/>
      <c r="S273" s="17"/>
      <c r="T273" s="12"/>
      <c r="U273" s="12"/>
      <c r="V273" s="12"/>
      <c r="W273" s="12"/>
      <c r="X273" s="19"/>
      <c r="Y273" s="12"/>
    </row>
    <row r="275" spans="2:25" x14ac:dyDescent="0.2">
      <c r="B275" s="10"/>
      <c r="E275" s="10"/>
      <c r="F275" s="10"/>
      <c r="R275" s="23"/>
      <c r="S275" s="17"/>
      <c r="W275" s="11"/>
      <c r="X275" s="11"/>
      <c r="Y275" s="24"/>
    </row>
    <row r="276" spans="2:25" x14ac:dyDescent="0.2">
      <c r="B276" s="10"/>
      <c r="E276" s="10"/>
      <c r="F276" s="10"/>
      <c r="R276" s="23"/>
      <c r="S276" s="17"/>
      <c r="X276" s="11"/>
    </row>
    <row r="278" spans="2:25" x14ac:dyDescent="0.2">
      <c r="B278" s="10"/>
      <c r="E278" s="10"/>
      <c r="F278" s="10"/>
      <c r="N278" s="17"/>
      <c r="R278" s="12"/>
      <c r="S278" s="17"/>
      <c r="X278" s="19"/>
      <c r="Y278" s="12"/>
    </row>
    <row r="279" spans="2:25" x14ac:dyDescent="0.2">
      <c r="B279" s="10"/>
      <c r="E279" s="10"/>
      <c r="F279" s="10"/>
      <c r="R279" s="19"/>
      <c r="S279" s="17"/>
      <c r="T279" s="12"/>
      <c r="U279" s="12"/>
      <c r="V279" s="12"/>
      <c r="W279" s="12"/>
      <c r="X279" s="19"/>
      <c r="Y279" s="12"/>
    </row>
    <row r="280" spans="2:25" x14ac:dyDescent="0.2">
      <c r="B280" s="10"/>
      <c r="E280" s="10"/>
      <c r="F280" s="10"/>
      <c r="N280" s="17"/>
      <c r="P280" s="17"/>
      <c r="R280" s="19"/>
      <c r="S280" s="17"/>
      <c r="T280" s="12"/>
      <c r="U280" s="12"/>
      <c r="V280" s="12"/>
      <c r="W280" s="12"/>
      <c r="X280" s="19"/>
      <c r="Y280" s="12"/>
    </row>
    <row r="282" spans="2:25" x14ac:dyDescent="0.2">
      <c r="B282" s="10"/>
      <c r="E282" s="10"/>
      <c r="F282" s="10"/>
      <c r="R282" s="23"/>
      <c r="S282" s="17"/>
      <c r="W282" s="11"/>
      <c r="X282" s="11"/>
      <c r="Y282" s="24"/>
    </row>
    <row r="283" spans="2:25" x14ac:dyDescent="0.2">
      <c r="B283" s="10"/>
      <c r="E283" s="10"/>
      <c r="F283" s="10"/>
      <c r="R283" s="23"/>
      <c r="S283" s="17"/>
      <c r="X283" s="11"/>
    </row>
    <row r="285" spans="2:25" x14ac:dyDescent="0.2">
      <c r="B285" s="10"/>
      <c r="E285" s="10"/>
      <c r="F285" s="10"/>
      <c r="N285" s="17"/>
      <c r="R285" s="12"/>
      <c r="S285" s="17"/>
      <c r="X285" s="19"/>
      <c r="Y285" s="12"/>
    </row>
    <row r="286" spans="2:25" x14ac:dyDescent="0.2">
      <c r="B286" s="10"/>
      <c r="E286" s="10"/>
      <c r="F286" s="10"/>
      <c r="R286" s="19"/>
      <c r="S286" s="17"/>
      <c r="T286" s="12"/>
      <c r="U286" s="12"/>
      <c r="V286" s="12"/>
      <c r="W286" s="12"/>
      <c r="X286" s="19"/>
      <c r="Y286" s="12"/>
    </row>
    <row r="287" spans="2:25" x14ac:dyDescent="0.2">
      <c r="B287" s="10"/>
      <c r="E287" s="10"/>
      <c r="F287" s="10"/>
      <c r="N287" s="17"/>
      <c r="P287" s="17"/>
      <c r="R287" s="19"/>
      <c r="S287" s="17"/>
      <c r="T287" s="12"/>
      <c r="U287" s="12"/>
      <c r="V287" s="12"/>
      <c r="W287" s="12"/>
      <c r="X287" s="19"/>
      <c r="Y287" s="12"/>
    </row>
    <row r="289" spans="2:26" x14ac:dyDescent="0.2">
      <c r="B289" s="10"/>
      <c r="E289" s="10"/>
      <c r="F289" s="10"/>
      <c r="R289" s="23"/>
      <c r="S289" s="17"/>
      <c r="W289" s="11"/>
      <c r="X289" s="11"/>
      <c r="Y289" s="24"/>
    </row>
    <row r="290" spans="2:26" x14ac:dyDescent="0.2">
      <c r="B290" s="10"/>
      <c r="E290" s="10"/>
      <c r="F290" s="10"/>
      <c r="R290" s="23"/>
      <c r="S290" s="17"/>
      <c r="X290" s="11"/>
    </row>
    <row r="299" spans="2:26" x14ac:dyDescent="0.2">
      <c r="B299" s="10"/>
      <c r="E299" s="10"/>
      <c r="F299" s="10"/>
      <c r="Z299" s="17"/>
    </row>
    <row r="300" spans="2:26" x14ac:dyDescent="0.2">
      <c r="B300" s="10"/>
      <c r="E300" s="10"/>
      <c r="F300" s="10"/>
      <c r="N300" s="17"/>
    </row>
    <row r="301" spans="2:26" x14ac:dyDescent="0.2">
      <c r="B301" s="10"/>
      <c r="E301" s="10"/>
      <c r="F301" s="10"/>
      <c r="N301" s="17"/>
    </row>
    <row r="303" spans="2:26" x14ac:dyDescent="0.2">
      <c r="B303" s="10"/>
      <c r="E303" s="10"/>
      <c r="F303" s="10"/>
      <c r="N303" s="17"/>
      <c r="R303" s="12"/>
      <c r="S303" s="17"/>
      <c r="X303" s="19"/>
      <c r="Y303" s="12"/>
    </row>
    <row r="304" spans="2:26" x14ac:dyDescent="0.2">
      <c r="B304" s="10"/>
      <c r="E304" s="10"/>
      <c r="F304" s="10"/>
      <c r="R304" s="19"/>
      <c r="S304" s="17"/>
      <c r="T304" s="12"/>
      <c r="U304" s="12"/>
      <c r="V304" s="12"/>
      <c r="W304" s="12"/>
      <c r="X304" s="19"/>
      <c r="Y304" s="12"/>
    </row>
    <row r="305" spans="2:25" x14ac:dyDescent="0.2">
      <c r="B305" s="10"/>
      <c r="E305" s="10"/>
      <c r="F305" s="10"/>
      <c r="N305" s="17"/>
      <c r="P305" s="17"/>
      <c r="R305" s="19"/>
      <c r="S305" s="17"/>
      <c r="T305" s="12"/>
      <c r="U305" s="12"/>
      <c r="V305" s="12"/>
      <c r="W305" s="12"/>
      <c r="X305" s="19"/>
      <c r="Y305" s="12"/>
    </row>
    <row r="311" spans="2:25" x14ac:dyDescent="0.2">
      <c r="B311" s="10"/>
      <c r="E311" s="10"/>
      <c r="F311" s="10"/>
      <c r="R311" s="23"/>
      <c r="S311" s="17"/>
      <c r="W311" s="11"/>
      <c r="X311" s="11"/>
      <c r="Y311" s="24"/>
    </row>
    <row r="312" spans="2:25" x14ac:dyDescent="0.2">
      <c r="B312" s="10"/>
      <c r="E312" s="10"/>
      <c r="F312" s="10"/>
      <c r="R312" s="23"/>
      <c r="S312" s="17"/>
      <c r="X312" s="11"/>
    </row>
    <row r="314" spans="2:25" x14ac:dyDescent="0.2">
      <c r="B314" s="10"/>
      <c r="E314" s="10"/>
      <c r="F314" s="10"/>
      <c r="N314" s="17"/>
      <c r="R314" s="12"/>
      <c r="S314" s="17"/>
      <c r="X314" s="19"/>
      <c r="Y314" s="12"/>
    </row>
    <row r="315" spans="2:25" x14ac:dyDescent="0.2">
      <c r="B315" s="10"/>
      <c r="E315" s="10"/>
      <c r="F315" s="10"/>
      <c r="R315" s="19"/>
      <c r="S315" s="17"/>
      <c r="T315" s="12"/>
      <c r="U315" s="12"/>
      <c r="V315" s="12"/>
      <c r="W315" s="12"/>
      <c r="X315" s="19"/>
      <c r="Y315" s="12"/>
    </row>
    <row r="316" spans="2:25" x14ac:dyDescent="0.2">
      <c r="B316" s="10"/>
      <c r="E316" s="10"/>
      <c r="F316" s="10"/>
      <c r="N316" s="17"/>
      <c r="P316" s="17"/>
      <c r="R316" s="19"/>
      <c r="S316" s="17"/>
      <c r="T316" s="12"/>
      <c r="U316" s="12"/>
      <c r="V316" s="12"/>
      <c r="W316" s="12"/>
      <c r="X316" s="19"/>
      <c r="Y316" s="12"/>
    </row>
    <row r="323" spans="2:25" x14ac:dyDescent="0.2">
      <c r="B323" s="10"/>
      <c r="E323" s="10"/>
      <c r="F323" s="10"/>
      <c r="R323" s="23"/>
      <c r="S323" s="17"/>
      <c r="W323" s="11"/>
      <c r="X323" s="11"/>
      <c r="Y323" s="24"/>
    </row>
    <row r="324" spans="2:25" x14ac:dyDescent="0.2">
      <c r="B324" s="10"/>
      <c r="E324" s="10"/>
      <c r="F324" s="10"/>
      <c r="R324" s="23"/>
      <c r="S324" s="17"/>
      <c r="X324" s="11"/>
    </row>
    <row r="326" spans="2:25" x14ac:dyDescent="0.2">
      <c r="B326" s="10"/>
      <c r="E326" s="10"/>
      <c r="F326" s="10"/>
      <c r="N326" s="17"/>
      <c r="R326" s="12"/>
      <c r="S326" s="17"/>
      <c r="X326" s="19"/>
      <c r="Y326" s="12"/>
    </row>
    <row r="327" spans="2:25" x14ac:dyDescent="0.2">
      <c r="B327" s="10"/>
      <c r="E327" s="10"/>
      <c r="F327" s="10"/>
      <c r="R327" s="19"/>
      <c r="S327" s="17"/>
      <c r="T327" s="12"/>
      <c r="U327" s="12"/>
      <c r="V327" s="12"/>
      <c r="W327" s="12"/>
      <c r="X327" s="19"/>
      <c r="Y327" s="12"/>
    </row>
    <row r="328" spans="2:25" x14ac:dyDescent="0.2">
      <c r="B328" s="10"/>
      <c r="E328" s="10"/>
      <c r="F328" s="10"/>
      <c r="N328" s="17"/>
      <c r="P328" s="17"/>
      <c r="R328" s="19"/>
      <c r="S328" s="17"/>
      <c r="T328" s="12"/>
      <c r="U328" s="12"/>
      <c r="V328" s="12"/>
      <c r="W328" s="12"/>
      <c r="X328" s="19"/>
      <c r="Y328" s="12"/>
    </row>
    <row r="331" spans="2:25" x14ac:dyDescent="0.2">
      <c r="B331" s="10"/>
      <c r="E331" s="10"/>
      <c r="F331" s="10"/>
      <c r="R331" s="23"/>
      <c r="S331" s="17"/>
      <c r="W331" s="11"/>
      <c r="X331" s="11"/>
      <c r="Y331" s="24"/>
    </row>
    <row r="332" spans="2:25" x14ac:dyDescent="0.2">
      <c r="B332" s="10"/>
      <c r="E332" s="10"/>
      <c r="F332" s="10"/>
      <c r="R332" s="23"/>
      <c r="S332" s="17"/>
      <c r="X332" s="11"/>
    </row>
    <row r="334" spans="2:25" x14ac:dyDescent="0.2">
      <c r="B334" s="10"/>
      <c r="E334" s="10"/>
      <c r="F334" s="10"/>
      <c r="N334" s="17"/>
      <c r="R334" s="12"/>
      <c r="S334" s="17"/>
      <c r="X334" s="19"/>
      <c r="Y334" s="12"/>
    </row>
    <row r="335" spans="2:25" x14ac:dyDescent="0.2">
      <c r="B335" s="10"/>
      <c r="E335" s="10"/>
      <c r="F335" s="10"/>
      <c r="R335" s="19"/>
      <c r="S335" s="17"/>
      <c r="T335" s="12"/>
      <c r="U335" s="12"/>
      <c r="V335" s="12"/>
      <c r="W335" s="12"/>
      <c r="X335" s="19"/>
      <c r="Y335" s="12"/>
    </row>
    <row r="336" spans="2:25" x14ac:dyDescent="0.2">
      <c r="B336" s="10"/>
      <c r="E336" s="10"/>
      <c r="F336" s="10"/>
      <c r="N336" s="17"/>
      <c r="P336" s="17"/>
      <c r="R336" s="19"/>
      <c r="S336" s="17"/>
      <c r="T336" s="12"/>
      <c r="U336" s="12"/>
      <c r="V336" s="12"/>
      <c r="W336" s="12"/>
      <c r="X336" s="19"/>
      <c r="Y336" s="12"/>
    </row>
    <row r="337" spans="2:26" x14ac:dyDescent="0.2">
      <c r="B337" s="10"/>
      <c r="E337" s="10"/>
      <c r="F337" s="10"/>
      <c r="N337" s="17"/>
    </row>
    <row r="338" spans="2:26" x14ac:dyDescent="0.2">
      <c r="B338" s="10"/>
      <c r="E338" s="10"/>
      <c r="F338" s="10"/>
      <c r="N338" s="22"/>
      <c r="P338" s="22"/>
      <c r="R338" s="22"/>
      <c r="S338" s="22"/>
      <c r="X338" s="22"/>
      <c r="Z338" s="17"/>
    </row>
    <row r="339" spans="2:26" x14ac:dyDescent="0.2">
      <c r="B339" s="10"/>
      <c r="E339" s="10"/>
      <c r="F339" s="10"/>
      <c r="N339" s="17"/>
      <c r="R339" s="12"/>
      <c r="S339" s="17"/>
      <c r="X339" s="19"/>
      <c r="Y339" s="12"/>
    </row>
    <row r="340" spans="2:26" x14ac:dyDescent="0.2">
      <c r="B340" s="10"/>
      <c r="E340" s="10"/>
      <c r="F340" s="10"/>
      <c r="R340" s="19"/>
      <c r="S340" s="17"/>
      <c r="T340" s="12"/>
      <c r="U340" s="12"/>
      <c r="V340" s="12"/>
      <c r="W340" s="12"/>
      <c r="X340" s="19"/>
      <c r="Y340" s="12"/>
    </row>
    <row r="341" spans="2:26" x14ac:dyDescent="0.2">
      <c r="B341" s="10"/>
      <c r="E341" s="10"/>
      <c r="F341" s="10"/>
      <c r="N341" s="17"/>
      <c r="P341" s="17"/>
      <c r="R341" s="19"/>
      <c r="S341" s="17"/>
      <c r="T341" s="12"/>
      <c r="U341" s="12"/>
      <c r="V341" s="12"/>
      <c r="W341" s="12"/>
      <c r="X341" s="19"/>
      <c r="Y341" s="12"/>
    </row>
    <row r="343" spans="2:26" x14ac:dyDescent="0.2">
      <c r="B343" s="10"/>
      <c r="E343" s="10"/>
      <c r="F343" s="10"/>
      <c r="R343" s="23"/>
      <c r="S343" s="17"/>
      <c r="W343" s="11"/>
      <c r="X343" s="11"/>
      <c r="Y343" s="24"/>
    </row>
    <row r="344" spans="2:26" x14ac:dyDescent="0.2">
      <c r="B344" s="10"/>
      <c r="E344" s="10"/>
      <c r="F344" s="10"/>
      <c r="R344" s="23"/>
      <c r="S344" s="17"/>
      <c r="X344" s="11"/>
    </row>
    <row r="346" spans="2:26" x14ac:dyDescent="0.2">
      <c r="B346" s="10"/>
      <c r="E346" s="10"/>
      <c r="F346" s="10"/>
      <c r="N346" s="17"/>
      <c r="R346" s="12"/>
      <c r="S346" s="17"/>
      <c r="X346" s="19"/>
      <c r="Y346" s="12"/>
    </row>
    <row r="347" spans="2:26" x14ac:dyDescent="0.2">
      <c r="B347" s="10"/>
      <c r="E347" s="10"/>
      <c r="F347" s="10"/>
      <c r="R347" s="19"/>
      <c r="S347" s="17"/>
      <c r="T347" s="12"/>
      <c r="U347" s="12"/>
      <c r="V347" s="12"/>
      <c r="W347" s="12"/>
      <c r="X347" s="19"/>
      <c r="Y347" s="12"/>
    </row>
    <row r="348" spans="2:26" x14ac:dyDescent="0.2">
      <c r="B348" s="10"/>
      <c r="E348" s="10"/>
      <c r="F348" s="10"/>
      <c r="N348" s="17"/>
      <c r="P348" s="17"/>
      <c r="R348" s="19"/>
      <c r="S348" s="17"/>
      <c r="T348" s="12"/>
      <c r="U348" s="12"/>
      <c r="V348" s="12"/>
      <c r="W348" s="12"/>
      <c r="X348" s="19"/>
      <c r="Y348" s="12"/>
    </row>
    <row r="349" spans="2:26" x14ac:dyDescent="0.2">
      <c r="B349" s="10"/>
      <c r="E349" s="10"/>
      <c r="F349" s="10"/>
      <c r="N349" s="17"/>
    </row>
    <row r="350" spans="2:26" x14ac:dyDescent="0.2">
      <c r="B350" s="10"/>
      <c r="E350" s="10"/>
      <c r="F350" s="10"/>
      <c r="N350" s="22"/>
      <c r="P350" s="22"/>
      <c r="R350" s="22"/>
      <c r="S350" s="22"/>
      <c r="X350" s="22"/>
    </row>
    <row r="352" spans="2:26" x14ac:dyDescent="0.2">
      <c r="B352" s="10"/>
      <c r="E352" s="10"/>
      <c r="F352" s="10"/>
      <c r="N352" s="17"/>
      <c r="R352" s="12"/>
      <c r="S352" s="17"/>
      <c r="X352" s="19"/>
      <c r="Y352" s="12"/>
    </row>
    <row r="353" spans="2:25" x14ac:dyDescent="0.2">
      <c r="B353" s="10"/>
      <c r="E353" s="10"/>
      <c r="F353" s="10"/>
      <c r="R353" s="19"/>
      <c r="S353" s="17"/>
      <c r="T353" s="12"/>
      <c r="U353" s="12"/>
      <c r="V353" s="12"/>
      <c r="W353" s="12"/>
      <c r="X353" s="19"/>
      <c r="Y353" s="12"/>
    </row>
    <row r="354" spans="2:25" x14ac:dyDescent="0.2">
      <c r="B354" s="10"/>
      <c r="E354" s="10"/>
      <c r="F354" s="10"/>
      <c r="N354" s="17"/>
      <c r="P354" s="17"/>
      <c r="R354" s="19"/>
      <c r="S354" s="17"/>
      <c r="T354" s="12"/>
      <c r="U354" s="12"/>
      <c r="V354" s="12"/>
      <c r="W354" s="12"/>
      <c r="X354" s="19"/>
      <c r="Y354" s="12"/>
    </row>
    <row r="356" spans="2:25" x14ac:dyDescent="0.2">
      <c r="B356" s="10"/>
      <c r="E356" s="10"/>
      <c r="F356" s="10"/>
      <c r="R356" s="23"/>
      <c r="S356" s="17"/>
      <c r="W356" s="11"/>
      <c r="X356" s="11"/>
      <c r="Y356" s="24"/>
    </row>
    <row r="357" spans="2:25" x14ac:dyDescent="0.2">
      <c r="B357" s="10"/>
      <c r="E357" s="10"/>
      <c r="F357" s="10"/>
      <c r="R357" s="23"/>
      <c r="S357" s="17"/>
      <c r="X357" s="11"/>
    </row>
    <row r="360" spans="2:25" x14ac:dyDescent="0.2">
      <c r="B360" s="10"/>
      <c r="E360" s="10"/>
      <c r="F360" s="10"/>
      <c r="N360" s="22"/>
      <c r="P360" s="22"/>
      <c r="R360" s="22"/>
      <c r="S360" s="22"/>
      <c r="X360" s="22"/>
    </row>
    <row r="362" spans="2:25" x14ac:dyDescent="0.2">
      <c r="B362" s="10"/>
      <c r="E362" s="10"/>
      <c r="F362" s="10"/>
      <c r="N362" s="17"/>
      <c r="R362" s="12"/>
      <c r="S362" s="17"/>
      <c r="X362" s="19"/>
      <c r="Y362" s="12"/>
    </row>
    <row r="363" spans="2:25" x14ac:dyDescent="0.2">
      <c r="B363" s="10"/>
      <c r="E363" s="10"/>
      <c r="F363" s="10"/>
      <c r="R363" s="19"/>
      <c r="S363" s="17"/>
      <c r="T363" s="12"/>
      <c r="U363" s="12"/>
      <c r="V363" s="12"/>
      <c r="W363" s="12"/>
      <c r="X363" s="19"/>
      <c r="Y363" s="12"/>
    </row>
    <row r="364" spans="2:25" x14ac:dyDescent="0.2">
      <c r="B364" s="10"/>
      <c r="E364" s="10"/>
      <c r="F364" s="10"/>
      <c r="N364" s="17"/>
      <c r="P364" s="17"/>
      <c r="R364" s="19"/>
      <c r="S364" s="17"/>
      <c r="T364" s="12"/>
      <c r="U364" s="12"/>
      <c r="V364" s="12"/>
      <c r="W364" s="12"/>
      <c r="X364" s="19"/>
      <c r="Y364" s="12"/>
    </row>
    <row r="365" spans="2:25" x14ac:dyDescent="0.2">
      <c r="B365" s="10"/>
      <c r="E365" s="10"/>
      <c r="F365" s="10"/>
      <c r="N365" s="17"/>
    </row>
    <row r="366" spans="2:25" x14ac:dyDescent="0.2">
      <c r="B366" s="10"/>
      <c r="E366" s="10"/>
      <c r="F366" s="10"/>
      <c r="N366" s="22"/>
      <c r="P366" s="22"/>
      <c r="R366" s="22"/>
      <c r="S366" s="22"/>
      <c r="X366" s="22"/>
    </row>
    <row r="368" spans="2:25" x14ac:dyDescent="0.2">
      <c r="B368" s="10"/>
      <c r="E368" s="10"/>
      <c r="F368" s="10"/>
      <c r="N368" s="17"/>
      <c r="R368" s="12"/>
      <c r="S368" s="17"/>
      <c r="X368" s="19"/>
      <c r="Y368" s="12"/>
    </row>
    <row r="369" spans="2:26" x14ac:dyDescent="0.2">
      <c r="B369" s="10"/>
      <c r="E369" s="10"/>
      <c r="F369" s="10"/>
      <c r="R369" s="19"/>
      <c r="S369" s="17"/>
      <c r="T369" s="12"/>
      <c r="U369" s="12"/>
      <c r="V369" s="12"/>
      <c r="W369" s="12"/>
      <c r="X369" s="19"/>
      <c r="Y369" s="12"/>
    </row>
    <row r="370" spans="2:26" x14ac:dyDescent="0.2">
      <c r="B370" s="10"/>
      <c r="E370" s="10"/>
      <c r="F370" s="10"/>
      <c r="N370" s="17"/>
      <c r="P370" s="17"/>
      <c r="R370" s="19"/>
      <c r="S370" s="17"/>
      <c r="T370" s="12"/>
      <c r="U370" s="12"/>
      <c r="V370" s="12"/>
      <c r="W370" s="12"/>
      <c r="X370" s="19"/>
      <c r="Y370" s="12"/>
    </row>
    <row r="374" spans="2:26" x14ac:dyDescent="0.2">
      <c r="B374" s="10"/>
      <c r="E374" s="10"/>
      <c r="F374" s="10"/>
      <c r="R374" s="23"/>
      <c r="S374" s="17"/>
      <c r="W374" s="11"/>
      <c r="X374" s="11"/>
      <c r="Y374" s="24"/>
    </row>
    <row r="375" spans="2:26" x14ac:dyDescent="0.2">
      <c r="B375" s="10"/>
      <c r="E375" s="10"/>
      <c r="F375" s="10"/>
      <c r="R375" s="23"/>
      <c r="S375" s="17"/>
      <c r="X375" s="11"/>
    </row>
    <row r="377" spans="2:26" x14ac:dyDescent="0.2">
      <c r="B377" s="10"/>
      <c r="E377" s="10"/>
      <c r="F377" s="10"/>
      <c r="N377" s="17"/>
      <c r="R377" s="12"/>
      <c r="S377" s="17"/>
      <c r="X377" s="19"/>
      <c r="Y377" s="12"/>
    </row>
    <row r="378" spans="2:26" x14ac:dyDescent="0.2">
      <c r="B378" s="10"/>
      <c r="E378" s="10"/>
      <c r="F378" s="10"/>
      <c r="R378" s="19"/>
      <c r="S378" s="17"/>
      <c r="T378" s="12"/>
      <c r="U378" s="12"/>
      <c r="V378" s="12"/>
      <c r="W378" s="12"/>
      <c r="X378" s="19"/>
      <c r="Y378" s="12"/>
    </row>
    <row r="379" spans="2:26" x14ac:dyDescent="0.2">
      <c r="B379" s="10"/>
      <c r="E379" s="10"/>
      <c r="F379" s="10"/>
      <c r="N379" s="17"/>
      <c r="P379" s="17"/>
      <c r="R379" s="19"/>
      <c r="S379" s="17"/>
      <c r="T379" s="12"/>
      <c r="U379" s="12"/>
      <c r="V379" s="12"/>
      <c r="W379" s="12"/>
      <c r="X379" s="19"/>
      <c r="Y379" s="12"/>
    </row>
    <row r="381" spans="2:26" x14ac:dyDescent="0.2">
      <c r="B381" s="10"/>
      <c r="E381" s="10"/>
      <c r="F381" s="10"/>
      <c r="R381" s="23"/>
      <c r="S381" s="17"/>
      <c r="W381" s="11"/>
      <c r="X381" s="11"/>
      <c r="Y381" s="24"/>
    </row>
    <row r="382" spans="2:26" x14ac:dyDescent="0.2">
      <c r="B382" s="10"/>
      <c r="E382" s="10"/>
      <c r="F382" s="10"/>
      <c r="R382" s="23"/>
      <c r="S382" s="17"/>
      <c r="X382" s="11"/>
      <c r="Y382" s="24"/>
      <c r="Z382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75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Z387"/>
  <sheetViews>
    <sheetView showGridLines="0" zoomScaleNormal="50" zoomScaleSheetLayoutView="100" workbookViewId="0">
      <pane ySplit="5" topLeftCell="A6" activePane="bottomLeft" state="frozenSplit"/>
      <selection activeCell="A17" sqref="A17"/>
      <selection pane="bottomLeft" activeCell="B44" sqref="B44"/>
    </sheetView>
  </sheetViews>
  <sheetFormatPr defaultColWidth="9.77734375" defaultRowHeight="10" x14ac:dyDescent="0.2"/>
  <cols>
    <col min="1" max="1" width="23.6640625" style="10" customWidth="1"/>
    <col min="2" max="2" width="58.33203125" style="17" customWidth="1"/>
    <col min="3" max="3" width="19.44140625" style="10" customWidth="1"/>
    <col min="4" max="4" width="14.109375" style="10" customWidth="1"/>
    <col min="5" max="5" width="17" style="36" customWidth="1"/>
    <col min="6" max="6" width="13" style="36" customWidth="1"/>
    <col min="7" max="7" width="12.44140625" style="10" customWidth="1"/>
    <col min="8" max="8" width="13.109375" style="10" customWidth="1"/>
    <col min="9" max="9" width="11.3320312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11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11" s="177" customFormat="1" ht="30.75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76"/>
    </row>
    <row r="4" spans="1:11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11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11" ht="31.5" customHeight="1" x14ac:dyDescent="0.25">
      <c r="A6" s="164" t="s">
        <v>38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x14ac:dyDescent="0.2">
      <c r="A7" s="17" t="s">
        <v>34</v>
      </c>
      <c r="B7" s="61" t="s">
        <v>75</v>
      </c>
      <c r="C7" s="40">
        <v>8440392</v>
      </c>
      <c r="D7" s="43">
        <v>38076</v>
      </c>
      <c r="E7" s="36">
        <v>3859</v>
      </c>
      <c r="F7" s="36">
        <v>5480</v>
      </c>
      <c r="G7" s="31">
        <f t="shared" ref="G7:G35" si="0">ROUND(F7/E7,5)</f>
        <v>1.4200600000000001</v>
      </c>
      <c r="H7" s="64">
        <f t="shared" ref="H7:H35" si="1">ROUND(C7/I7*G7,2)</f>
        <v>317.97000000000003</v>
      </c>
      <c r="I7" s="66">
        <v>37695</v>
      </c>
      <c r="J7" s="33">
        <f t="shared" ref="J7:J29" si="2">ROUND(C7*G7,0)*(1.013)</f>
        <v>12141679.218999999</v>
      </c>
    </row>
    <row r="8" spans="1:11" s="55" customFormat="1" ht="10.5" x14ac:dyDescent="0.25">
      <c r="A8" s="45" t="s">
        <v>20</v>
      </c>
      <c r="B8" s="47" t="s">
        <v>61</v>
      </c>
      <c r="C8" s="54">
        <v>15333469</v>
      </c>
      <c r="D8" s="49">
        <v>38338</v>
      </c>
      <c r="E8" s="77">
        <v>4123</v>
      </c>
      <c r="F8" s="36">
        <v>5480</v>
      </c>
      <c r="G8" s="31">
        <f t="shared" si="0"/>
        <v>1.3291299999999999</v>
      </c>
      <c r="H8" s="32">
        <f t="shared" si="1"/>
        <v>207.77</v>
      </c>
      <c r="I8" s="53">
        <v>98089</v>
      </c>
      <c r="J8" s="33">
        <f t="shared" si="2"/>
        <v>20645116.261999998</v>
      </c>
    </row>
    <row r="9" spans="1:11" s="39" customFormat="1" ht="10.5" x14ac:dyDescent="0.25">
      <c r="A9" s="17" t="s">
        <v>11</v>
      </c>
      <c r="B9" s="61" t="s">
        <v>77</v>
      </c>
      <c r="C9" s="65">
        <v>4100700</v>
      </c>
      <c r="D9" s="67">
        <v>38217</v>
      </c>
      <c r="E9" s="30">
        <v>4027</v>
      </c>
      <c r="F9" s="36">
        <v>5480</v>
      </c>
      <c r="G9" s="31">
        <f t="shared" si="0"/>
        <v>1.3608100000000001</v>
      </c>
      <c r="H9" s="32">
        <f t="shared" si="1"/>
        <v>294.91000000000003</v>
      </c>
      <c r="I9" s="53">
        <v>18922</v>
      </c>
      <c r="J9" s="33">
        <f t="shared" si="2"/>
        <v>5652817.561999999</v>
      </c>
    </row>
    <row r="10" spans="1:11" s="87" customFormat="1" ht="10.5" x14ac:dyDescent="0.25">
      <c r="A10" s="45" t="s">
        <v>17</v>
      </c>
      <c r="B10" s="78" t="s">
        <v>106</v>
      </c>
      <c r="C10" s="81">
        <v>606462</v>
      </c>
      <c r="D10" s="86">
        <v>38369</v>
      </c>
      <c r="E10" s="77">
        <v>4112</v>
      </c>
      <c r="F10" s="36">
        <v>5480</v>
      </c>
      <c r="G10" s="79">
        <f t="shared" si="0"/>
        <v>1.3326800000000001</v>
      </c>
      <c r="H10" s="80">
        <f t="shared" si="1"/>
        <v>152.9</v>
      </c>
      <c r="I10" s="53">
        <v>5286</v>
      </c>
      <c r="J10" s="33">
        <f t="shared" si="2"/>
        <v>818726.85999999987</v>
      </c>
    </row>
    <row r="11" spans="1:11" s="39" customFormat="1" ht="10.5" x14ac:dyDescent="0.25">
      <c r="A11" s="17" t="s">
        <v>16</v>
      </c>
      <c r="B11" s="61" t="s">
        <v>91</v>
      </c>
      <c r="C11" s="65">
        <v>1143267.3400000001</v>
      </c>
      <c r="D11" s="67">
        <v>38412</v>
      </c>
      <c r="E11" s="30">
        <v>4127</v>
      </c>
      <c r="F11" s="36">
        <v>5480</v>
      </c>
      <c r="G11" s="31">
        <f t="shared" si="0"/>
        <v>1.3278399999999999</v>
      </c>
      <c r="H11" s="32">
        <f t="shared" si="1"/>
        <v>167.78</v>
      </c>
      <c r="I11" s="53">
        <v>9048</v>
      </c>
      <c r="J11" s="33">
        <f t="shared" si="2"/>
        <v>1537810.9879999999</v>
      </c>
    </row>
    <row r="12" spans="1:11" s="39" customFormat="1" ht="10.5" x14ac:dyDescent="0.25">
      <c r="A12" s="17" t="s">
        <v>16</v>
      </c>
      <c r="B12" s="61" t="s">
        <v>92</v>
      </c>
      <c r="C12" s="65">
        <v>1481961.11</v>
      </c>
      <c r="D12" s="67">
        <v>38435</v>
      </c>
      <c r="E12" s="30">
        <v>4127</v>
      </c>
      <c r="F12" s="36">
        <v>5480</v>
      </c>
      <c r="G12" s="31">
        <f t="shared" si="0"/>
        <v>1.3278399999999999</v>
      </c>
      <c r="H12" s="32">
        <f t="shared" si="1"/>
        <v>171.11</v>
      </c>
      <c r="I12" s="53">
        <v>11500</v>
      </c>
      <c r="J12" s="33">
        <f t="shared" si="2"/>
        <v>1993388.4909999997</v>
      </c>
    </row>
    <row r="13" spans="1:11" s="87" customFormat="1" ht="10.5" x14ac:dyDescent="0.25">
      <c r="A13" s="45" t="s">
        <v>33</v>
      </c>
      <c r="B13" s="78" t="s">
        <v>109</v>
      </c>
      <c r="C13" s="81">
        <v>2434853.6800000002</v>
      </c>
      <c r="D13" s="86">
        <v>38758</v>
      </c>
      <c r="E13" s="77">
        <v>4337</v>
      </c>
      <c r="F13" s="36">
        <v>5480</v>
      </c>
      <c r="G13" s="79">
        <f t="shared" si="0"/>
        <v>1.26355</v>
      </c>
      <c r="H13" s="80">
        <f t="shared" si="1"/>
        <v>265.22000000000003</v>
      </c>
      <c r="I13" s="53">
        <v>11600</v>
      </c>
      <c r="J13" s="81">
        <f t="shared" si="2"/>
        <v>3116554.2669999995</v>
      </c>
    </row>
    <row r="14" spans="1:11" s="87" customFormat="1" ht="10.5" x14ac:dyDescent="0.25">
      <c r="A14" s="45" t="s">
        <v>34</v>
      </c>
      <c r="B14" s="78" t="s">
        <v>120</v>
      </c>
      <c r="C14" s="81">
        <v>6606630</v>
      </c>
      <c r="D14" s="86">
        <v>38718</v>
      </c>
      <c r="E14" s="77">
        <v>4335</v>
      </c>
      <c r="F14" s="36">
        <v>5480</v>
      </c>
      <c r="G14" s="79">
        <f t="shared" si="0"/>
        <v>1.26413</v>
      </c>
      <c r="H14" s="80">
        <f t="shared" si="1"/>
        <v>459.01</v>
      </c>
      <c r="I14" s="53">
        <v>18195</v>
      </c>
      <c r="J14" s="81">
        <f t="shared" si="2"/>
        <v>8460210.307</v>
      </c>
    </row>
    <row r="15" spans="1:11" s="87" customFormat="1" ht="10.5" x14ac:dyDescent="0.25">
      <c r="A15" s="45" t="s">
        <v>10</v>
      </c>
      <c r="B15" s="78" t="s">
        <v>121</v>
      </c>
      <c r="C15" s="81">
        <v>5846056</v>
      </c>
      <c r="D15" s="86">
        <v>38991</v>
      </c>
      <c r="E15" s="77">
        <v>4431</v>
      </c>
      <c r="F15" s="36">
        <v>5480</v>
      </c>
      <c r="G15" s="79">
        <f t="shared" si="0"/>
        <v>1.23674</v>
      </c>
      <c r="H15" s="80">
        <f t="shared" si="1"/>
        <v>236.04</v>
      </c>
      <c r="I15" s="53">
        <v>30630</v>
      </c>
      <c r="J15" s="81">
        <f t="shared" si="2"/>
        <v>7324041.6629999997</v>
      </c>
    </row>
    <row r="16" spans="1:11" s="87" customFormat="1" ht="10.5" x14ac:dyDescent="0.25">
      <c r="A16" s="45" t="s">
        <v>17</v>
      </c>
      <c r="B16" s="78" t="s">
        <v>139</v>
      </c>
      <c r="C16" s="81">
        <v>2492653</v>
      </c>
      <c r="D16" s="86">
        <v>38888</v>
      </c>
      <c r="E16" s="77">
        <v>4340</v>
      </c>
      <c r="F16" s="36">
        <v>5480</v>
      </c>
      <c r="G16" s="79">
        <f t="shared" si="0"/>
        <v>1.26267</v>
      </c>
      <c r="H16" s="80">
        <f t="shared" si="1"/>
        <v>223.73</v>
      </c>
      <c r="I16" s="53">
        <v>14068</v>
      </c>
      <c r="J16" s="81">
        <f t="shared" si="2"/>
        <v>3188314.1739999996</v>
      </c>
    </row>
    <row r="17" spans="1:23" s="87" customFormat="1" ht="10.5" x14ac:dyDescent="0.25">
      <c r="A17" s="45" t="s">
        <v>33</v>
      </c>
      <c r="B17" s="78" t="s">
        <v>141</v>
      </c>
      <c r="C17" s="81">
        <v>2991029</v>
      </c>
      <c r="D17" s="86">
        <v>39066</v>
      </c>
      <c r="E17" s="77">
        <v>4441</v>
      </c>
      <c r="F17" s="36">
        <v>5480</v>
      </c>
      <c r="G17" s="79">
        <f t="shared" si="0"/>
        <v>1.2339599999999999</v>
      </c>
      <c r="H17" s="80">
        <f t="shared" si="1"/>
        <v>174.65</v>
      </c>
      <c r="I17" s="53">
        <v>21133</v>
      </c>
      <c r="J17" s="81">
        <f t="shared" si="2"/>
        <v>3738790.53</v>
      </c>
    </row>
    <row r="18" spans="1:23" s="87" customFormat="1" ht="10.5" x14ac:dyDescent="0.25">
      <c r="A18" s="45" t="s">
        <v>42</v>
      </c>
      <c r="B18" s="78" t="s">
        <v>143</v>
      </c>
      <c r="C18" s="81">
        <v>8766625</v>
      </c>
      <c r="D18" s="86">
        <v>38916</v>
      </c>
      <c r="E18" s="77">
        <v>4356</v>
      </c>
      <c r="F18" s="36">
        <v>5480</v>
      </c>
      <c r="G18" s="79">
        <f t="shared" si="0"/>
        <v>1.25803</v>
      </c>
      <c r="H18" s="80">
        <f t="shared" si="1"/>
        <v>214.85</v>
      </c>
      <c r="I18" s="53">
        <v>51333</v>
      </c>
      <c r="J18" s="81">
        <f t="shared" si="2"/>
        <v>11172049.800999999</v>
      </c>
    </row>
    <row r="19" spans="1:23" s="87" customFormat="1" ht="10.5" x14ac:dyDescent="0.25">
      <c r="A19" s="45" t="s">
        <v>28</v>
      </c>
      <c r="B19" s="78" t="s">
        <v>145</v>
      </c>
      <c r="C19" s="81">
        <v>2583719</v>
      </c>
      <c r="D19" s="82">
        <v>38797</v>
      </c>
      <c r="E19" s="77">
        <v>4330</v>
      </c>
      <c r="F19" s="36">
        <v>5480</v>
      </c>
      <c r="G19" s="79">
        <f t="shared" si="0"/>
        <v>1.26559</v>
      </c>
      <c r="H19" s="80">
        <f t="shared" si="1"/>
        <v>200.72</v>
      </c>
      <c r="I19" s="53">
        <v>16291</v>
      </c>
      <c r="J19" s="81">
        <f t="shared" si="2"/>
        <v>3312438.0769999996</v>
      </c>
    </row>
    <row r="20" spans="1:23" s="87" customFormat="1" ht="10.5" x14ac:dyDescent="0.25">
      <c r="A20" s="45" t="s">
        <v>12</v>
      </c>
      <c r="B20" s="78" t="s">
        <v>147</v>
      </c>
      <c r="C20" s="81">
        <v>17780353</v>
      </c>
      <c r="D20" s="82">
        <v>38854</v>
      </c>
      <c r="E20" s="77">
        <v>4331</v>
      </c>
      <c r="F20" s="36">
        <v>5480</v>
      </c>
      <c r="G20" s="79">
        <f t="shared" si="0"/>
        <v>1.2653000000000001</v>
      </c>
      <c r="H20" s="80">
        <f t="shared" si="1"/>
        <v>244.6</v>
      </c>
      <c r="I20" s="53">
        <v>91978</v>
      </c>
      <c r="J20" s="81">
        <f t="shared" si="2"/>
        <v>22789948.252999999</v>
      </c>
    </row>
    <row r="21" spans="1:23" s="87" customFormat="1" ht="10.5" x14ac:dyDescent="0.25">
      <c r="A21" s="45" t="s">
        <v>24</v>
      </c>
      <c r="B21" s="78" t="s">
        <v>150</v>
      </c>
      <c r="C21" s="81">
        <v>8943627</v>
      </c>
      <c r="D21" s="82">
        <v>38895</v>
      </c>
      <c r="E21" s="77">
        <v>4340</v>
      </c>
      <c r="F21" s="36">
        <v>5480</v>
      </c>
      <c r="G21" s="79">
        <f t="shared" si="0"/>
        <v>1.26267</v>
      </c>
      <c r="H21" s="80">
        <f t="shared" si="1"/>
        <v>220.05</v>
      </c>
      <c r="I21" s="53">
        <v>51320</v>
      </c>
      <c r="J21" s="81">
        <f t="shared" si="2"/>
        <v>11439657.049999999</v>
      </c>
    </row>
    <row r="22" spans="1:23" s="87" customFormat="1" ht="10.5" x14ac:dyDescent="0.25">
      <c r="A22" s="61" t="s">
        <v>14</v>
      </c>
      <c r="B22" s="41" t="s">
        <v>156</v>
      </c>
      <c r="C22" s="81">
        <v>1149466</v>
      </c>
      <c r="D22" s="82">
        <v>39630</v>
      </c>
      <c r="E22" s="77">
        <v>4723</v>
      </c>
      <c r="F22" s="36">
        <v>5480</v>
      </c>
      <c r="G22" s="79">
        <f t="shared" si="0"/>
        <v>1.16028</v>
      </c>
      <c r="H22" s="80">
        <f t="shared" si="1"/>
        <v>190.53</v>
      </c>
      <c r="I22" s="53">
        <v>7000</v>
      </c>
      <c r="J22" s="81">
        <f t="shared" si="2"/>
        <v>1351040.1259999999</v>
      </c>
    </row>
    <row r="23" spans="1:23" s="87" customFormat="1" ht="10.5" x14ac:dyDescent="0.25">
      <c r="A23" s="17" t="s">
        <v>10</v>
      </c>
      <c r="B23" s="61" t="s">
        <v>158</v>
      </c>
      <c r="C23" s="81">
        <v>8173658</v>
      </c>
      <c r="D23" s="82">
        <v>39448</v>
      </c>
      <c r="E23" s="77">
        <v>4554</v>
      </c>
      <c r="F23" s="36">
        <v>5480</v>
      </c>
      <c r="G23" s="79">
        <f t="shared" si="0"/>
        <v>1.2033400000000001</v>
      </c>
      <c r="H23" s="80">
        <f t="shared" si="1"/>
        <v>252.03</v>
      </c>
      <c r="I23" s="53">
        <v>39026</v>
      </c>
      <c r="J23" s="81">
        <f t="shared" si="2"/>
        <v>9963553.9699999988</v>
      </c>
    </row>
    <row r="24" spans="1:23" s="87" customFormat="1" ht="10.5" x14ac:dyDescent="0.25">
      <c r="A24" s="17" t="s">
        <v>50</v>
      </c>
      <c r="B24" s="61" t="s">
        <v>168</v>
      </c>
      <c r="C24" s="81">
        <v>3915676</v>
      </c>
      <c r="D24" s="82">
        <v>39036</v>
      </c>
      <c r="E24" s="77">
        <v>4462</v>
      </c>
      <c r="F24" s="36">
        <v>5480</v>
      </c>
      <c r="G24" s="79">
        <f t="shared" si="0"/>
        <v>1.2281500000000001</v>
      </c>
      <c r="H24" s="80">
        <f t="shared" si="1"/>
        <v>246.57</v>
      </c>
      <c r="I24" s="53">
        <v>19504</v>
      </c>
      <c r="J24" s="81">
        <f t="shared" si="2"/>
        <v>4871554.4809999997</v>
      </c>
    </row>
    <row r="25" spans="1:23" s="39" customFormat="1" ht="10.5" x14ac:dyDescent="0.25">
      <c r="A25" s="17" t="s">
        <v>55</v>
      </c>
      <c r="B25" s="61" t="s">
        <v>172</v>
      </c>
      <c r="C25" s="65">
        <v>7089365</v>
      </c>
      <c r="D25" s="34">
        <v>39555</v>
      </c>
      <c r="E25" s="30">
        <v>4574</v>
      </c>
      <c r="F25" s="36">
        <v>5480</v>
      </c>
      <c r="G25" s="31">
        <f t="shared" si="0"/>
        <v>1.19808</v>
      </c>
      <c r="H25" s="64">
        <f t="shared" si="1"/>
        <v>228.23</v>
      </c>
      <c r="I25" s="56">
        <v>37216</v>
      </c>
      <c r="J25" s="65">
        <f t="shared" si="2"/>
        <v>8604043.1379999984</v>
      </c>
    </row>
    <row r="26" spans="1:23" s="39" customFormat="1" ht="10.5" x14ac:dyDescent="0.25">
      <c r="A26" s="17" t="s">
        <v>175</v>
      </c>
      <c r="B26" s="61" t="s">
        <v>176</v>
      </c>
      <c r="C26" s="65">
        <v>2878591</v>
      </c>
      <c r="D26" s="34">
        <v>39417</v>
      </c>
      <c r="E26" s="30">
        <v>4556</v>
      </c>
      <c r="F26" s="36">
        <v>5480</v>
      </c>
      <c r="G26" s="31">
        <f t="shared" si="0"/>
        <v>1.2028099999999999</v>
      </c>
      <c r="H26" s="64">
        <f t="shared" si="1"/>
        <v>342.61</v>
      </c>
      <c r="I26" s="56">
        <v>10106</v>
      </c>
      <c r="J26" s="65">
        <f t="shared" si="2"/>
        <v>3507409.1739999996</v>
      </c>
    </row>
    <row r="27" spans="1:23" s="39" customFormat="1" ht="10.5" x14ac:dyDescent="0.25">
      <c r="A27" s="17" t="s">
        <v>56</v>
      </c>
      <c r="B27" s="61" t="s">
        <v>195</v>
      </c>
      <c r="C27" s="65">
        <v>339061</v>
      </c>
      <c r="D27" s="34">
        <v>40043</v>
      </c>
      <c r="E27" s="30">
        <v>4768</v>
      </c>
      <c r="F27" s="36">
        <v>5480</v>
      </c>
      <c r="G27" s="31">
        <f t="shared" si="0"/>
        <v>1.14933</v>
      </c>
      <c r="H27" s="64">
        <f t="shared" si="1"/>
        <v>202.97</v>
      </c>
      <c r="I27" s="56">
        <v>1920</v>
      </c>
      <c r="J27" s="65">
        <f t="shared" si="2"/>
        <v>394759.00899999996</v>
      </c>
    </row>
    <row r="28" spans="1:23" s="39" customFormat="1" ht="10.5" x14ac:dyDescent="0.25">
      <c r="A28" s="17" t="s">
        <v>175</v>
      </c>
      <c r="B28" s="61" t="s">
        <v>196</v>
      </c>
      <c r="C28" s="65">
        <v>12438923.34</v>
      </c>
      <c r="D28" s="34">
        <v>39506</v>
      </c>
      <c r="E28" s="30">
        <v>4556</v>
      </c>
      <c r="F28" s="36">
        <v>5480</v>
      </c>
      <c r="G28" s="31">
        <f t="shared" si="0"/>
        <v>1.2028099999999999</v>
      </c>
      <c r="H28" s="64">
        <f t="shared" si="1"/>
        <v>226.69</v>
      </c>
      <c r="I28" s="56">
        <v>66000</v>
      </c>
      <c r="J28" s="65">
        <f t="shared" si="2"/>
        <v>15156162.592999998</v>
      </c>
    </row>
    <row r="29" spans="1:23" s="39" customFormat="1" ht="10.5" x14ac:dyDescent="0.25">
      <c r="A29" s="17" t="s">
        <v>14</v>
      </c>
      <c r="B29" s="61" t="s">
        <v>231</v>
      </c>
      <c r="C29" s="65">
        <v>3509721</v>
      </c>
      <c r="D29" s="34">
        <v>40299</v>
      </c>
      <c r="E29" s="30">
        <v>4858</v>
      </c>
      <c r="F29" s="36">
        <v>5480</v>
      </c>
      <c r="G29" s="31">
        <f t="shared" si="0"/>
        <v>1.1280399999999999</v>
      </c>
      <c r="H29" s="64">
        <f t="shared" si="1"/>
        <v>236.7</v>
      </c>
      <c r="I29" s="56">
        <v>16726</v>
      </c>
      <c r="J29" s="65">
        <f t="shared" si="2"/>
        <v>4010574.3779999996</v>
      </c>
    </row>
    <row r="30" spans="1:23" ht="12" customHeight="1" x14ac:dyDescent="0.25">
      <c r="A30" s="17" t="s">
        <v>236</v>
      </c>
      <c r="B30" s="104" t="s">
        <v>237</v>
      </c>
      <c r="C30" s="42">
        <v>18446348</v>
      </c>
      <c r="D30" s="100">
        <v>40878</v>
      </c>
      <c r="E30" s="36">
        <v>5115</v>
      </c>
      <c r="F30" s="36">
        <v>5480</v>
      </c>
      <c r="G30" s="31">
        <f t="shared" si="0"/>
        <v>1.0713600000000001</v>
      </c>
      <c r="H30" s="64">
        <f t="shared" si="1"/>
        <v>244.28</v>
      </c>
      <c r="I30" s="56">
        <v>80901</v>
      </c>
      <c r="J30" s="65">
        <f t="shared" ref="J30:J35" si="3">(ROUND(C30*G30,0))*(1.013)</f>
        <v>20019593.827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10.5" x14ac:dyDescent="0.25">
      <c r="A31" s="17" t="s">
        <v>34</v>
      </c>
      <c r="B31" s="104" t="s">
        <v>263</v>
      </c>
      <c r="C31" s="42">
        <v>48774476</v>
      </c>
      <c r="D31" s="100">
        <v>40299</v>
      </c>
      <c r="E31" s="36">
        <v>4858</v>
      </c>
      <c r="F31" s="36">
        <v>5480</v>
      </c>
      <c r="G31" s="31">
        <f t="shared" si="0"/>
        <v>1.1280399999999999</v>
      </c>
      <c r="H31" s="64">
        <f t="shared" si="1"/>
        <v>322.45</v>
      </c>
      <c r="I31" s="56">
        <v>170632</v>
      </c>
      <c r="J31" s="65">
        <f t="shared" si="3"/>
        <v>55734814.279999994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10.5" x14ac:dyDescent="0.25">
      <c r="A32" s="17" t="s">
        <v>203</v>
      </c>
      <c r="B32" s="104" t="s">
        <v>278</v>
      </c>
      <c r="C32" s="42">
        <v>4791000</v>
      </c>
      <c r="D32" s="100">
        <v>41281</v>
      </c>
      <c r="E32" s="36">
        <v>5226</v>
      </c>
      <c r="F32" s="36">
        <v>5480</v>
      </c>
      <c r="G32" s="31">
        <f t="shared" si="0"/>
        <v>1.0486</v>
      </c>
      <c r="H32" s="64">
        <f t="shared" si="1"/>
        <v>918.77</v>
      </c>
      <c r="I32" s="56">
        <v>5468</v>
      </c>
      <c r="J32" s="65">
        <f t="shared" si="3"/>
        <v>5089152.9589999998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5" ht="10.5" x14ac:dyDescent="0.25">
      <c r="A33" s="17" t="s">
        <v>203</v>
      </c>
      <c r="B33" s="104" t="s">
        <v>271</v>
      </c>
      <c r="C33" s="42">
        <v>6278296</v>
      </c>
      <c r="D33" s="100">
        <v>41388</v>
      </c>
      <c r="E33" s="36">
        <v>5257</v>
      </c>
      <c r="F33" s="36">
        <v>5480</v>
      </c>
      <c r="G33" s="31">
        <f t="shared" si="0"/>
        <v>1.0424199999999999</v>
      </c>
      <c r="H33" s="64">
        <f t="shared" si="1"/>
        <v>170.99</v>
      </c>
      <c r="I33" s="56">
        <v>38275</v>
      </c>
      <c r="J33" s="65">
        <f t="shared" si="3"/>
        <v>6629701.0729999989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5" ht="10.5" x14ac:dyDescent="0.25">
      <c r="A34" s="17" t="s">
        <v>203</v>
      </c>
      <c r="B34" s="104" t="s">
        <v>273</v>
      </c>
      <c r="C34" s="42">
        <v>180000</v>
      </c>
      <c r="D34" s="100">
        <v>41395</v>
      </c>
      <c r="E34" s="36">
        <v>5272</v>
      </c>
      <c r="F34" s="36">
        <v>5480</v>
      </c>
      <c r="G34" s="31">
        <f t="shared" si="0"/>
        <v>1.03945</v>
      </c>
      <c r="H34" s="64">
        <f t="shared" si="1"/>
        <v>133.63999999999999</v>
      </c>
      <c r="I34" s="56">
        <v>1400</v>
      </c>
      <c r="J34" s="65">
        <f t="shared" si="3"/>
        <v>189533.31299999999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5" ht="10.5" x14ac:dyDescent="0.25">
      <c r="A35" s="17" t="s">
        <v>203</v>
      </c>
      <c r="B35" s="104" t="s">
        <v>274</v>
      </c>
      <c r="C35" s="42">
        <v>900000</v>
      </c>
      <c r="D35" s="100">
        <v>41491</v>
      </c>
      <c r="E35" s="36">
        <v>5277</v>
      </c>
      <c r="F35" s="36">
        <v>5480</v>
      </c>
      <c r="G35" s="31">
        <f t="shared" si="0"/>
        <v>1.03847</v>
      </c>
      <c r="H35" s="64">
        <f t="shared" si="1"/>
        <v>143.79</v>
      </c>
      <c r="I35" s="56">
        <v>6500</v>
      </c>
      <c r="J35" s="65">
        <f t="shared" si="3"/>
        <v>946773.09899999993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5" s="126" customFormat="1" x14ac:dyDescent="0.2">
      <c r="A36" s="117" t="s">
        <v>319</v>
      </c>
      <c r="B36" s="118" t="s">
        <v>320</v>
      </c>
      <c r="C36" s="119">
        <v>38926637</v>
      </c>
      <c r="D36" s="120">
        <v>41730</v>
      </c>
      <c r="E36" s="121">
        <v>5357</v>
      </c>
      <c r="F36" s="121">
        <v>5480</v>
      </c>
      <c r="G36" s="122">
        <f>ROUND(F36/E36,5)</f>
        <v>1.0229600000000001</v>
      </c>
      <c r="H36" s="123">
        <f>ROUND(C36/I36*G36,2)</f>
        <v>114.08</v>
      </c>
      <c r="I36" s="124">
        <v>349066</v>
      </c>
      <c r="J36" s="125">
        <f>(ROUND(C36*G36,0))*(1.015)</f>
        <v>40417698.894999996</v>
      </c>
    </row>
    <row r="37" spans="1:25" ht="19.5" customHeight="1" x14ac:dyDescent="0.25">
      <c r="A37" s="3"/>
      <c r="B37" s="3" t="s">
        <v>21</v>
      </c>
      <c r="C37" s="4"/>
      <c r="D37" s="5"/>
      <c r="E37" s="6"/>
      <c r="F37" s="6"/>
      <c r="G37" s="7"/>
      <c r="H37" s="9"/>
      <c r="I37" s="8">
        <f>SUM(I7:I36)</f>
        <v>1336828</v>
      </c>
      <c r="J37" s="8">
        <f>SUM(J7:J36)</f>
        <v>294217907.81899995</v>
      </c>
      <c r="K37" s="1"/>
    </row>
    <row r="38" spans="1:25" ht="17.25" customHeight="1" x14ac:dyDescent="0.25">
      <c r="A38" s="3"/>
      <c r="B38" s="3" t="s">
        <v>305</v>
      </c>
      <c r="C38" s="4"/>
      <c r="D38" s="5"/>
      <c r="E38" s="6"/>
      <c r="F38" s="6"/>
      <c r="G38" s="7"/>
      <c r="H38" s="9">
        <f>ROUND(J37/I37,2)</f>
        <v>220.09</v>
      </c>
      <c r="I38" s="8"/>
      <c r="J38" s="8"/>
      <c r="K38" s="1"/>
    </row>
    <row r="39" spans="1:25" ht="10.5" x14ac:dyDescent="0.25">
      <c r="A39" s="3"/>
      <c r="B39" s="3"/>
      <c r="C39" s="4"/>
      <c r="D39" s="5"/>
      <c r="E39" s="6"/>
      <c r="F39" s="6"/>
      <c r="G39" s="7"/>
      <c r="H39" s="6"/>
      <c r="I39" s="8"/>
      <c r="J39" s="8"/>
      <c r="K39" s="1"/>
    </row>
    <row r="40" spans="1:25" ht="10.5" x14ac:dyDescent="0.25">
      <c r="A40" s="3"/>
      <c r="B40" s="3"/>
      <c r="C40" s="4"/>
      <c r="D40" s="5"/>
      <c r="E40" s="6"/>
      <c r="F40" s="6"/>
      <c r="G40" s="7"/>
      <c r="H40" s="6"/>
      <c r="I40" s="8"/>
      <c r="J40" s="8"/>
      <c r="K40" s="1"/>
    </row>
    <row r="41" spans="1:25" ht="10.5" x14ac:dyDescent="0.25">
      <c r="A41" s="3"/>
      <c r="B41" s="3"/>
      <c r="C41" s="4"/>
      <c r="D41" s="5"/>
      <c r="E41" s="6"/>
      <c r="F41" s="6"/>
      <c r="G41" s="7"/>
      <c r="H41" s="6"/>
      <c r="I41" s="8"/>
      <c r="J41" s="8"/>
      <c r="K41" s="1"/>
    </row>
    <row r="42" spans="1:25" ht="10.5" x14ac:dyDescent="0.25">
      <c r="A42" s="3"/>
      <c r="B42" s="3"/>
      <c r="C42" s="4"/>
      <c r="D42" s="1"/>
      <c r="E42" s="6"/>
      <c r="F42" s="6"/>
      <c r="G42" s="7"/>
      <c r="H42" s="6"/>
      <c r="I42" s="8"/>
      <c r="J42" s="8"/>
      <c r="K42" s="1"/>
    </row>
    <row r="43" spans="1:25" ht="10.5" x14ac:dyDescent="0.25">
      <c r="A43" s="3"/>
      <c r="B43" s="3"/>
      <c r="C43" s="4"/>
      <c r="D43" s="1"/>
      <c r="E43" s="6"/>
      <c r="F43" s="6"/>
      <c r="G43" s="7"/>
      <c r="H43" s="6"/>
      <c r="I43" s="8"/>
      <c r="J43" s="8"/>
      <c r="K43" s="1"/>
      <c r="N43" s="17"/>
    </row>
    <row r="44" spans="1:25" ht="10.5" x14ac:dyDescent="0.25">
      <c r="A44" s="3"/>
      <c r="B44" s="3"/>
      <c r="C44" s="2"/>
      <c r="D44" s="1"/>
      <c r="E44" s="6"/>
      <c r="F44" s="6"/>
      <c r="G44" s="7"/>
      <c r="H44" s="6"/>
      <c r="I44" s="8"/>
      <c r="J44" s="8"/>
      <c r="K44" s="1"/>
      <c r="N44" s="17"/>
    </row>
    <row r="45" spans="1:25" ht="10.5" x14ac:dyDescent="0.25">
      <c r="A45" s="3"/>
      <c r="B45" s="3"/>
      <c r="C45" s="2"/>
      <c r="D45" s="1"/>
      <c r="E45" s="6"/>
      <c r="F45" s="6"/>
      <c r="G45" s="7"/>
      <c r="H45" s="6"/>
      <c r="I45" s="8"/>
      <c r="J45" s="8"/>
      <c r="K45" s="1"/>
    </row>
    <row r="46" spans="1:25" ht="10.5" x14ac:dyDescent="0.25">
      <c r="A46" s="3"/>
      <c r="B46" s="3"/>
      <c r="C46" s="2"/>
      <c r="D46" s="1"/>
      <c r="E46" s="6"/>
      <c r="F46" s="6"/>
      <c r="G46" s="18"/>
      <c r="H46" s="6"/>
      <c r="I46" s="8"/>
      <c r="J46" s="8"/>
      <c r="K46" s="1"/>
      <c r="N46" s="17"/>
      <c r="R46" s="12"/>
      <c r="S46" s="17"/>
      <c r="X46" s="19"/>
      <c r="Y46" s="12"/>
    </row>
    <row r="47" spans="1:25" ht="10.5" x14ac:dyDescent="0.25">
      <c r="A47" s="3"/>
      <c r="B47" s="3"/>
      <c r="C47" s="2"/>
      <c r="D47" s="1"/>
      <c r="E47" s="6"/>
      <c r="F47" s="6"/>
      <c r="G47" s="18"/>
      <c r="H47" s="20"/>
      <c r="I47" s="1"/>
      <c r="J47" s="8"/>
      <c r="K47" s="1"/>
      <c r="R47" s="19"/>
      <c r="S47" s="17"/>
      <c r="T47" s="12"/>
      <c r="U47" s="12"/>
      <c r="V47" s="12"/>
      <c r="W47" s="12"/>
      <c r="X47" s="19"/>
      <c r="Y47" s="12"/>
    </row>
    <row r="48" spans="1:25" ht="10.5" x14ac:dyDescent="0.25">
      <c r="A48" s="3"/>
      <c r="B48" s="3"/>
      <c r="C48" s="2"/>
      <c r="D48" s="1"/>
      <c r="E48" s="6"/>
      <c r="F48" s="6"/>
      <c r="G48" s="18"/>
      <c r="H48" s="20"/>
      <c r="I48" s="1"/>
      <c r="J48" s="8"/>
      <c r="K48" s="1"/>
      <c r="N48" s="17"/>
      <c r="P48" s="17"/>
      <c r="R48" s="19"/>
      <c r="S48" s="17"/>
      <c r="T48" s="12"/>
      <c r="U48" s="12"/>
      <c r="V48" s="12"/>
      <c r="W48" s="12"/>
      <c r="X48" s="19"/>
      <c r="Y48" s="12"/>
    </row>
    <row r="49" spans="1:25" ht="10.5" x14ac:dyDescent="0.25">
      <c r="A49" s="3"/>
      <c r="B49" s="3"/>
      <c r="C49" s="2"/>
      <c r="D49" s="1"/>
      <c r="E49" s="6"/>
      <c r="F49" s="6"/>
      <c r="G49" s="18"/>
      <c r="H49" s="20"/>
      <c r="I49" s="1"/>
      <c r="J49" s="8"/>
      <c r="K49" s="1"/>
    </row>
    <row r="50" spans="1:25" ht="10.5" x14ac:dyDescent="0.25">
      <c r="A50" s="3"/>
      <c r="B50" s="3"/>
      <c r="C50" s="2"/>
      <c r="D50" s="1"/>
      <c r="E50" s="6"/>
      <c r="F50" s="6"/>
      <c r="G50" s="18"/>
      <c r="H50" s="20"/>
      <c r="I50" s="1"/>
      <c r="J50" s="8"/>
      <c r="K50" s="1"/>
    </row>
    <row r="51" spans="1:25" ht="10.5" x14ac:dyDescent="0.25">
      <c r="A51" s="3"/>
      <c r="B51" s="3"/>
      <c r="C51" s="2"/>
      <c r="D51" s="1"/>
      <c r="E51" s="6"/>
      <c r="F51" s="6"/>
      <c r="G51" s="18"/>
      <c r="H51" s="20"/>
      <c r="I51" s="1"/>
      <c r="J51" s="8"/>
      <c r="K51" s="1"/>
    </row>
    <row r="52" spans="1:25" ht="10.5" x14ac:dyDescent="0.25">
      <c r="A52" s="3"/>
      <c r="B52" s="3"/>
      <c r="C52" s="2"/>
      <c r="D52" s="1"/>
      <c r="E52" s="28"/>
      <c r="F52" s="28"/>
      <c r="G52" s="1"/>
      <c r="H52" s="20"/>
      <c r="I52" s="1"/>
      <c r="J52" s="8"/>
      <c r="K52" s="1"/>
    </row>
    <row r="53" spans="1:25" ht="10.5" x14ac:dyDescent="0.25">
      <c r="A53" s="3"/>
      <c r="B53" s="3"/>
      <c r="C53" s="2"/>
      <c r="D53" s="1"/>
      <c r="E53" s="28"/>
      <c r="F53" s="28"/>
      <c r="G53" s="1"/>
      <c r="H53" s="20"/>
      <c r="I53" s="1"/>
      <c r="J53" s="8"/>
      <c r="K53" s="1"/>
    </row>
    <row r="54" spans="1:25" ht="10.5" x14ac:dyDescent="0.25">
      <c r="A54" s="3"/>
      <c r="B54" s="3"/>
      <c r="C54" s="2"/>
      <c r="D54" s="1"/>
      <c r="E54" s="28"/>
      <c r="F54" s="28"/>
      <c r="G54" s="1"/>
      <c r="H54" s="20"/>
      <c r="I54" s="1"/>
      <c r="J54" s="8"/>
      <c r="K54" s="1"/>
    </row>
    <row r="55" spans="1:25" x14ac:dyDescent="0.2">
      <c r="A55" s="17"/>
      <c r="C55" s="11"/>
      <c r="H55" s="15"/>
      <c r="J55" s="21"/>
    </row>
    <row r="56" spans="1:25" x14ac:dyDescent="0.2">
      <c r="A56" s="17"/>
      <c r="C56" s="11"/>
      <c r="H56" s="15"/>
      <c r="J56" s="21"/>
    </row>
    <row r="57" spans="1:25" x14ac:dyDescent="0.2">
      <c r="A57" s="17"/>
      <c r="C57" s="11"/>
      <c r="H57" s="15"/>
      <c r="J57" s="21"/>
    </row>
    <row r="58" spans="1:25" x14ac:dyDescent="0.2">
      <c r="A58" s="17"/>
      <c r="C58" s="11"/>
      <c r="H58" s="15"/>
      <c r="J58" s="21"/>
    </row>
    <row r="59" spans="1:25" x14ac:dyDescent="0.2">
      <c r="A59" s="17"/>
      <c r="C59" s="11"/>
      <c r="G59" s="14"/>
      <c r="H59" s="15"/>
      <c r="J59" s="21"/>
    </row>
    <row r="60" spans="1:25" x14ac:dyDescent="0.2">
      <c r="A60" s="17"/>
      <c r="C60" s="11"/>
      <c r="G60" s="14"/>
      <c r="H60" s="15"/>
      <c r="J60" s="11"/>
      <c r="N60" s="17"/>
      <c r="R60" s="12"/>
      <c r="S60" s="17"/>
      <c r="X60" s="19"/>
      <c r="Y60" s="12"/>
    </row>
    <row r="61" spans="1:25" x14ac:dyDescent="0.2">
      <c r="A61" s="17"/>
      <c r="C61" s="11"/>
      <c r="G61" s="14"/>
      <c r="H61" s="15"/>
      <c r="J61" s="11"/>
      <c r="R61" s="19"/>
      <c r="S61" s="17"/>
      <c r="T61" s="12"/>
      <c r="U61" s="12"/>
      <c r="V61" s="12"/>
      <c r="W61" s="12"/>
      <c r="X61" s="19"/>
      <c r="Y61" s="12"/>
    </row>
    <row r="62" spans="1:25" x14ac:dyDescent="0.2">
      <c r="A62" s="17"/>
      <c r="C62" s="11"/>
      <c r="G62" s="14"/>
      <c r="H62" s="15"/>
      <c r="J62" s="11"/>
      <c r="N62" s="17"/>
      <c r="P62" s="17"/>
      <c r="R62" s="19"/>
      <c r="S62" s="17"/>
      <c r="T62" s="12"/>
      <c r="U62" s="12"/>
      <c r="V62" s="12"/>
      <c r="W62" s="12"/>
      <c r="X62" s="19"/>
      <c r="Y62" s="12"/>
    </row>
    <row r="63" spans="1:25" x14ac:dyDescent="0.2">
      <c r="A63" s="17"/>
      <c r="C63" s="11"/>
      <c r="G63" s="14"/>
      <c r="H63" s="15"/>
      <c r="J63" s="11"/>
    </row>
    <row r="64" spans="1:25" x14ac:dyDescent="0.2">
      <c r="A64" s="17"/>
      <c r="C64" s="11"/>
      <c r="G64" s="14"/>
      <c r="H64" s="15"/>
      <c r="J64" s="11"/>
    </row>
    <row r="65" spans="1:25" x14ac:dyDescent="0.2">
      <c r="A65" s="17"/>
      <c r="C65" s="11"/>
      <c r="H65" s="15"/>
      <c r="J65" s="11"/>
    </row>
    <row r="66" spans="1:25" x14ac:dyDescent="0.2">
      <c r="A66" s="17"/>
      <c r="C66" s="11"/>
      <c r="H66" s="15"/>
      <c r="J66" s="11"/>
    </row>
    <row r="67" spans="1:25" x14ac:dyDescent="0.2">
      <c r="A67" s="17"/>
      <c r="C67" s="11"/>
      <c r="H67" s="15"/>
      <c r="J67" s="11"/>
    </row>
    <row r="68" spans="1:25" x14ac:dyDescent="0.2">
      <c r="A68" s="17"/>
      <c r="C68" s="11"/>
      <c r="H68" s="15"/>
      <c r="J68" s="11"/>
    </row>
    <row r="69" spans="1:25" x14ac:dyDescent="0.2">
      <c r="A69" s="17"/>
      <c r="C69" s="11"/>
      <c r="H69" s="15"/>
      <c r="J69" s="11"/>
    </row>
    <row r="70" spans="1:25" x14ac:dyDescent="0.2">
      <c r="A70" s="17"/>
      <c r="C70" s="11"/>
      <c r="H70" s="15"/>
      <c r="J70" s="11"/>
    </row>
    <row r="71" spans="1:25" x14ac:dyDescent="0.2">
      <c r="A71" s="17"/>
      <c r="C71" s="11"/>
      <c r="H71" s="15"/>
      <c r="J71" s="11"/>
    </row>
    <row r="72" spans="1:25" x14ac:dyDescent="0.2">
      <c r="C72" s="11"/>
      <c r="H72" s="15"/>
      <c r="J72" s="11"/>
    </row>
    <row r="73" spans="1:25" x14ac:dyDescent="0.2">
      <c r="C73" s="11"/>
      <c r="H73" s="15"/>
      <c r="J73" s="11"/>
    </row>
    <row r="74" spans="1:25" x14ac:dyDescent="0.2">
      <c r="C74" s="11"/>
      <c r="H74" s="15"/>
      <c r="J74" s="11"/>
    </row>
    <row r="75" spans="1:25" x14ac:dyDescent="0.2">
      <c r="C75" s="11"/>
      <c r="H75" s="15"/>
      <c r="J75" s="11"/>
    </row>
    <row r="76" spans="1:25" x14ac:dyDescent="0.2">
      <c r="C76" s="11"/>
      <c r="H76" s="15"/>
      <c r="J76" s="11"/>
    </row>
    <row r="77" spans="1:25" x14ac:dyDescent="0.2">
      <c r="C77" s="11"/>
      <c r="G77" s="14"/>
      <c r="H77" s="15"/>
      <c r="J77" s="11"/>
    </row>
    <row r="78" spans="1:25" x14ac:dyDescent="0.2">
      <c r="C78" s="11"/>
      <c r="G78" s="14"/>
      <c r="H78" s="15"/>
      <c r="J78" s="11"/>
      <c r="N78" s="17"/>
      <c r="R78" s="12"/>
      <c r="S78" s="17"/>
      <c r="X78" s="19"/>
      <c r="Y78" s="12"/>
    </row>
    <row r="79" spans="1:25" x14ac:dyDescent="0.2">
      <c r="C79" s="11"/>
      <c r="G79" s="14"/>
      <c r="H79" s="15"/>
      <c r="J79" s="11"/>
      <c r="R79" s="19"/>
      <c r="S79" s="17"/>
      <c r="T79" s="12"/>
      <c r="U79" s="12"/>
      <c r="V79" s="12"/>
      <c r="W79" s="12"/>
      <c r="X79" s="19"/>
      <c r="Y79" s="12"/>
    </row>
    <row r="80" spans="1:25" x14ac:dyDescent="0.2">
      <c r="C80" s="11"/>
      <c r="G80" s="14"/>
      <c r="H80" s="15"/>
      <c r="J80" s="11"/>
      <c r="N80" s="17"/>
      <c r="P80" s="17"/>
      <c r="R80" s="19"/>
      <c r="S80" s="17"/>
      <c r="T80" s="12"/>
      <c r="U80" s="12"/>
      <c r="V80" s="12"/>
      <c r="W80" s="12"/>
      <c r="X80" s="19"/>
      <c r="Y80" s="12"/>
    </row>
    <row r="81" spans="3:25" x14ac:dyDescent="0.2">
      <c r="C81" s="11"/>
      <c r="G81" s="14"/>
      <c r="H81" s="15"/>
      <c r="J81" s="11"/>
    </row>
    <row r="82" spans="3:25" x14ac:dyDescent="0.2">
      <c r="C82" s="11"/>
      <c r="H82" s="15"/>
      <c r="J82" s="11"/>
    </row>
    <row r="83" spans="3:25" x14ac:dyDescent="0.2">
      <c r="C83" s="11"/>
      <c r="G83" s="14"/>
      <c r="H83" s="15"/>
      <c r="J83" s="11"/>
    </row>
    <row r="84" spans="3:25" x14ac:dyDescent="0.2">
      <c r="C84" s="11"/>
      <c r="G84" s="14"/>
      <c r="H84" s="15"/>
      <c r="J84" s="11"/>
      <c r="N84" s="17"/>
      <c r="R84" s="12"/>
      <c r="S84" s="17"/>
      <c r="X84" s="19"/>
      <c r="Y84" s="12"/>
    </row>
    <row r="85" spans="3:25" x14ac:dyDescent="0.2">
      <c r="C85" s="11"/>
      <c r="G85" s="14"/>
      <c r="H85" s="15"/>
      <c r="J85" s="11"/>
      <c r="R85" s="19"/>
      <c r="S85" s="17"/>
      <c r="T85" s="12"/>
      <c r="U85" s="12"/>
      <c r="V85" s="12"/>
      <c r="W85" s="12"/>
      <c r="X85" s="19"/>
      <c r="Y85" s="12"/>
    </row>
    <row r="86" spans="3:25" x14ac:dyDescent="0.2">
      <c r="C86" s="11"/>
      <c r="G86" s="14"/>
      <c r="H86" s="15"/>
      <c r="J86" s="11"/>
      <c r="N86" s="17"/>
      <c r="P86" s="17"/>
      <c r="R86" s="19"/>
      <c r="S86" s="17"/>
      <c r="T86" s="12"/>
      <c r="U86" s="12"/>
      <c r="V86" s="12"/>
      <c r="W86" s="12"/>
      <c r="X86" s="19"/>
      <c r="Y86" s="12"/>
    </row>
    <row r="87" spans="3:25" x14ac:dyDescent="0.2">
      <c r="C87" s="11"/>
      <c r="G87" s="14"/>
      <c r="H87" s="15"/>
      <c r="J87" s="11"/>
      <c r="N87" s="17"/>
    </row>
    <row r="88" spans="3:25" x14ac:dyDescent="0.2">
      <c r="C88" s="11"/>
      <c r="G88" s="14"/>
      <c r="H88" s="15"/>
      <c r="J88" s="11"/>
      <c r="N88" s="22"/>
      <c r="P88" s="22"/>
      <c r="R88" s="22"/>
      <c r="S88" s="22"/>
      <c r="X88" s="22"/>
    </row>
    <row r="89" spans="3:25" x14ac:dyDescent="0.2">
      <c r="C89" s="11"/>
      <c r="G89" s="14"/>
      <c r="H89" s="15"/>
      <c r="J89" s="11"/>
    </row>
    <row r="90" spans="3:25" x14ac:dyDescent="0.2">
      <c r="C90" s="11"/>
      <c r="G90" s="14"/>
      <c r="H90" s="15"/>
      <c r="J90" s="11"/>
    </row>
    <row r="91" spans="3:25" x14ac:dyDescent="0.2">
      <c r="C91" s="11"/>
      <c r="G91" s="14"/>
      <c r="H91" s="15"/>
      <c r="J91" s="11"/>
      <c r="N91" s="17"/>
      <c r="R91" s="12"/>
      <c r="S91" s="17"/>
      <c r="X91" s="19"/>
      <c r="Y91" s="12"/>
    </row>
    <row r="92" spans="3:25" x14ac:dyDescent="0.2">
      <c r="C92" s="11"/>
      <c r="G92" s="14"/>
      <c r="H92" s="15"/>
      <c r="J92" s="11"/>
      <c r="R92" s="19"/>
      <c r="S92" s="17"/>
      <c r="T92" s="12"/>
      <c r="U92" s="12"/>
      <c r="V92" s="12"/>
      <c r="W92" s="12"/>
      <c r="X92" s="19"/>
      <c r="Y92" s="12"/>
    </row>
    <row r="93" spans="3:25" x14ac:dyDescent="0.2">
      <c r="C93" s="11"/>
      <c r="G93" s="14"/>
      <c r="H93" s="15"/>
      <c r="J93" s="11"/>
      <c r="N93" s="17"/>
      <c r="P93" s="17"/>
      <c r="R93" s="19"/>
      <c r="S93" s="17"/>
      <c r="T93" s="12"/>
      <c r="U93" s="12"/>
      <c r="V93" s="12"/>
      <c r="W93" s="12"/>
      <c r="X93" s="19"/>
      <c r="Y93" s="12"/>
    </row>
    <row r="94" spans="3:25" x14ac:dyDescent="0.2">
      <c r="C94" s="11"/>
      <c r="G94" s="14"/>
      <c r="H94" s="15"/>
      <c r="J94" s="11"/>
    </row>
    <row r="95" spans="3:25" x14ac:dyDescent="0.2">
      <c r="C95" s="11"/>
      <c r="H95" s="15"/>
      <c r="J95" s="11"/>
    </row>
    <row r="96" spans="3:25" x14ac:dyDescent="0.2">
      <c r="C96" s="11"/>
      <c r="H96" s="15"/>
      <c r="J96" s="11"/>
    </row>
    <row r="97" spans="3:26" x14ac:dyDescent="0.2">
      <c r="C97" s="11"/>
      <c r="H97" s="15"/>
      <c r="J97" s="11"/>
    </row>
    <row r="98" spans="3:26" x14ac:dyDescent="0.2">
      <c r="C98" s="11"/>
      <c r="G98" s="14"/>
      <c r="H98" s="15"/>
      <c r="J98" s="11"/>
      <c r="Z98" s="17"/>
    </row>
    <row r="99" spans="3:26" x14ac:dyDescent="0.2">
      <c r="C99" s="11"/>
      <c r="G99" s="14"/>
      <c r="H99" s="15"/>
      <c r="J99" s="11"/>
      <c r="N99" s="17"/>
      <c r="R99" s="12"/>
      <c r="S99" s="17"/>
      <c r="X99" s="19"/>
      <c r="Y99" s="12"/>
    </row>
    <row r="100" spans="3:26" x14ac:dyDescent="0.2">
      <c r="C100" s="11"/>
      <c r="G100" s="14"/>
      <c r="H100" s="15"/>
      <c r="J100" s="11"/>
      <c r="R100" s="19"/>
      <c r="S100" s="17"/>
      <c r="T100" s="12"/>
      <c r="U100" s="12"/>
      <c r="V100" s="12"/>
      <c r="W100" s="12"/>
      <c r="X100" s="19"/>
      <c r="Y100" s="12"/>
    </row>
    <row r="101" spans="3:26" x14ac:dyDescent="0.2">
      <c r="C101" s="11"/>
      <c r="G101" s="14"/>
      <c r="H101" s="15"/>
      <c r="J101" s="11"/>
      <c r="N101" s="17"/>
      <c r="P101" s="17"/>
      <c r="R101" s="19"/>
      <c r="S101" s="17"/>
      <c r="T101" s="12"/>
      <c r="U101" s="12"/>
      <c r="V101" s="12"/>
      <c r="W101" s="12"/>
      <c r="X101" s="19"/>
      <c r="Y101" s="12"/>
    </row>
    <row r="102" spans="3:26" x14ac:dyDescent="0.2">
      <c r="C102" s="11"/>
      <c r="G102" s="14"/>
      <c r="H102" s="15"/>
      <c r="J102" s="11"/>
    </row>
    <row r="103" spans="3:26" x14ac:dyDescent="0.2">
      <c r="C103" s="11"/>
      <c r="H103" s="15"/>
      <c r="J103" s="11"/>
    </row>
    <row r="104" spans="3:26" x14ac:dyDescent="0.2">
      <c r="C104" s="11"/>
      <c r="G104" s="14"/>
      <c r="H104" s="15"/>
      <c r="J104" s="11"/>
      <c r="R104" s="23"/>
      <c r="S104" s="17"/>
      <c r="X104" s="11"/>
    </row>
    <row r="105" spans="3:26" x14ac:dyDescent="0.2">
      <c r="C105" s="11"/>
      <c r="G105" s="14"/>
      <c r="H105" s="15"/>
      <c r="J105" s="11"/>
    </row>
    <row r="106" spans="3:26" x14ac:dyDescent="0.2">
      <c r="C106" s="11"/>
      <c r="G106" s="14"/>
      <c r="H106" s="15"/>
      <c r="J106" s="11"/>
      <c r="N106" s="17"/>
      <c r="R106" s="12"/>
      <c r="S106" s="17"/>
      <c r="X106" s="19"/>
      <c r="Y106" s="12"/>
    </row>
    <row r="107" spans="3:26" x14ac:dyDescent="0.2">
      <c r="C107" s="11"/>
      <c r="G107" s="14"/>
      <c r="H107" s="15"/>
      <c r="J107" s="11"/>
      <c r="R107" s="19"/>
      <c r="S107" s="17"/>
      <c r="T107" s="12"/>
      <c r="U107" s="12"/>
      <c r="V107" s="12"/>
      <c r="W107" s="12"/>
      <c r="X107" s="19"/>
      <c r="Y107" s="12"/>
    </row>
    <row r="108" spans="3:26" x14ac:dyDescent="0.2">
      <c r="C108" s="11"/>
      <c r="G108" s="14"/>
      <c r="H108" s="15"/>
      <c r="J108" s="11"/>
      <c r="N108" s="17"/>
      <c r="P108" s="17"/>
      <c r="R108" s="19"/>
      <c r="S108" s="17"/>
      <c r="T108" s="12"/>
      <c r="U108" s="12"/>
      <c r="V108" s="12"/>
      <c r="W108" s="12"/>
      <c r="X108" s="19"/>
      <c r="Y108" s="12"/>
    </row>
    <row r="109" spans="3:26" x14ac:dyDescent="0.2">
      <c r="C109" s="11"/>
      <c r="G109" s="14"/>
      <c r="H109" s="15"/>
      <c r="J109" s="11"/>
    </row>
    <row r="110" spans="3:26" x14ac:dyDescent="0.2">
      <c r="C110" s="11"/>
      <c r="H110" s="15"/>
      <c r="J110" s="11"/>
    </row>
    <row r="111" spans="3:26" x14ac:dyDescent="0.2">
      <c r="C111" s="11"/>
      <c r="G111" s="14"/>
      <c r="H111" s="15"/>
      <c r="J111" s="11"/>
    </row>
    <row r="112" spans="3:26" x14ac:dyDescent="0.2">
      <c r="C112" s="11"/>
      <c r="G112" s="14"/>
      <c r="H112" s="15"/>
      <c r="J112" s="11"/>
      <c r="N112" s="17"/>
      <c r="R112" s="12"/>
      <c r="S112" s="17"/>
      <c r="X112" s="19"/>
      <c r="Y112" s="12"/>
    </row>
    <row r="113" spans="3:25" x14ac:dyDescent="0.2">
      <c r="C113" s="11"/>
      <c r="G113" s="14"/>
      <c r="H113" s="15"/>
      <c r="J113" s="11"/>
      <c r="R113" s="19"/>
      <c r="S113" s="17"/>
      <c r="T113" s="12"/>
      <c r="U113" s="12"/>
      <c r="V113" s="12"/>
      <c r="W113" s="12"/>
      <c r="X113" s="19"/>
      <c r="Y113" s="12"/>
    </row>
    <row r="114" spans="3:25" x14ac:dyDescent="0.2">
      <c r="C114" s="11"/>
      <c r="G114" s="14"/>
      <c r="H114" s="15"/>
      <c r="J114" s="11"/>
      <c r="N114" s="17"/>
      <c r="P114" s="17"/>
      <c r="R114" s="19"/>
      <c r="S114" s="17"/>
      <c r="T114" s="12"/>
      <c r="U114" s="12"/>
      <c r="V114" s="12"/>
      <c r="W114" s="12"/>
      <c r="X114" s="19"/>
      <c r="Y114" s="12"/>
    </row>
    <row r="115" spans="3:25" x14ac:dyDescent="0.2">
      <c r="C115" s="11"/>
      <c r="G115" s="14"/>
      <c r="H115" s="15"/>
      <c r="J115" s="11"/>
    </row>
    <row r="116" spans="3:25" x14ac:dyDescent="0.2">
      <c r="C116" s="11"/>
      <c r="H116" s="15"/>
      <c r="J116" s="11"/>
    </row>
    <row r="117" spans="3:25" x14ac:dyDescent="0.2">
      <c r="C117" s="11"/>
      <c r="H117" s="15"/>
      <c r="J117" s="11"/>
    </row>
    <row r="118" spans="3:25" x14ac:dyDescent="0.2">
      <c r="C118" s="11"/>
      <c r="H118" s="15"/>
      <c r="J118" s="11"/>
    </row>
    <row r="119" spans="3:25" x14ac:dyDescent="0.2">
      <c r="C119" s="11"/>
      <c r="H119" s="15"/>
      <c r="J119" s="11"/>
    </row>
    <row r="120" spans="3:25" x14ac:dyDescent="0.2">
      <c r="C120" s="11"/>
      <c r="H120" s="15"/>
      <c r="J120" s="11"/>
    </row>
    <row r="121" spans="3:25" x14ac:dyDescent="0.2">
      <c r="C121" s="11"/>
      <c r="G121" s="14"/>
      <c r="H121" s="15"/>
      <c r="J121" s="11"/>
    </row>
    <row r="122" spans="3:25" x14ac:dyDescent="0.2">
      <c r="C122" s="11"/>
      <c r="G122" s="14"/>
      <c r="H122" s="15"/>
      <c r="J122" s="11"/>
      <c r="N122" s="17"/>
      <c r="R122" s="12"/>
      <c r="S122" s="17"/>
      <c r="X122" s="19"/>
      <c r="Y122" s="12"/>
    </row>
    <row r="123" spans="3:25" x14ac:dyDescent="0.2">
      <c r="C123" s="11"/>
      <c r="H123" s="15"/>
      <c r="J123" s="11"/>
    </row>
    <row r="124" spans="3:25" x14ac:dyDescent="0.2">
      <c r="C124" s="11"/>
      <c r="G124" s="14"/>
      <c r="H124" s="15"/>
      <c r="J124" s="11"/>
      <c r="N124" s="17"/>
      <c r="P124" s="17"/>
      <c r="R124" s="19"/>
      <c r="S124" s="17"/>
      <c r="T124" s="12"/>
      <c r="U124" s="12"/>
      <c r="V124" s="12"/>
      <c r="W124" s="12"/>
      <c r="X124" s="19"/>
      <c r="Y124" s="12"/>
    </row>
    <row r="125" spans="3:25" x14ac:dyDescent="0.2">
      <c r="C125" s="11"/>
      <c r="G125" s="14"/>
      <c r="H125" s="15"/>
      <c r="J125" s="11"/>
    </row>
    <row r="126" spans="3:25" x14ac:dyDescent="0.2">
      <c r="C126" s="11"/>
      <c r="G126" s="14"/>
      <c r="H126" s="15"/>
      <c r="J126" s="11"/>
    </row>
    <row r="127" spans="3:25" x14ac:dyDescent="0.2">
      <c r="C127" s="11"/>
      <c r="H127" s="15"/>
      <c r="J127" s="11"/>
    </row>
    <row r="128" spans="3:25" x14ac:dyDescent="0.2">
      <c r="C128" s="11"/>
      <c r="H128" s="15"/>
      <c r="J128" s="11"/>
    </row>
    <row r="129" spans="3:26" x14ac:dyDescent="0.2">
      <c r="C129" s="11"/>
      <c r="H129" s="15"/>
      <c r="J129" s="11"/>
    </row>
    <row r="130" spans="3:26" x14ac:dyDescent="0.2">
      <c r="C130" s="11"/>
      <c r="H130" s="15"/>
      <c r="J130" s="11"/>
    </row>
    <row r="131" spans="3:26" x14ac:dyDescent="0.2">
      <c r="C131" s="11"/>
      <c r="H131" s="15"/>
      <c r="J131" s="11"/>
    </row>
    <row r="132" spans="3:26" x14ac:dyDescent="0.2">
      <c r="C132" s="11"/>
      <c r="G132" s="14"/>
      <c r="H132" s="15"/>
      <c r="J132" s="11"/>
    </row>
    <row r="133" spans="3:26" x14ac:dyDescent="0.2">
      <c r="C133" s="11"/>
      <c r="G133" s="14"/>
      <c r="H133" s="15"/>
      <c r="J133" s="11"/>
      <c r="N133" s="17"/>
      <c r="R133" s="12"/>
      <c r="S133" s="17"/>
      <c r="X133" s="19"/>
      <c r="Y133" s="12"/>
    </row>
    <row r="134" spans="3:26" x14ac:dyDescent="0.2">
      <c r="C134" s="11"/>
      <c r="G134" s="14"/>
      <c r="H134" s="15"/>
      <c r="J134" s="11"/>
      <c r="R134" s="19"/>
      <c r="S134" s="17"/>
      <c r="T134" s="12"/>
      <c r="U134" s="12"/>
      <c r="V134" s="12"/>
      <c r="W134" s="12"/>
      <c r="X134" s="19"/>
      <c r="Y134" s="12"/>
    </row>
    <row r="135" spans="3:26" x14ac:dyDescent="0.2">
      <c r="C135" s="11"/>
      <c r="G135" s="14"/>
      <c r="H135" s="15"/>
      <c r="J135" s="11"/>
      <c r="N135" s="17"/>
      <c r="P135" s="17"/>
      <c r="R135" s="19"/>
      <c r="S135" s="17"/>
      <c r="T135" s="12"/>
      <c r="U135" s="12"/>
      <c r="V135" s="12"/>
      <c r="W135" s="12"/>
      <c r="X135" s="19"/>
      <c r="Y135" s="12"/>
    </row>
    <row r="136" spans="3:26" x14ac:dyDescent="0.2">
      <c r="C136" s="11"/>
      <c r="G136" s="14"/>
      <c r="H136" s="15"/>
      <c r="J136" s="11"/>
    </row>
    <row r="137" spans="3:26" x14ac:dyDescent="0.2">
      <c r="C137" s="11"/>
      <c r="G137" s="14"/>
      <c r="H137" s="15"/>
      <c r="J137" s="11"/>
    </row>
    <row r="138" spans="3:26" x14ac:dyDescent="0.2">
      <c r="C138" s="11"/>
      <c r="H138" s="15"/>
      <c r="J138" s="11"/>
    </row>
    <row r="139" spans="3:26" x14ac:dyDescent="0.2">
      <c r="C139" s="11"/>
      <c r="H139" s="15"/>
      <c r="J139" s="11"/>
    </row>
    <row r="140" spans="3:26" x14ac:dyDescent="0.2">
      <c r="C140" s="11"/>
      <c r="H140" s="15"/>
      <c r="J140" s="11"/>
    </row>
    <row r="141" spans="3:26" x14ac:dyDescent="0.2">
      <c r="C141" s="11"/>
      <c r="G141" s="14"/>
      <c r="H141" s="15"/>
      <c r="J141" s="11"/>
      <c r="Z141" s="17"/>
    </row>
    <row r="142" spans="3:26" x14ac:dyDescent="0.2">
      <c r="C142" s="11"/>
      <c r="G142" s="14"/>
      <c r="H142" s="15"/>
      <c r="J142" s="11"/>
      <c r="N142" s="17"/>
    </row>
    <row r="143" spans="3:26" x14ac:dyDescent="0.2">
      <c r="C143" s="11"/>
      <c r="G143" s="14"/>
      <c r="H143" s="15"/>
      <c r="J143" s="11"/>
      <c r="N143" s="17"/>
    </row>
    <row r="144" spans="3:26" x14ac:dyDescent="0.2">
      <c r="C144" s="11"/>
      <c r="G144" s="14"/>
      <c r="H144" s="15"/>
      <c r="J144" s="11"/>
    </row>
    <row r="145" spans="3:25" x14ac:dyDescent="0.2">
      <c r="C145" s="11"/>
      <c r="G145" s="14"/>
      <c r="H145" s="15"/>
      <c r="J145" s="11"/>
      <c r="N145" s="17"/>
      <c r="R145" s="12"/>
      <c r="S145" s="17"/>
      <c r="X145" s="19"/>
      <c r="Y145" s="12"/>
    </row>
    <row r="146" spans="3:25" x14ac:dyDescent="0.2">
      <c r="C146" s="11"/>
      <c r="G146" s="14"/>
      <c r="H146" s="15"/>
      <c r="J146" s="11"/>
      <c r="R146" s="19"/>
      <c r="S146" s="17"/>
      <c r="T146" s="12"/>
      <c r="U146" s="12"/>
      <c r="V146" s="12"/>
      <c r="W146" s="12"/>
      <c r="X146" s="19"/>
      <c r="Y146" s="12"/>
    </row>
    <row r="147" spans="3:25" x14ac:dyDescent="0.2">
      <c r="C147" s="11"/>
      <c r="G147" s="14"/>
      <c r="H147" s="15"/>
      <c r="J147" s="11"/>
      <c r="N147" s="17"/>
      <c r="P147" s="17"/>
      <c r="R147" s="19"/>
      <c r="S147" s="17"/>
      <c r="T147" s="12"/>
      <c r="U147" s="12"/>
      <c r="V147" s="12"/>
      <c r="W147" s="12"/>
      <c r="X147" s="19"/>
      <c r="Y147" s="12"/>
    </row>
    <row r="148" spans="3:25" x14ac:dyDescent="0.2">
      <c r="C148" s="11"/>
      <c r="G148" s="14"/>
      <c r="H148" s="15"/>
      <c r="J148" s="11"/>
    </row>
    <row r="149" spans="3:25" x14ac:dyDescent="0.2">
      <c r="C149" s="11"/>
      <c r="G149" s="14"/>
      <c r="H149" s="15"/>
      <c r="J149" s="11"/>
    </row>
    <row r="150" spans="3:25" x14ac:dyDescent="0.2">
      <c r="C150" s="11"/>
      <c r="G150" s="14"/>
      <c r="H150" s="13"/>
      <c r="J150" s="11"/>
    </row>
    <row r="151" spans="3:25" x14ac:dyDescent="0.2">
      <c r="C151" s="11"/>
      <c r="G151" s="14"/>
      <c r="H151" s="13"/>
      <c r="J151" s="11"/>
      <c r="R151" s="23"/>
      <c r="S151" s="17"/>
      <c r="W151" s="11"/>
      <c r="X151" s="11"/>
      <c r="Y151" s="24"/>
    </row>
    <row r="152" spans="3:25" x14ac:dyDescent="0.2">
      <c r="C152" s="11"/>
      <c r="G152" s="14"/>
      <c r="H152" s="13"/>
      <c r="J152" s="11"/>
      <c r="R152" s="23"/>
      <c r="S152" s="17"/>
      <c r="X152" s="11"/>
    </row>
    <row r="153" spans="3:25" x14ac:dyDescent="0.2">
      <c r="C153" s="11"/>
      <c r="G153" s="14"/>
      <c r="H153" s="13"/>
      <c r="J153" s="11"/>
    </row>
    <row r="154" spans="3:25" x14ac:dyDescent="0.2">
      <c r="C154" s="11"/>
      <c r="G154" s="14"/>
      <c r="H154" s="13"/>
      <c r="J154" s="11"/>
      <c r="N154" s="17"/>
      <c r="R154" s="12"/>
      <c r="S154" s="17"/>
      <c r="X154" s="19"/>
      <c r="Y154" s="12"/>
    </row>
    <row r="155" spans="3:25" x14ac:dyDescent="0.2">
      <c r="C155" s="11"/>
      <c r="G155" s="14"/>
      <c r="H155" s="13"/>
      <c r="J155" s="11"/>
      <c r="R155" s="19"/>
      <c r="S155" s="17"/>
      <c r="T155" s="12"/>
      <c r="U155" s="12"/>
      <c r="V155" s="12"/>
      <c r="W155" s="12"/>
      <c r="X155" s="19"/>
      <c r="Y155" s="12"/>
    </row>
    <row r="156" spans="3:25" x14ac:dyDescent="0.2">
      <c r="C156" s="11"/>
      <c r="G156" s="14"/>
      <c r="H156" s="13"/>
      <c r="J156" s="11"/>
      <c r="N156" s="17"/>
      <c r="P156" s="17"/>
      <c r="R156" s="19"/>
      <c r="S156" s="17"/>
      <c r="T156" s="12"/>
      <c r="U156" s="12"/>
      <c r="V156" s="12"/>
      <c r="W156" s="12"/>
      <c r="X156" s="19"/>
      <c r="Y156" s="12"/>
    </row>
    <row r="157" spans="3:25" x14ac:dyDescent="0.2">
      <c r="C157" s="11"/>
    </row>
    <row r="158" spans="3:25" x14ac:dyDescent="0.2">
      <c r="C158" s="11"/>
    </row>
    <row r="159" spans="3:25" x14ac:dyDescent="0.2">
      <c r="C159" s="11"/>
      <c r="G159" s="14"/>
      <c r="H159" s="13"/>
      <c r="J159" s="11"/>
      <c r="R159" s="23"/>
      <c r="S159" s="17"/>
      <c r="W159" s="11"/>
      <c r="X159" s="11"/>
      <c r="Y159" s="24"/>
    </row>
    <row r="160" spans="3:25" x14ac:dyDescent="0.2">
      <c r="C160" s="11"/>
      <c r="G160" s="14"/>
      <c r="H160" s="13"/>
      <c r="J160" s="11"/>
      <c r="R160" s="23"/>
      <c r="S160" s="17"/>
      <c r="X160" s="11"/>
    </row>
    <row r="161" spans="3:25" x14ac:dyDescent="0.2">
      <c r="C161" s="11"/>
      <c r="G161" s="14"/>
      <c r="H161" s="13"/>
      <c r="J161" s="11"/>
    </row>
    <row r="162" spans="3:25" x14ac:dyDescent="0.2">
      <c r="C162" s="11"/>
      <c r="G162" s="14"/>
      <c r="H162" s="13"/>
      <c r="J162" s="11"/>
      <c r="N162" s="17"/>
      <c r="R162" s="12"/>
      <c r="S162" s="17"/>
      <c r="X162" s="19"/>
      <c r="Y162" s="12"/>
    </row>
    <row r="163" spans="3:25" x14ac:dyDescent="0.2">
      <c r="C163" s="11"/>
      <c r="G163" s="14"/>
      <c r="H163" s="13"/>
      <c r="J163" s="11"/>
      <c r="R163" s="19"/>
      <c r="S163" s="17"/>
      <c r="T163" s="12"/>
      <c r="U163" s="12"/>
      <c r="V163" s="12"/>
      <c r="W163" s="12"/>
      <c r="X163" s="19"/>
      <c r="Y163" s="12"/>
    </row>
    <row r="164" spans="3:25" x14ac:dyDescent="0.2">
      <c r="C164" s="11"/>
      <c r="G164" s="14"/>
      <c r="H164" s="13"/>
      <c r="J164" s="11"/>
      <c r="N164" s="17"/>
      <c r="P164" s="17"/>
      <c r="R164" s="19"/>
      <c r="S164" s="17"/>
      <c r="T164" s="12"/>
      <c r="U164" s="12"/>
      <c r="V164" s="12"/>
      <c r="W164" s="12"/>
      <c r="X164" s="19"/>
      <c r="Y164" s="12"/>
    </row>
    <row r="165" spans="3:25" x14ac:dyDescent="0.2">
      <c r="C165" s="11"/>
      <c r="G165" s="14"/>
      <c r="H165" s="13"/>
      <c r="J165" s="11"/>
      <c r="N165" s="17"/>
    </row>
    <row r="166" spans="3:25" x14ac:dyDescent="0.2">
      <c r="C166" s="11"/>
      <c r="N166" s="22"/>
      <c r="P166" s="22"/>
      <c r="R166" s="22"/>
      <c r="S166" s="22"/>
      <c r="X166" s="22"/>
    </row>
    <row r="167" spans="3:25" x14ac:dyDescent="0.2">
      <c r="C167" s="11"/>
    </row>
    <row r="168" spans="3:25" x14ac:dyDescent="0.2">
      <c r="C168" s="11"/>
      <c r="N168" s="17"/>
      <c r="R168" s="12"/>
      <c r="S168" s="17"/>
      <c r="X168" s="19"/>
      <c r="Y168" s="12"/>
    </row>
    <row r="169" spans="3:25" x14ac:dyDescent="0.2">
      <c r="C169" s="11"/>
      <c r="R169" s="19"/>
      <c r="S169" s="17"/>
      <c r="T169" s="12"/>
      <c r="U169" s="12"/>
      <c r="V169" s="12"/>
      <c r="W169" s="12"/>
      <c r="X169" s="19"/>
      <c r="Y169" s="12"/>
    </row>
    <row r="170" spans="3:25" x14ac:dyDescent="0.2">
      <c r="N170" s="17"/>
      <c r="P170" s="17"/>
      <c r="R170" s="19"/>
      <c r="S170" s="17"/>
      <c r="T170" s="12"/>
      <c r="U170" s="12"/>
      <c r="V170" s="12"/>
      <c r="W170" s="12"/>
      <c r="X170" s="19"/>
      <c r="Y170" s="12"/>
    </row>
    <row r="171" spans="3:25" x14ac:dyDescent="0.2">
      <c r="N171" s="17"/>
    </row>
    <row r="172" spans="3:25" x14ac:dyDescent="0.2">
      <c r="N172" s="22"/>
      <c r="P172" s="22"/>
      <c r="R172" s="22"/>
      <c r="S172" s="22"/>
      <c r="X172" s="22"/>
    </row>
    <row r="174" spans="3:25" x14ac:dyDescent="0.2">
      <c r="N174" s="17"/>
      <c r="R174" s="12"/>
      <c r="S174" s="17"/>
      <c r="X174" s="19"/>
      <c r="Y174" s="12"/>
    </row>
    <row r="175" spans="3:25" x14ac:dyDescent="0.2">
      <c r="R175" s="19"/>
      <c r="S175" s="17"/>
      <c r="T175" s="12"/>
      <c r="U175" s="12"/>
      <c r="V175" s="12"/>
      <c r="W175" s="12"/>
      <c r="X175" s="19"/>
      <c r="Y175" s="12"/>
    </row>
    <row r="176" spans="3:25" x14ac:dyDescent="0.2">
      <c r="N176" s="17"/>
      <c r="P176" s="17"/>
      <c r="R176" s="19"/>
      <c r="S176" s="17"/>
      <c r="T176" s="12"/>
      <c r="U176" s="12"/>
      <c r="V176" s="12"/>
      <c r="W176" s="12"/>
      <c r="X176" s="19"/>
      <c r="Y176" s="12"/>
    </row>
    <row r="180" spans="14:26" x14ac:dyDescent="0.2">
      <c r="R180" s="23"/>
      <c r="S180" s="17"/>
      <c r="W180" s="11"/>
      <c r="X180" s="11"/>
      <c r="Y180" s="24"/>
    </row>
    <row r="181" spans="14:26" x14ac:dyDescent="0.2">
      <c r="R181" s="23"/>
      <c r="S181" s="17"/>
      <c r="X181" s="11"/>
      <c r="Z181" s="17"/>
    </row>
    <row r="182" spans="14:26" x14ac:dyDescent="0.2">
      <c r="N182" s="17"/>
      <c r="R182" s="12"/>
      <c r="S182" s="17"/>
      <c r="X182" s="19"/>
      <c r="Y182" s="12"/>
    </row>
    <row r="183" spans="14:26" x14ac:dyDescent="0.2">
      <c r="R183" s="19"/>
      <c r="S183" s="17"/>
      <c r="T183" s="12"/>
      <c r="U183" s="12"/>
      <c r="V183" s="12"/>
      <c r="W183" s="12"/>
      <c r="X183" s="19"/>
      <c r="Y183" s="12"/>
    </row>
    <row r="184" spans="14:26" x14ac:dyDescent="0.2">
      <c r="N184" s="17"/>
      <c r="P184" s="17"/>
      <c r="R184" s="19"/>
      <c r="S184" s="17"/>
      <c r="T184" s="12"/>
      <c r="U184" s="12"/>
      <c r="V184" s="12"/>
      <c r="W184" s="12"/>
      <c r="X184" s="19"/>
      <c r="Y184" s="12"/>
    </row>
    <row r="186" spans="14:26" x14ac:dyDescent="0.2">
      <c r="R186" s="23"/>
      <c r="S186" s="17"/>
      <c r="W186" s="11"/>
      <c r="X186" s="11"/>
      <c r="Y186" s="24"/>
    </row>
    <row r="187" spans="14:26" x14ac:dyDescent="0.2">
      <c r="R187" s="23"/>
      <c r="S187" s="17"/>
      <c r="X187" s="11"/>
    </row>
    <row r="189" spans="14:26" x14ac:dyDescent="0.2">
      <c r="N189" s="17"/>
      <c r="R189" s="12"/>
      <c r="S189" s="17"/>
      <c r="X189" s="19"/>
      <c r="Y189" s="12"/>
    </row>
    <row r="190" spans="14:26" x14ac:dyDescent="0.2">
      <c r="R190" s="19"/>
      <c r="S190" s="17"/>
      <c r="T190" s="12"/>
      <c r="U190" s="12"/>
      <c r="V190" s="12"/>
      <c r="W190" s="12"/>
      <c r="X190" s="19"/>
      <c r="Y190" s="12"/>
    </row>
    <row r="191" spans="14:26" x14ac:dyDescent="0.2">
      <c r="N191" s="17"/>
      <c r="P191" s="17"/>
      <c r="R191" s="19"/>
      <c r="S191" s="17"/>
      <c r="T191" s="12"/>
      <c r="U191" s="12"/>
      <c r="V191" s="12"/>
      <c r="W191" s="12"/>
      <c r="X191" s="19"/>
      <c r="Y191" s="12"/>
    </row>
    <row r="192" spans="14:26" x14ac:dyDescent="0.2">
      <c r="N192" s="17"/>
    </row>
    <row r="193" spans="14:25" x14ac:dyDescent="0.2">
      <c r="N193" s="22"/>
      <c r="P193" s="22"/>
      <c r="R193" s="22"/>
      <c r="S193" s="22"/>
      <c r="X193" s="22"/>
    </row>
    <row r="195" spans="14:25" x14ac:dyDescent="0.2">
      <c r="N195" s="17"/>
      <c r="R195" s="12"/>
      <c r="S195" s="17"/>
      <c r="X195" s="19"/>
      <c r="Y195" s="12"/>
    </row>
    <row r="196" spans="14:25" x14ac:dyDescent="0.2">
      <c r="R196" s="19"/>
      <c r="S196" s="17"/>
      <c r="T196" s="12"/>
      <c r="U196" s="12"/>
      <c r="V196" s="12"/>
      <c r="W196" s="12"/>
      <c r="X196" s="19"/>
      <c r="Y196" s="12"/>
    </row>
    <row r="197" spans="14:25" x14ac:dyDescent="0.2">
      <c r="N197" s="17"/>
      <c r="P197" s="17"/>
      <c r="R197" s="19"/>
      <c r="S197" s="17"/>
      <c r="T197" s="12"/>
      <c r="U197" s="12"/>
      <c r="V197" s="12"/>
      <c r="W197" s="12"/>
      <c r="X197" s="19"/>
      <c r="Y197" s="12"/>
    </row>
    <row r="203" spans="14:25" x14ac:dyDescent="0.2">
      <c r="R203" s="23"/>
      <c r="S203" s="17"/>
      <c r="W203" s="11"/>
      <c r="X203" s="11"/>
      <c r="Y203" s="24"/>
    </row>
    <row r="204" spans="14:25" x14ac:dyDescent="0.2">
      <c r="R204" s="23"/>
      <c r="S204" s="17"/>
      <c r="X204" s="11"/>
    </row>
    <row r="206" spans="14:25" x14ac:dyDescent="0.2">
      <c r="N206" s="17"/>
      <c r="R206" s="12"/>
      <c r="S206" s="17"/>
      <c r="X206" s="19"/>
      <c r="Y206" s="12"/>
    </row>
    <row r="207" spans="14:25" x14ac:dyDescent="0.2">
      <c r="R207" s="19"/>
      <c r="S207" s="17"/>
      <c r="T207" s="12"/>
      <c r="U207" s="12"/>
      <c r="V207" s="12"/>
      <c r="W207" s="12"/>
      <c r="X207" s="19"/>
      <c r="Y207" s="12"/>
    </row>
    <row r="208" spans="14:25" x14ac:dyDescent="0.2">
      <c r="N208" s="17"/>
      <c r="P208" s="17"/>
      <c r="R208" s="19"/>
      <c r="S208" s="17"/>
      <c r="T208" s="12"/>
      <c r="U208" s="12"/>
      <c r="V208" s="12"/>
      <c r="W208" s="12"/>
      <c r="X208" s="19"/>
      <c r="Y208" s="12"/>
    </row>
    <row r="210" spans="14:26" x14ac:dyDescent="0.2">
      <c r="R210" s="23"/>
      <c r="S210" s="17"/>
      <c r="W210" s="11"/>
      <c r="X210" s="11"/>
      <c r="Y210" s="24"/>
    </row>
    <row r="211" spans="14:26" x14ac:dyDescent="0.2">
      <c r="R211" s="23"/>
      <c r="S211" s="17"/>
      <c r="X211" s="11"/>
    </row>
    <row r="213" spans="14:26" x14ac:dyDescent="0.2">
      <c r="N213" s="17"/>
      <c r="R213" s="12"/>
      <c r="S213" s="17"/>
      <c r="X213" s="19"/>
      <c r="Y213" s="12"/>
    </row>
    <row r="214" spans="14:26" x14ac:dyDescent="0.2">
      <c r="R214" s="19"/>
      <c r="S214" s="17"/>
      <c r="T214" s="12"/>
      <c r="U214" s="12"/>
      <c r="V214" s="12"/>
      <c r="W214" s="12"/>
      <c r="X214" s="19"/>
      <c r="Y214" s="12"/>
    </row>
    <row r="215" spans="14:26" x14ac:dyDescent="0.2">
      <c r="N215" s="17"/>
      <c r="P215" s="17"/>
      <c r="R215" s="19"/>
      <c r="S215" s="17"/>
      <c r="T215" s="12"/>
      <c r="U215" s="12"/>
      <c r="V215" s="12"/>
      <c r="W215" s="12"/>
      <c r="X215" s="19"/>
      <c r="Y215" s="12"/>
    </row>
    <row r="217" spans="14:26" x14ac:dyDescent="0.2">
      <c r="R217" s="23"/>
      <c r="S217" s="17"/>
      <c r="W217" s="11"/>
      <c r="X217" s="11"/>
      <c r="Y217" s="24"/>
    </row>
    <row r="218" spans="14:26" x14ac:dyDescent="0.2">
      <c r="R218" s="23"/>
      <c r="S218" s="17"/>
      <c r="X218" s="11"/>
    </row>
    <row r="222" spans="14:26" x14ac:dyDescent="0.2">
      <c r="Z222" s="17"/>
    </row>
    <row r="223" spans="14:26" x14ac:dyDescent="0.2">
      <c r="N223" s="17"/>
    </row>
    <row r="224" spans="14:26" x14ac:dyDescent="0.2">
      <c r="N224" s="17"/>
    </row>
    <row r="226" spans="14:25" x14ac:dyDescent="0.2">
      <c r="N226" s="17"/>
      <c r="R226" s="12"/>
      <c r="S226" s="17"/>
      <c r="X226" s="19"/>
      <c r="Y226" s="12"/>
    </row>
    <row r="227" spans="14:25" x14ac:dyDescent="0.2">
      <c r="R227" s="19"/>
      <c r="S227" s="17"/>
      <c r="T227" s="12"/>
      <c r="U227" s="12"/>
      <c r="V227" s="12"/>
      <c r="W227" s="12"/>
      <c r="X227" s="19"/>
      <c r="Y227" s="12"/>
    </row>
    <row r="228" spans="14:25" x14ac:dyDescent="0.2">
      <c r="N228" s="17"/>
      <c r="P228" s="17"/>
      <c r="R228" s="19"/>
      <c r="S228" s="17"/>
      <c r="T228" s="12"/>
      <c r="U228" s="12"/>
      <c r="V228" s="12"/>
      <c r="W228" s="12"/>
      <c r="X228" s="19"/>
      <c r="Y228" s="12"/>
    </row>
    <row r="230" spans="14:25" x14ac:dyDescent="0.2">
      <c r="R230" s="23"/>
      <c r="S230" s="17"/>
      <c r="W230" s="11"/>
      <c r="X230" s="11"/>
      <c r="Y230" s="24"/>
    </row>
    <row r="231" spans="14:25" x14ac:dyDescent="0.2">
      <c r="R231" s="23"/>
      <c r="S231" s="17"/>
      <c r="X231" s="11"/>
    </row>
    <row r="233" spans="14:25" x14ac:dyDescent="0.2">
      <c r="N233" s="17"/>
      <c r="R233" s="12"/>
      <c r="S233" s="17"/>
      <c r="X233" s="19"/>
      <c r="Y233" s="12"/>
    </row>
    <row r="234" spans="14:25" x14ac:dyDescent="0.2">
      <c r="R234" s="19"/>
      <c r="S234" s="17"/>
      <c r="T234" s="12"/>
      <c r="U234" s="12"/>
      <c r="V234" s="12"/>
      <c r="W234" s="12"/>
      <c r="X234" s="19"/>
      <c r="Y234" s="12"/>
    </row>
    <row r="235" spans="14:25" x14ac:dyDescent="0.2">
      <c r="N235" s="17"/>
      <c r="P235" s="17"/>
      <c r="R235" s="19"/>
      <c r="S235" s="17"/>
      <c r="T235" s="12"/>
      <c r="U235" s="12"/>
      <c r="V235" s="12"/>
      <c r="W235" s="12"/>
      <c r="X235" s="19"/>
      <c r="Y235" s="12"/>
    </row>
    <row r="240" spans="14:25" x14ac:dyDescent="0.2">
      <c r="R240" s="23"/>
      <c r="S240" s="17"/>
      <c r="W240" s="11"/>
      <c r="X240" s="11"/>
      <c r="Y240" s="24"/>
    </row>
    <row r="241" spans="14:25" x14ac:dyDescent="0.2">
      <c r="R241" s="23"/>
      <c r="S241" s="17"/>
      <c r="X241" s="11"/>
    </row>
    <row r="243" spans="14:25" x14ac:dyDescent="0.2">
      <c r="N243" s="17"/>
      <c r="R243" s="12"/>
      <c r="S243" s="17"/>
      <c r="X243" s="19"/>
      <c r="Y243" s="12"/>
    </row>
    <row r="244" spans="14:25" x14ac:dyDescent="0.2">
      <c r="R244" s="19"/>
      <c r="S244" s="17"/>
      <c r="T244" s="12"/>
      <c r="U244" s="12"/>
      <c r="V244" s="12"/>
      <c r="W244" s="12"/>
      <c r="X244" s="19"/>
      <c r="Y244" s="12"/>
    </row>
    <row r="245" spans="14:25" x14ac:dyDescent="0.2">
      <c r="N245" s="17"/>
      <c r="P245" s="17"/>
      <c r="R245" s="19"/>
      <c r="S245" s="17"/>
      <c r="T245" s="12"/>
      <c r="U245" s="12"/>
      <c r="V245" s="12"/>
      <c r="W245" s="12"/>
      <c r="X245" s="19"/>
      <c r="Y245" s="12"/>
    </row>
    <row r="246" spans="14:25" x14ac:dyDescent="0.2">
      <c r="N246" s="17"/>
    </row>
    <row r="247" spans="14:25" x14ac:dyDescent="0.2">
      <c r="N247" s="22"/>
      <c r="P247" s="22"/>
      <c r="R247" s="22"/>
      <c r="S247" s="22"/>
      <c r="X247" s="22"/>
    </row>
    <row r="249" spans="14:25" x14ac:dyDescent="0.2">
      <c r="N249" s="17"/>
      <c r="R249" s="12"/>
      <c r="S249" s="17"/>
      <c r="X249" s="19"/>
      <c r="Y249" s="12"/>
    </row>
    <row r="250" spans="14:25" x14ac:dyDescent="0.2">
      <c r="R250" s="19"/>
      <c r="S250" s="17"/>
      <c r="T250" s="12"/>
      <c r="U250" s="12"/>
      <c r="V250" s="12"/>
      <c r="W250" s="12"/>
      <c r="X250" s="19"/>
      <c r="Y250" s="12"/>
    </row>
    <row r="251" spans="14:25" x14ac:dyDescent="0.2">
      <c r="N251" s="17"/>
      <c r="P251" s="17"/>
      <c r="R251" s="19"/>
      <c r="S251" s="17"/>
      <c r="T251" s="12"/>
      <c r="U251" s="12"/>
      <c r="V251" s="12"/>
      <c r="W251" s="12"/>
      <c r="X251" s="19"/>
      <c r="Y251" s="12"/>
    </row>
    <row r="252" spans="14:25" x14ac:dyDescent="0.2">
      <c r="N252" s="17"/>
    </row>
    <row r="253" spans="14:25" x14ac:dyDescent="0.2">
      <c r="N253" s="22"/>
      <c r="P253" s="22"/>
      <c r="R253" s="22"/>
      <c r="S253" s="22"/>
      <c r="X253" s="22"/>
    </row>
    <row r="255" spans="14:25" x14ac:dyDescent="0.2">
      <c r="N255" s="17"/>
      <c r="R255" s="12"/>
      <c r="S255" s="17"/>
      <c r="X255" s="19"/>
      <c r="Y255" s="12"/>
    </row>
    <row r="256" spans="14:25" x14ac:dyDescent="0.2">
      <c r="R256" s="19"/>
      <c r="S256" s="17"/>
      <c r="T256" s="12"/>
      <c r="U256" s="12"/>
      <c r="V256" s="12"/>
      <c r="W256" s="12"/>
      <c r="X256" s="19"/>
      <c r="Y256" s="12"/>
    </row>
    <row r="257" spans="14:25" x14ac:dyDescent="0.2">
      <c r="N257" s="17"/>
      <c r="P257" s="17"/>
      <c r="R257" s="19"/>
      <c r="S257" s="17"/>
      <c r="T257" s="12"/>
      <c r="U257" s="12"/>
      <c r="V257" s="12"/>
      <c r="W257" s="12"/>
      <c r="X257" s="19"/>
      <c r="Y257" s="12"/>
    </row>
    <row r="258" spans="14:25" x14ac:dyDescent="0.2">
      <c r="N258" s="17"/>
    </row>
    <row r="260" spans="14:25" x14ac:dyDescent="0.2">
      <c r="N260" s="17"/>
      <c r="R260" s="12"/>
      <c r="S260" s="17"/>
      <c r="X260" s="19"/>
      <c r="Y260" s="12"/>
    </row>
    <row r="261" spans="14:25" x14ac:dyDescent="0.2">
      <c r="R261" s="19"/>
      <c r="S261" s="17"/>
      <c r="T261" s="12"/>
      <c r="U261" s="12"/>
      <c r="V261" s="12"/>
      <c r="W261" s="12"/>
      <c r="X261" s="19"/>
      <c r="Y261" s="12"/>
    </row>
    <row r="262" spans="14:25" x14ac:dyDescent="0.2">
      <c r="N262" s="17"/>
      <c r="P262" s="17"/>
      <c r="R262" s="19"/>
      <c r="S262" s="17"/>
      <c r="T262" s="12"/>
      <c r="U262" s="12"/>
      <c r="V262" s="12"/>
      <c r="W262" s="12"/>
      <c r="X262" s="19"/>
      <c r="Y262" s="12"/>
    </row>
    <row r="263" spans="14:25" x14ac:dyDescent="0.2">
      <c r="N263" s="17"/>
    </row>
    <row r="264" spans="14:25" x14ac:dyDescent="0.2">
      <c r="N264" s="22"/>
      <c r="P264" s="22"/>
      <c r="R264" s="22"/>
      <c r="S264" s="22"/>
      <c r="X264" s="22"/>
    </row>
    <row r="266" spans="14:25" x14ac:dyDescent="0.2">
      <c r="N266" s="17"/>
      <c r="R266" s="12"/>
      <c r="S266" s="17"/>
      <c r="X266" s="19"/>
      <c r="Y266" s="12"/>
    </row>
    <row r="267" spans="14:25" x14ac:dyDescent="0.2">
      <c r="R267" s="19"/>
      <c r="S267" s="17"/>
      <c r="T267" s="12"/>
      <c r="U267" s="12"/>
      <c r="V267" s="12"/>
      <c r="W267" s="12"/>
      <c r="X267" s="19"/>
      <c r="Y267" s="12"/>
    </row>
    <row r="268" spans="14:25" x14ac:dyDescent="0.2">
      <c r="N268" s="17"/>
      <c r="P268" s="17"/>
      <c r="R268" s="19"/>
      <c r="S268" s="17"/>
      <c r="T268" s="12"/>
      <c r="U268" s="12"/>
      <c r="V268" s="12"/>
      <c r="W268" s="12"/>
      <c r="X268" s="19"/>
      <c r="Y268" s="12"/>
    </row>
    <row r="270" spans="14:25" x14ac:dyDescent="0.2">
      <c r="R270" s="23"/>
      <c r="S270" s="17"/>
      <c r="W270" s="11"/>
      <c r="X270" s="11"/>
      <c r="Y270" s="24"/>
    </row>
    <row r="271" spans="14:25" x14ac:dyDescent="0.2">
      <c r="R271" s="23"/>
      <c r="S271" s="17"/>
      <c r="X271" s="11"/>
    </row>
    <row r="274" spans="14:25" x14ac:dyDescent="0.2">
      <c r="N274" s="22"/>
      <c r="P274" s="22"/>
      <c r="R274" s="22"/>
      <c r="S274" s="22"/>
      <c r="X274" s="22"/>
    </row>
    <row r="276" spans="14:25" x14ac:dyDescent="0.2">
      <c r="N276" s="17"/>
      <c r="R276" s="12"/>
      <c r="S276" s="17"/>
      <c r="X276" s="19"/>
      <c r="Y276" s="12"/>
    </row>
    <row r="277" spans="14:25" x14ac:dyDescent="0.2">
      <c r="R277" s="19"/>
      <c r="S277" s="17"/>
      <c r="T277" s="12"/>
      <c r="U277" s="12"/>
      <c r="V277" s="12"/>
      <c r="W277" s="12"/>
      <c r="X277" s="19"/>
      <c r="Y277" s="12"/>
    </row>
    <row r="278" spans="14:25" x14ac:dyDescent="0.2">
      <c r="N278" s="17"/>
      <c r="P278" s="17"/>
      <c r="R278" s="19"/>
      <c r="S278" s="17"/>
      <c r="T278" s="12"/>
      <c r="U278" s="12"/>
      <c r="V278" s="12"/>
      <c r="W278" s="12"/>
      <c r="X278" s="19"/>
      <c r="Y278" s="12"/>
    </row>
    <row r="280" spans="14:25" x14ac:dyDescent="0.2">
      <c r="R280" s="23"/>
      <c r="S280" s="17"/>
      <c r="W280" s="11"/>
      <c r="X280" s="11"/>
      <c r="Y280" s="24"/>
    </row>
    <row r="281" spans="14:25" x14ac:dyDescent="0.2">
      <c r="R281" s="23"/>
      <c r="S281" s="17"/>
      <c r="X281" s="11"/>
    </row>
    <row r="283" spans="14:25" x14ac:dyDescent="0.2">
      <c r="N283" s="17"/>
      <c r="R283" s="12"/>
      <c r="S283" s="17"/>
      <c r="X283" s="19"/>
      <c r="Y283" s="12"/>
    </row>
    <row r="284" spans="14:25" x14ac:dyDescent="0.2">
      <c r="R284" s="19"/>
      <c r="S284" s="17"/>
      <c r="T284" s="12"/>
      <c r="U284" s="12"/>
      <c r="V284" s="12"/>
      <c r="W284" s="12"/>
      <c r="X284" s="19"/>
      <c r="Y284" s="12"/>
    </row>
    <row r="285" spans="14:25" x14ac:dyDescent="0.2">
      <c r="N285" s="17"/>
      <c r="P285" s="17"/>
      <c r="R285" s="19"/>
      <c r="S285" s="17"/>
      <c r="T285" s="12"/>
      <c r="U285" s="12"/>
      <c r="V285" s="12"/>
      <c r="W285" s="12"/>
      <c r="X285" s="19"/>
      <c r="Y285" s="12"/>
    </row>
    <row r="287" spans="14:25" x14ac:dyDescent="0.2">
      <c r="R287" s="23"/>
      <c r="S287" s="17"/>
      <c r="W287" s="11"/>
      <c r="X287" s="11"/>
      <c r="Y287" s="24"/>
    </row>
    <row r="288" spans="14:25" x14ac:dyDescent="0.2">
      <c r="R288" s="23"/>
      <c r="S288" s="17"/>
      <c r="X288" s="11"/>
    </row>
    <row r="290" spans="14:26" x14ac:dyDescent="0.2">
      <c r="N290" s="17"/>
      <c r="R290" s="12"/>
      <c r="S290" s="17"/>
      <c r="X290" s="19"/>
      <c r="Y290" s="12"/>
    </row>
    <row r="291" spans="14:26" x14ac:dyDescent="0.2">
      <c r="R291" s="19"/>
      <c r="S291" s="17"/>
      <c r="T291" s="12"/>
      <c r="U291" s="12"/>
      <c r="V291" s="12"/>
      <c r="W291" s="12"/>
      <c r="X291" s="19"/>
      <c r="Y291" s="12"/>
    </row>
    <row r="292" spans="14:26" x14ac:dyDescent="0.2">
      <c r="N292" s="17"/>
      <c r="P292" s="17"/>
      <c r="R292" s="19"/>
      <c r="S292" s="17"/>
      <c r="T292" s="12"/>
      <c r="U292" s="12"/>
      <c r="V292" s="12"/>
      <c r="W292" s="12"/>
      <c r="X292" s="19"/>
      <c r="Y292" s="12"/>
    </row>
    <row r="294" spans="14:26" x14ac:dyDescent="0.2">
      <c r="R294" s="23"/>
      <c r="S294" s="17"/>
      <c r="W294" s="11"/>
      <c r="X294" s="11"/>
      <c r="Y294" s="24"/>
    </row>
    <row r="295" spans="14:26" x14ac:dyDescent="0.2">
      <c r="R295" s="23"/>
      <c r="S295" s="17"/>
      <c r="X295" s="11"/>
    </row>
    <row r="304" spans="14:26" x14ac:dyDescent="0.2">
      <c r="Z304" s="17"/>
    </row>
    <row r="305" spans="14:25" x14ac:dyDescent="0.2">
      <c r="N305" s="17"/>
    </row>
    <row r="306" spans="14:25" x14ac:dyDescent="0.2">
      <c r="N306" s="17"/>
    </row>
    <row r="308" spans="14:25" x14ac:dyDescent="0.2">
      <c r="N308" s="17"/>
      <c r="R308" s="12"/>
      <c r="S308" s="17"/>
      <c r="X308" s="19"/>
      <c r="Y308" s="12"/>
    </row>
    <row r="309" spans="14:25" x14ac:dyDescent="0.2">
      <c r="R309" s="19"/>
      <c r="S309" s="17"/>
      <c r="T309" s="12"/>
      <c r="U309" s="12"/>
      <c r="V309" s="12"/>
      <c r="W309" s="12"/>
      <c r="X309" s="19"/>
      <c r="Y309" s="12"/>
    </row>
    <row r="310" spans="14:25" x14ac:dyDescent="0.2">
      <c r="N310" s="17"/>
      <c r="P310" s="17"/>
      <c r="R310" s="19"/>
      <c r="S310" s="17"/>
      <c r="T310" s="12"/>
      <c r="U310" s="12"/>
      <c r="V310" s="12"/>
      <c r="W310" s="12"/>
      <c r="X310" s="19"/>
      <c r="Y310" s="12"/>
    </row>
    <row r="316" spans="14:25" x14ac:dyDescent="0.2">
      <c r="R316" s="23"/>
      <c r="S316" s="17"/>
      <c r="W316" s="11"/>
      <c r="X316" s="11"/>
      <c r="Y316" s="24"/>
    </row>
    <row r="317" spans="14:25" x14ac:dyDescent="0.2">
      <c r="R317" s="23"/>
      <c r="S317" s="17"/>
      <c r="X317" s="11"/>
    </row>
    <row r="319" spans="14:25" x14ac:dyDescent="0.2">
      <c r="N319" s="17"/>
      <c r="R319" s="12"/>
      <c r="S319" s="17"/>
      <c r="X319" s="19"/>
      <c r="Y319" s="12"/>
    </row>
    <row r="320" spans="14:25" x14ac:dyDescent="0.2">
      <c r="R320" s="19"/>
      <c r="S320" s="17"/>
      <c r="T320" s="12"/>
      <c r="U320" s="12"/>
      <c r="V320" s="12"/>
      <c r="W320" s="12"/>
      <c r="X320" s="19"/>
      <c r="Y320" s="12"/>
    </row>
    <row r="321" spans="14:25" x14ac:dyDescent="0.2">
      <c r="N321" s="17"/>
      <c r="P321" s="17"/>
      <c r="R321" s="19"/>
      <c r="S321" s="17"/>
      <c r="T321" s="12"/>
      <c r="U321" s="12"/>
      <c r="V321" s="12"/>
      <c r="W321" s="12"/>
      <c r="X321" s="19"/>
      <c r="Y321" s="12"/>
    </row>
    <row r="328" spans="14:25" x14ac:dyDescent="0.2">
      <c r="R328" s="23"/>
      <c r="S328" s="17"/>
      <c r="W328" s="11"/>
      <c r="X328" s="11"/>
      <c r="Y328" s="24"/>
    </row>
    <row r="329" spans="14:25" x14ac:dyDescent="0.2">
      <c r="R329" s="23"/>
      <c r="S329" s="17"/>
      <c r="X329" s="11"/>
    </row>
    <row r="331" spans="14:25" x14ac:dyDescent="0.2">
      <c r="N331" s="17"/>
      <c r="R331" s="12"/>
      <c r="S331" s="17"/>
      <c r="X331" s="19"/>
      <c r="Y331" s="12"/>
    </row>
    <row r="332" spans="14:25" x14ac:dyDescent="0.2">
      <c r="R332" s="19"/>
      <c r="S332" s="17"/>
      <c r="T332" s="12"/>
      <c r="U332" s="12"/>
      <c r="V332" s="12"/>
      <c r="W332" s="12"/>
      <c r="X332" s="19"/>
      <c r="Y332" s="12"/>
    </row>
    <row r="333" spans="14:25" x14ac:dyDescent="0.2">
      <c r="N333" s="17"/>
      <c r="P333" s="17"/>
      <c r="R333" s="19"/>
      <c r="S333" s="17"/>
      <c r="T333" s="12"/>
      <c r="U333" s="12"/>
      <c r="V333" s="12"/>
      <c r="W333" s="12"/>
      <c r="X333" s="19"/>
      <c r="Y333" s="12"/>
    </row>
    <row r="336" spans="14:25" x14ac:dyDescent="0.2">
      <c r="R336" s="23"/>
      <c r="S336" s="17"/>
      <c r="W336" s="11"/>
      <c r="X336" s="11"/>
      <c r="Y336" s="24"/>
    </row>
    <row r="337" spans="14:26" x14ac:dyDescent="0.2">
      <c r="R337" s="23"/>
      <c r="S337" s="17"/>
      <c r="X337" s="11"/>
    </row>
    <row r="339" spans="14:26" x14ac:dyDescent="0.2">
      <c r="N339" s="17"/>
      <c r="R339" s="12"/>
      <c r="S339" s="17"/>
      <c r="X339" s="19"/>
      <c r="Y339" s="12"/>
    </row>
    <row r="340" spans="14:26" x14ac:dyDescent="0.2">
      <c r="R340" s="19"/>
      <c r="S340" s="17"/>
      <c r="T340" s="12"/>
      <c r="U340" s="12"/>
      <c r="V340" s="12"/>
      <c r="W340" s="12"/>
      <c r="X340" s="19"/>
      <c r="Y340" s="12"/>
    </row>
    <row r="341" spans="14:26" x14ac:dyDescent="0.2">
      <c r="N341" s="17"/>
      <c r="P341" s="17"/>
      <c r="R341" s="19"/>
      <c r="S341" s="17"/>
      <c r="T341" s="12"/>
      <c r="U341" s="12"/>
      <c r="V341" s="12"/>
      <c r="W341" s="12"/>
      <c r="X341" s="19"/>
      <c r="Y341" s="12"/>
    </row>
    <row r="342" spans="14:26" x14ac:dyDescent="0.2">
      <c r="N342" s="17"/>
    </row>
    <row r="343" spans="14:26" x14ac:dyDescent="0.2">
      <c r="N343" s="22"/>
      <c r="P343" s="22"/>
      <c r="R343" s="22"/>
      <c r="S343" s="22"/>
      <c r="X343" s="22"/>
      <c r="Z343" s="17"/>
    </row>
    <row r="344" spans="14:26" x14ac:dyDescent="0.2">
      <c r="N344" s="17"/>
      <c r="R344" s="12"/>
      <c r="S344" s="17"/>
      <c r="X344" s="19"/>
      <c r="Y344" s="12"/>
    </row>
    <row r="345" spans="14:26" x14ac:dyDescent="0.2">
      <c r="R345" s="19"/>
      <c r="S345" s="17"/>
      <c r="T345" s="12"/>
      <c r="U345" s="12"/>
      <c r="V345" s="12"/>
      <c r="W345" s="12"/>
      <c r="X345" s="19"/>
      <c r="Y345" s="12"/>
    </row>
    <row r="346" spans="14:26" x14ac:dyDescent="0.2">
      <c r="N346" s="17"/>
      <c r="P346" s="17"/>
      <c r="R346" s="19"/>
      <c r="S346" s="17"/>
      <c r="T346" s="12"/>
      <c r="U346" s="12"/>
      <c r="V346" s="12"/>
      <c r="W346" s="12"/>
      <c r="X346" s="19"/>
      <c r="Y346" s="12"/>
    </row>
    <row r="348" spans="14:26" x14ac:dyDescent="0.2">
      <c r="R348" s="23"/>
      <c r="S348" s="17"/>
      <c r="W348" s="11"/>
      <c r="X348" s="11"/>
      <c r="Y348" s="24"/>
    </row>
    <row r="349" spans="14:26" x14ac:dyDescent="0.2">
      <c r="R349" s="23"/>
      <c r="S349" s="17"/>
      <c r="X349" s="11"/>
    </row>
    <row r="351" spans="14:26" x14ac:dyDescent="0.2">
      <c r="N351" s="17"/>
      <c r="R351" s="12"/>
      <c r="S351" s="17"/>
      <c r="X351" s="19"/>
      <c r="Y351" s="12"/>
    </row>
    <row r="352" spans="14:26" x14ac:dyDescent="0.2">
      <c r="R352" s="19"/>
      <c r="S352" s="17"/>
      <c r="T352" s="12"/>
      <c r="U352" s="12"/>
      <c r="V352" s="12"/>
      <c r="W352" s="12"/>
      <c r="X352" s="19"/>
      <c r="Y352" s="12"/>
    </row>
    <row r="353" spans="14:25" x14ac:dyDescent="0.2">
      <c r="N353" s="17"/>
      <c r="P353" s="17"/>
      <c r="R353" s="19"/>
      <c r="S353" s="17"/>
      <c r="T353" s="12"/>
      <c r="U353" s="12"/>
      <c r="V353" s="12"/>
      <c r="W353" s="12"/>
      <c r="X353" s="19"/>
      <c r="Y353" s="12"/>
    </row>
    <row r="354" spans="14:25" x14ac:dyDescent="0.2">
      <c r="N354" s="17"/>
    </row>
    <row r="355" spans="14:25" x14ac:dyDescent="0.2">
      <c r="N355" s="22"/>
      <c r="P355" s="22"/>
      <c r="R355" s="22"/>
      <c r="S355" s="22"/>
      <c r="X355" s="22"/>
    </row>
    <row r="357" spans="14:25" x14ac:dyDescent="0.2">
      <c r="N357" s="17"/>
      <c r="R357" s="12"/>
      <c r="S357" s="17"/>
      <c r="X357" s="19"/>
      <c r="Y357" s="12"/>
    </row>
    <row r="358" spans="14:25" x14ac:dyDescent="0.2">
      <c r="R358" s="19"/>
      <c r="S358" s="17"/>
      <c r="T358" s="12"/>
      <c r="U358" s="12"/>
      <c r="V358" s="12"/>
      <c r="W358" s="12"/>
      <c r="X358" s="19"/>
      <c r="Y358" s="12"/>
    </row>
    <row r="359" spans="14:25" x14ac:dyDescent="0.2">
      <c r="N359" s="17"/>
      <c r="P359" s="17"/>
      <c r="R359" s="19"/>
      <c r="S359" s="17"/>
      <c r="T359" s="12"/>
      <c r="U359" s="12"/>
      <c r="V359" s="12"/>
      <c r="W359" s="12"/>
      <c r="X359" s="19"/>
      <c r="Y359" s="12"/>
    </row>
    <row r="361" spans="14:25" x14ac:dyDescent="0.2">
      <c r="R361" s="23"/>
      <c r="S361" s="17"/>
      <c r="W361" s="11"/>
      <c r="X361" s="11"/>
      <c r="Y361" s="24"/>
    </row>
    <row r="362" spans="14:25" x14ac:dyDescent="0.2">
      <c r="R362" s="23"/>
      <c r="S362" s="17"/>
      <c r="X362" s="11"/>
    </row>
    <row r="365" spans="14:25" x14ac:dyDescent="0.2">
      <c r="N365" s="22"/>
      <c r="P365" s="22"/>
      <c r="R365" s="22"/>
      <c r="S365" s="22"/>
      <c r="X365" s="22"/>
    </row>
    <row r="367" spans="14:25" x14ac:dyDescent="0.2">
      <c r="N367" s="17"/>
      <c r="R367" s="12"/>
      <c r="S367" s="17"/>
      <c r="X367" s="19"/>
      <c r="Y367" s="12"/>
    </row>
    <row r="368" spans="14:25" x14ac:dyDescent="0.2">
      <c r="R368" s="19"/>
      <c r="S368" s="17"/>
      <c r="T368" s="12"/>
      <c r="U368" s="12"/>
      <c r="V368" s="12"/>
      <c r="W368" s="12"/>
      <c r="X368" s="19"/>
      <c r="Y368" s="12"/>
    </row>
    <row r="369" spans="14:25" x14ac:dyDescent="0.2">
      <c r="N369" s="17"/>
      <c r="P369" s="17"/>
      <c r="R369" s="19"/>
      <c r="S369" s="17"/>
      <c r="T369" s="12"/>
      <c r="U369" s="12"/>
      <c r="V369" s="12"/>
      <c r="W369" s="12"/>
      <c r="X369" s="19"/>
      <c r="Y369" s="12"/>
    </row>
    <row r="370" spans="14:25" x14ac:dyDescent="0.2">
      <c r="N370" s="17"/>
    </row>
    <row r="371" spans="14:25" x14ac:dyDescent="0.2">
      <c r="N371" s="22"/>
      <c r="P371" s="22"/>
      <c r="R371" s="22"/>
      <c r="S371" s="22"/>
      <c r="X371" s="22"/>
    </row>
    <row r="373" spans="14:25" x14ac:dyDescent="0.2">
      <c r="N373" s="17"/>
      <c r="R373" s="12"/>
      <c r="S373" s="17"/>
      <c r="X373" s="19"/>
      <c r="Y373" s="12"/>
    </row>
    <row r="374" spans="14:25" x14ac:dyDescent="0.2">
      <c r="R374" s="19"/>
      <c r="S374" s="17"/>
      <c r="T374" s="12"/>
      <c r="U374" s="12"/>
      <c r="V374" s="12"/>
      <c r="W374" s="12"/>
      <c r="X374" s="19"/>
      <c r="Y374" s="12"/>
    </row>
    <row r="375" spans="14:25" x14ac:dyDescent="0.2">
      <c r="N375" s="17"/>
      <c r="P375" s="17"/>
      <c r="R375" s="19"/>
      <c r="S375" s="17"/>
      <c r="T375" s="12"/>
      <c r="U375" s="12"/>
      <c r="V375" s="12"/>
      <c r="W375" s="12"/>
      <c r="X375" s="19"/>
      <c r="Y375" s="12"/>
    </row>
    <row r="379" spans="14:25" x14ac:dyDescent="0.2">
      <c r="R379" s="23"/>
      <c r="S379" s="17"/>
      <c r="W379" s="11"/>
      <c r="X379" s="11"/>
      <c r="Y379" s="24"/>
    </row>
    <row r="380" spans="14:25" x14ac:dyDescent="0.2">
      <c r="R380" s="23"/>
      <c r="S380" s="17"/>
      <c r="X380" s="11"/>
    </row>
    <row r="382" spans="14:25" x14ac:dyDescent="0.2">
      <c r="N382" s="17"/>
      <c r="R382" s="12"/>
      <c r="S382" s="17"/>
      <c r="X382" s="19"/>
      <c r="Y382" s="12"/>
    </row>
    <row r="383" spans="14:25" x14ac:dyDescent="0.2">
      <c r="R383" s="19"/>
      <c r="S383" s="17"/>
      <c r="T383" s="12"/>
      <c r="U383" s="12"/>
      <c r="V383" s="12"/>
      <c r="W383" s="12"/>
      <c r="X383" s="19"/>
      <c r="Y383" s="12"/>
    </row>
    <row r="384" spans="14:25" x14ac:dyDescent="0.2">
      <c r="N384" s="17"/>
      <c r="P384" s="17"/>
      <c r="R384" s="19"/>
      <c r="S384" s="17"/>
      <c r="T384" s="12"/>
      <c r="U384" s="12"/>
      <c r="V384" s="12"/>
      <c r="W384" s="12"/>
      <c r="X384" s="19"/>
      <c r="Y384" s="12"/>
    </row>
    <row r="386" spans="18:26" x14ac:dyDescent="0.2">
      <c r="R386" s="23"/>
      <c r="S386" s="17"/>
      <c r="W386" s="11"/>
      <c r="X386" s="11"/>
      <c r="Y386" s="24"/>
    </row>
    <row r="387" spans="18:26" x14ac:dyDescent="0.2">
      <c r="R387" s="23"/>
      <c r="S387" s="17"/>
      <c r="X387" s="11"/>
      <c r="Y387" s="24"/>
      <c r="Z387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9" sqref="A9"/>
    </sheetView>
  </sheetViews>
  <sheetFormatPr defaultRowHeight="10.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94"/>
  <sheetViews>
    <sheetView showGridLines="0" zoomScaleNormal="100" zoomScaleSheetLayoutView="100" workbookViewId="0">
      <pane ySplit="5" topLeftCell="A27" activePane="bottomLeft" state="frozenSplit"/>
      <selection activeCell="M17" sqref="M17"/>
      <selection pane="bottomLeft" activeCell="A49" sqref="A49"/>
    </sheetView>
  </sheetViews>
  <sheetFormatPr defaultColWidth="9.77734375" defaultRowHeight="10" x14ac:dyDescent="0.2"/>
  <cols>
    <col min="1" max="1" width="25.44140625" style="10" customWidth="1"/>
    <col min="2" max="2" width="54" style="17" customWidth="1"/>
    <col min="3" max="3" width="19.109375" style="10" customWidth="1"/>
    <col min="4" max="4" width="16.77734375" style="10" customWidth="1"/>
    <col min="5" max="5" width="17.6640625" style="36" customWidth="1"/>
    <col min="6" max="6" width="13.77734375" style="36" customWidth="1"/>
    <col min="7" max="9" width="13.77734375" style="10" customWidth="1"/>
    <col min="10" max="10" width="20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3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23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23" ht="24.75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23" s="27" customFormat="1" ht="18.75" customHeight="1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23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23" ht="34.5" customHeight="1" x14ac:dyDescent="0.25">
      <c r="A6" s="164" t="s">
        <v>22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ht="17.25" customHeight="1" x14ac:dyDescent="0.25">
      <c r="A7" s="39" t="s">
        <v>10</v>
      </c>
      <c r="B7" s="57" t="s">
        <v>62</v>
      </c>
      <c r="C7" s="42">
        <v>2406475</v>
      </c>
      <c r="D7" s="58">
        <v>38338</v>
      </c>
      <c r="E7" s="76">
        <v>4123</v>
      </c>
      <c r="F7" s="30">
        <v>5480</v>
      </c>
      <c r="G7" s="31">
        <f t="shared" ref="G7:G26" si="0">ROUND(F7/E7,5)</f>
        <v>1.3291299999999999</v>
      </c>
      <c r="H7" s="32">
        <f t="shared" ref="H7:H26" si="1">ROUND(C7/I7*G7,2)</f>
        <v>212.6</v>
      </c>
      <c r="I7" s="59">
        <v>15045</v>
      </c>
      <c r="J7" s="33">
        <f t="shared" ref="J7:J26" si="2">ROUND(C7*G7,0)*(1.013)</f>
        <v>3240098.7339999997</v>
      </c>
    </row>
    <row r="8" spans="1:23" ht="10.5" x14ac:dyDescent="0.25">
      <c r="A8" s="39" t="s">
        <v>11</v>
      </c>
      <c r="B8" s="57" t="s">
        <v>64</v>
      </c>
      <c r="C8" s="60">
        <v>10193814</v>
      </c>
      <c r="D8" s="58">
        <v>38147</v>
      </c>
      <c r="E8" s="76">
        <v>3996</v>
      </c>
      <c r="F8" s="30">
        <v>5480</v>
      </c>
      <c r="G8" s="31">
        <f t="shared" si="0"/>
        <v>1.37137</v>
      </c>
      <c r="H8" s="32">
        <f t="shared" si="1"/>
        <v>241.72</v>
      </c>
      <c r="I8" s="59">
        <v>57834</v>
      </c>
      <c r="J8" s="33">
        <f t="shared" si="2"/>
        <v>14161224.382999999</v>
      </c>
    </row>
    <row r="9" spans="1:23" ht="10.5" x14ac:dyDescent="0.25">
      <c r="A9" s="17" t="s">
        <v>19</v>
      </c>
      <c r="B9" s="41" t="s">
        <v>288</v>
      </c>
      <c r="C9" s="42">
        <v>7443352</v>
      </c>
      <c r="D9" s="43">
        <v>38138</v>
      </c>
      <c r="E9" s="30">
        <v>3956</v>
      </c>
      <c r="F9" s="30">
        <v>5480</v>
      </c>
      <c r="G9" s="37">
        <f t="shared" si="0"/>
        <v>1.38524</v>
      </c>
      <c r="H9" s="32">
        <f t="shared" si="1"/>
        <v>243.43</v>
      </c>
      <c r="I9" s="44">
        <v>42357</v>
      </c>
      <c r="J9" s="33">
        <f t="shared" si="2"/>
        <v>10444869.776999999</v>
      </c>
      <c r="K9" s="1"/>
    </row>
    <row r="10" spans="1:23" ht="10.5" x14ac:dyDescent="0.25">
      <c r="A10" s="17" t="s">
        <v>19</v>
      </c>
      <c r="B10" s="41" t="s">
        <v>80</v>
      </c>
      <c r="C10" s="42">
        <v>6596059</v>
      </c>
      <c r="D10" s="43">
        <v>38252</v>
      </c>
      <c r="E10" s="30">
        <v>4102</v>
      </c>
      <c r="F10" s="30">
        <v>5480</v>
      </c>
      <c r="G10" s="37">
        <f t="shared" si="0"/>
        <v>1.3359300000000001</v>
      </c>
      <c r="H10" s="32">
        <f t="shared" si="1"/>
        <v>260.42</v>
      </c>
      <c r="I10" s="44">
        <v>33837</v>
      </c>
      <c r="J10" s="33">
        <f t="shared" si="2"/>
        <v>8926427.3489999995</v>
      </c>
      <c r="K10" s="1"/>
    </row>
    <row r="11" spans="1:23" ht="10.5" x14ac:dyDescent="0.25">
      <c r="A11" s="17" t="s">
        <v>19</v>
      </c>
      <c r="B11" s="41" t="s">
        <v>86</v>
      </c>
      <c r="C11" s="42">
        <v>12533182</v>
      </c>
      <c r="D11" s="43">
        <v>38521</v>
      </c>
      <c r="E11" s="30">
        <v>4195</v>
      </c>
      <c r="F11" s="30">
        <v>5480</v>
      </c>
      <c r="G11" s="37">
        <f t="shared" si="0"/>
        <v>1.3063199999999999</v>
      </c>
      <c r="H11" s="32">
        <f t="shared" si="1"/>
        <v>181.51</v>
      </c>
      <c r="I11" s="44">
        <v>90203</v>
      </c>
      <c r="J11" s="33">
        <f t="shared" si="2"/>
        <v>16585186.497999998</v>
      </c>
      <c r="K11" s="1"/>
    </row>
    <row r="12" spans="1:23" ht="10.5" x14ac:dyDescent="0.25">
      <c r="A12" s="17" t="s">
        <v>57</v>
      </c>
      <c r="B12" s="41" t="s">
        <v>90</v>
      </c>
      <c r="C12" s="42">
        <v>2944214</v>
      </c>
      <c r="D12" s="43">
        <v>38581</v>
      </c>
      <c r="E12" s="30">
        <v>4210</v>
      </c>
      <c r="F12" s="30">
        <v>5480</v>
      </c>
      <c r="G12" s="37">
        <f t="shared" si="0"/>
        <v>1.30166</v>
      </c>
      <c r="H12" s="32">
        <f t="shared" si="1"/>
        <v>266.51</v>
      </c>
      <c r="I12" s="44">
        <v>14380</v>
      </c>
      <c r="J12" s="33">
        <f t="shared" si="2"/>
        <v>3882186.7579999994</v>
      </c>
      <c r="K12" s="1"/>
    </row>
    <row r="13" spans="1:23" ht="10.5" x14ac:dyDescent="0.25">
      <c r="A13" s="17" t="s">
        <v>57</v>
      </c>
      <c r="B13" s="41" t="s">
        <v>93</v>
      </c>
      <c r="C13" s="42">
        <v>1952163</v>
      </c>
      <c r="D13" s="43">
        <v>38687</v>
      </c>
      <c r="E13" s="30">
        <v>4329</v>
      </c>
      <c r="F13" s="30">
        <v>5480</v>
      </c>
      <c r="G13" s="37">
        <f t="shared" si="0"/>
        <v>1.2658799999999999</v>
      </c>
      <c r="H13" s="32">
        <f t="shared" si="1"/>
        <v>302.39999999999998</v>
      </c>
      <c r="I13" s="44">
        <v>8172</v>
      </c>
      <c r="J13" s="33">
        <f t="shared" si="2"/>
        <v>2503329.6519999998</v>
      </c>
      <c r="K13" s="1"/>
    </row>
    <row r="14" spans="1:23" x14ac:dyDescent="0.2">
      <c r="A14" s="17" t="s">
        <v>25</v>
      </c>
      <c r="B14" s="10" t="s">
        <v>95</v>
      </c>
      <c r="C14" s="35">
        <f>3017139</f>
        <v>3017139</v>
      </c>
      <c r="D14" s="43">
        <v>38385</v>
      </c>
      <c r="E14" s="30">
        <v>4116</v>
      </c>
      <c r="F14" s="30">
        <v>5480</v>
      </c>
      <c r="G14" s="37">
        <f t="shared" si="0"/>
        <v>1.3313900000000001</v>
      </c>
      <c r="H14" s="32">
        <f t="shared" si="1"/>
        <v>203.39</v>
      </c>
      <c r="I14" s="56">
        <v>19750</v>
      </c>
      <c r="J14" s="33">
        <f t="shared" si="2"/>
        <v>4069209.8569999994</v>
      </c>
    </row>
    <row r="15" spans="1:23" s="16" customFormat="1" ht="10.5" x14ac:dyDescent="0.25">
      <c r="A15" s="45" t="s">
        <v>26</v>
      </c>
      <c r="B15" s="16" t="s">
        <v>289</v>
      </c>
      <c r="C15" s="52">
        <v>21620191.539999999</v>
      </c>
      <c r="D15" s="93">
        <v>38376</v>
      </c>
      <c r="E15" s="77">
        <v>4112</v>
      </c>
      <c r="F15" s="30">
        <v>5480</v>
      </c>
      <c r="G15" s="89">
        <f t="shared" si="0"/>
        <v>1.3326800000000001</v>
      </c>
      <c r="H15" s="80">
        <f t="shared" si="1"/>
        <v>281.70999999999998</v>
      </c>
      <c r="I15" s="53">
        <v>102278</v>
      </c>
      <c r="J15" s="81">
        <f t="shared" si="2"/>
        <v>29187363.360999998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</row>
    <row r="16" spans="1:23" s="16" customFormat="1" ht="10.5" x14ac:dyDescent="0.25">
      <c r="A16" s="45" t="s">
        <v>26</v>
      </c>
      <c r="B16" s="16" t="s">
        <v>149</v>
      </c>
      <c r="C16" s="52">
        <v>13527905.619999999</v>
      </c>
      <c r="D16" s="93">
        <v>38376</v>
      </c>
      <c r="E16" s="77">
        <v>4112</v>
      </c>
      <c r="F16" s="30">
        <v>5480</v>
      </c>
      <c r="G16" s="89">
        <f t="shared" si="0"/>
        <v>1.3326800000000001</v>
      </c>
      <c r="H16" s="80">
        <f t="shared" si="1"/>
        <v>274.02</v>
      </c>
      <c r="I16" s="53">
        <v>65791</v>
      </c>
      <c r="J16" s="81">
        <f t="shared" si="2"/>
        <v>18262737.796999998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23" s="16" customFormat="1" ht="10.5" x14ac:dyDescent="0.25">
      <c r="A17" s="45" t="s">
        <v>50</v>
      </c>
      <c r="B17" s="16" t="s">
        <v>144</v>
      </c>
      <c r="C17" s="52">
        <v>4331608</v>
      </c>
      <c r="D17" s="93">
        <v>38616</v>
      </c>
      <c r="E17" s="77">
        <v>4242</v>
      </c>
      <c r="F17" s="30">
        <v>5480</v>
      </c>
      <c r="G17" s="89">
        <f t="shared" si="0"/>
        <v>1.2918400000000001</v>
      </c>
      <c r="H17" s="80">
        <f t="shared" si="1"/>
        <v>216.95</v>
      </c>
      <c r="I17" s="53">
        <v>25793</v>
      </c>
      <c r="J17" s="81">
        <f t="shared" si="2"/>
        <v>5668488.6719999993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</row>
    <row r="18" spans="1:23" s="16" customFormat="1" x14ac:dyDescent="0.2">
      <c r="A18" s="45" t="s">
        <v>13</v>
      </c>
      <c r="B18" s="16" t="s">
        <v>107</v>
      </c>
      <c r="C18" s="88">
        <v>12020513.779999999</v>
      </c>
      <c r="D18" s="49">
        <v>38826</v>
      </c>
      <c r="E18" s="77">
        <v>4335</v>
      </c>
      <c r="F18" s="30">
        <v>5480</v>
      </c>
      <c r="G18" s="89">
        <f t="shared" si="0"/>
        <v>1.26413</v>
      </c>
      <c r="H18" s="80">
        <f t="shared" si="1"/>
        <v>280.54000000000002</v>
      </c>
      <c r="I18" s="53">
        <v>54165</v>
      </c>
      <c r="J18" s="81">
        <f t="shared" si="2"/>
        <v>15393033.395999998</v>
      </c>
    </row>
    <row r="19" spans="1:23" s="16" customFormat="1" x14ac:dyDescent="0.2">
      <c r="A19" s="45" t="s">
        <v>43</v>
      </c>
      <c r="B19" s="16" t="s">
        <v>108</v>
      </c>
      <c r="C19" s="88">
        <v>5982852</v>
      </c>
      <c r="D19" s="49">
        <v>38950</v>
      </c>
      <c r="E19" s="77">
        <v>4359</v>
      </c>
      <c r="F19" s="30">
        <v>5480</v>
      </c>
      <c r="G19" s="89">
        <f t="shared" si="0"/>
        <v>1.2571699999999999</v>
      </c>
      <c r="H19" s="80">
        <f t="shared" si="1"/>
        <v>167.14</v>
      </c>
      <c r="I19" s="53">
        <v>45000</v>
      </c>
      <c r="J19" s="81">
        <f t="shared" si="2"/>
        <v>7619241.0059999991</v>
      </c>
    </row>
    <row r="20" spans="1:23" s="16" customFormat="1" x14ac:dyDescent="0.2">
      <c r="A20" s="45" t="s">
        <v>111</v>
      </c>
      <c r="B20" s="16" t="s">
        <v>112</v>
      </c>
      <c r="C20" s="88">
        <v>8737814</v>
      </c>
      <c r="D20" s="49">
        <v>38913</v>
      </c>
      <c r="E20" s="77">
        <v>4356</v>
      </c>
      <c r="F20" s="30">
        <v>5480</v>
      </c>
      <c r="G20" s="89">
        <f t="shared" si="0"/>
        <v>1.25803</v>
      </c>
      <c r="H20" s="80">
        <f t="shared" si="1"/>
        <v>205.25</v>
      </c>
      <c r="I20" s="53">
        <v>53556</v>
      </c>
      <c r="J20" s="81">
        <f t="shared" si="2"/>
        <v>11135333.615999999</v>
      </c>
    </row>
    <row r="21" spans="1:23" s="16" customFormat="1" x14ac:dyDescent="0.2">
      <c r="A21" s="45" t="s">
        <v>41</v>
      </c>
      <c r="B21" s="16" t="s">
        <v>114</v>
      </c>
      <c r="C21" s="88">
        <v>7197283</v>
      </c>
      <c r="D21" s="49">
        <v>38920</v>
      </c>
      <c r="E21" s="77">
        <v>4356</v>
      </c>
      <c r="F21" s="30">
        <v>5480</v>
      </c>
      <c r="G21" s="89">
        <f t="shared" si="0"/>
        <v>1.25803</v>
      </c>
      <c r="H21" s="80">
        <f t="shared" si="1"/>
        <v>201.56</v>
      </c>
      <c r="I21" s="53">
        <v>44922</v>
      </c>
      <c r="J21" s="81">
        <f t="shared" si="2"/>
        <v>9172105.1739999987</v>
      </c>
    </row>
    <row r="22" spans="1:23" s="16" customFormat="1" ht="10.5" x14ac:dyDescent="0.25">
      <c r="A22" s="45" t="s">
        <v>28</v>
      </c>
      <c r="B22" s="16" t="s">
        <v>146</v>
      </c>
      <c r="C22" s="52">
        <v>1493242</v>
      </c>
      <c r="D22" s="93">
        <v>38903</v>
      </c>
      <c r="E22" s="77">
        <v>4356</v>
      </c>
      <c r="F22" s="30">
        <v>5480</v>
      </c>
      <c r="G22" s="89">
        <f t="shared" si="0"/>
        <v>1.25803</v>
      </c>
      <c r="H22" s="80">
        <f t="shared" si="1"/>
        <v>202.25</v>
      </c>
      <c r="I22" s="53">
        <v>9288</v>
      </c>
      <c r="J22" s="81">
        <f t="shared" si="2"/>
        <v>1902964.0589999999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</row>
    <row r="23" spans="1:23" s="16" customFormat="1" x14ac:dyDescent="0.2">
      <c r="A23" s="45" t="s">
        <v>26</v>
      </c>
      <c r="B23" s="16" t="s">
        <v>115</v>
      </c>
      <c r="C23" s="88">
        <v>7831579</v>
      </c>
      <c r="D23" s="49">
        <v>39084</v>
      </c>
      <c r="E23" s="77">
        <v>4335</v>
      </c>
      <c r="F23" s="30">
        <v>5480</v>
      </c>
      <c r="G23" s="89">
        <f t="shared" si="0"/>
        <v>1.26413</v>
      </c>
      <c r="H23" s="80">
        <f t="shared" si="1"/>
        <v>179.56</v>
      </c>
      <c r="I23" s="53">
        <v>55135</v>
      </c>
      <c r="J23" s="81">
        <f t="shared" si="2"/>
        <v>10028835.741999999</v>
      </c>
    </row>
    <row r="24" spans="1:23" s="16" customFormat="1" ht="10.5" x14ac:dyDescent="0.25">
      <c r="A24" s="45" t="s">
        <v>39</v>
      </c>
      <c r="B24" s="16" t="s">
        <v>138</v>
      </c>
      <c r="C24" s="88">
        <v>6588115</v>
      </c>
      <c r="D24" s="93">
        <v>39356</v>
      </c>
      <c r="E24" s="77">
        <v>4535</v>
      </c>
      <c r="F24" s="30">
        <v>5480</v>
      </c>
      <c r="G24" s="89">
        <f t="shared" si="0"/>
        <v>1.20838</v>
      </c>
      <c r="H24" s="80">
        <f t="shared" si="1"/>
        <v>200</v>
      </c>
      <c r="I24" s="53">
        <v>39805</v>
      </c>
      <c r="J24" s="81">
        <f t="shared" si="2"/>
        <v>8064438.2979999995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</row>
    <row r="25" spans="1:23" s="16" customFormat="1" ht="10.5" x14ac:dyDescent="0.25">
      <c r="A25" s="45" t="s">
        <v>39</v>
      </c>
      <c r="B25" s="16" t="s">
        <v>127</v>
      </c>
      <c r="C25" s="52">
        <v>17934000</v>
      </c>
      <c r="D25" s="93">
        <v>39356</v>
      </c>
      <c r="E25" s="77">
        <v>4535</v>
      </c>
      <c r="F25" s="30">
        <v>5480</v>
      </c>
      <c r="G25" s="89">
        <f t="shared" si="0"/>
        <v>1.20838</v>
      </c>
      <c r="H25" s="80">
        <f t="shared" si="1"/>
        <v>309.58999999999997</v>
      </c>
      <c r="I25" s="53">
        <v>70000</v>
      </c>
      <c r="J25" s="81">
        <f t="shared" si="2"/>
        <v>21952811.130999997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</row>
    <row r="26" spans="1:23" s="16" customFormat="1" ht="10.5" x14ac:dyDescent="0.25">
      <c r="A26" s="17" t="s">
        <v>20</v>
      </c>
      <c r="B26" s="10" t="s">
        <v>152</v>
      </c>
      <c r="C26" s="52">
        <v>8950000</v>
      </c>
      <c r="D26" s="93">
        <v>39630</v>
      </c>
      <c r="E26" s="77">
        <v>4723</v>
      </c>
      <c r="F26" s="30">
        <v>5480</v>
      </c>
      <c r="G26" s="89">
        <f t="shared" si="0"/>
        <v>1.16028</v>
      </c>
      <c r="H26" s="80">
        <f t="shared" si="1"/>
        <v>301.3</v>
      </c>
      <c r="I26" s="56">
        <v>34466</v>
      </c>
      <c r="J26" s="81">
        <f t="shared" si="2"/>
        <v>10519504.578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</row>
    <row r="27" spans="1:23" s="16" customFormat="1" ht="10.5" x14ac:dyDescent="0.25">
      <c r="A27" s="17" t="s">
        <v>11</v>
      </c>
      <c r="B27" s="10" t="s">
        <v>154</v>
      </c>
      <c r="C27" s="52">
        <v>33949005</v>
      </c>
      <c r="D27" s="93">
        <v>39753</v>
      </c>
      <c r="E27" s="77">
        <v>4847</v>
      </c>
      <c r="F27" s="30">
        <v>5480</v>
      </c>
      <c r="G27" s="89">
        <f t="shared" ref="G27:G45" si="3">ROUND(F27/E27,5)</f>
        <v>1.1306</v>
      </c>
      <c r="H27" s="80">
        <f t="shared" ref="H27:H45" si="4">ROUND(C27/I27*G27,2)</f>
        <v>334.04</v>
      </c>
      <c r="I27" s="56">
        <v>114903</v>
      </c>
      <c r="J27" s="81">
        <f t="shared" ref="J27:J45" si="5">ROUND(C27*G27,0)*(1.013)</f>
        <v>38881720.684999995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</row>
    <row r="28" spans="1:23" s="16" customFormat="1" ht="10.5" x14ac:dyDescent="0.25">
      <c r="A28" s="17" t="s">
        <v>39</v>
      </c>
      <c r="B28" s="10" t="s">
        <v>153</v>
      </c>
      <c r="C28" s="52">
        <v>16092888</v>
      </c>
      <c r="D28" s="93">
        <v>39753</v>
      </c>
      <c r="E28" s="77">
        <v>4847</v>
      </c>
      <c r="F28" s="30">
        <v>5480</v>
      </c>
      <c r="G28" s="89">
        <f t="shared" si="3"/>
        <v>1.1306</v>
      </c>
      <c r="H28" s="80">
        <f t="shared" si="4"/>
        <v>298.27</v>
      </c>
      <c r="I28" s="56">
        <v>61000</v>
      </c>
      <c r="J28" s="81">
        <f t="shared" si="5"/>
        <v>18431149.046999998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</row>
    <row r="29" spans="1:23" s="16" customFormat="1" ht="10.5" x14ac:dyDescent="0.25">
      <c r="A29" s="17" t="s">
        <v>162</v>
      </c>
      <c r="B29" s="10" t="s">
        <v>163</v>
      </c>
      <c r="C29" s="52">
        <v>530504</v>
      </c>
      <c r="D29" s="93">
        <v>39618</v>
      </c>
      <c r="E29" s="77">
        <v>4640</v>
      </c>
      <c r="F29" s="30">
        <v>5480</v>
      </c>
      <c r="G29" s="89">
        <f t="shared" si="3"/>
        <v>1.18103</v>
      </c>
      <c r="H29" s="80">
        <f t="shared" si="4"/>
        <v>72.52</v>
      </c>
      <c r="I29" s="56">
        <v>8640</v>
      </c>
      <c r="J29" s="81">
        <f t="shared" si="5"/>
        <v>634686.03299999994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</row>
    <row r="30" spans="1:23" s="16" customFormat="1" ht="10.5" x14ac:dyDescent="0.25">
      <c r="A30" s="17" t="s">
        <v>19</v>
      </c>
      <c r="B30" s="10" t="s">
        <v>165</v>
      </c>
      <c r="C30" s="52">
        <v>3829345</v>
      </c>
      <c r="D30" s="93">
        <v>39260</v>
      </c>
      <c r="E30" s="77">
        <v>4471</v>
      </c>
      <c r="F30" s="30">
        <v>5480</v>
      </c>
      <c r="G30" s="89">
        <f t="shared" si="3"/>
        <v>1.2256800000000001</v>
      </c>
      <c r="H30" s="80">
        <f t="shared" si="4"/>
        <v>328.5</v>
      </c>
      <c r="I30" s="56">
        <v>14288</v>
      </c>
      <c r="J30" s="81">
        <f t="shared" si="5"/>
        <v>4754568.176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</row>
    <row r="31" spans="1:23" s="16" customFormat="1" ht="10.5" x14ac:dyDescent="0.25">
      <c r="A31" s="17" t="s">
        <v>19</v>
      </c>
      <c r="B31" s="10" t="s">
        <v>166</v>
      </c>
      <c r="C31" s="52">
        <v>4888445</v>
      </c>
      <c r="D31" s="93">
        <v>39224</v>
      </c>
      <c r="E31" s="77">
        <v>4475</v>
      </c>
      <c r="F31" s="30">
        <v>5480</v>
      </c>
      <c r="G31" s="89">
        <f t="shared" si="3"/>
        <v>1.22458</v>
      </c>
      <c r="H31" s="80">
        <f t="shared" si="4"/>
        <v>358.91</v>
      </c>
      <c r="I31" s="56">
        <v>16679</v>
      </c>
      <c r="J31" s="81">
        <f t="shared" si="5"/>
        <v>6064113.7959999992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23" s="16" customFormat="1" ht="10.5" x14ac:dyDescent="0.25">
      <c r="A32" s="17" t="s">
        <v>19</v>
      </c>
      <c r="B32" s="10" t="s">
        <v>167</v>
      </c>
      <c r="C32" s="52">
        <v>4464352</v>
      </c>
      <c r="D32" s="93">
        <v>39196</v>
      </c>
      <c r="E32" s="77">
        <v>4416</v>
      </c>
      <c r="F32" s="30">
        <v>5480</v>
      </c>
      <c r="G32" s="89">
        <f t="shared" si="3"/>
        <v>1.2409399999999999</v>
      </c>
      <c r="H32" s="80">
        <f t="shared" si="4"/>
        <v>244.1</v>
      </c>
      <c r="I32" s="56">
        <v>22696</v>
      </c>
      <c r="J32" s="81">
        <f t="shared" si="5"/>
        <v>5612012.9089999991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</row>
    <row r="33" spans="1:23" s="16" customFormat="1" ht="10.5" x14ac:dyDescent="0.25">
      <c r="A33" s="17" t="s">
        <v>12</v>
      </c>
      <c r="B33" s="10" t="s">
        <v>169</v>
      </c>
      <c r="C33" s="52">
        <v>9891139</v>
      </c>
      <c r="D33" s="93">
        <v>38790</v>
      </c>
      <c r="E33" s="77">
        <v>4330</v>
      </c>
      <c r="F33" s="30">
        <v>5480</v>
      </c>
      <c r="G33" s="89">
        <f t="shared" si="3"/>
        <v>1.26559</v>
      </c>
      <c r="H33" s="80">
        <f t="shared" si="4"/>
        <v>243.85</v>
      </c>
      <c r="I33" s="56">
        <v>51336</v>
      </c>
      <c r="J33" s="81">
        <f t="shared" si="5"/>
        <v>12680862.650999999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</row>
    <row r="34" spans="1:23" s="16" customFormat="1" ht="10.5" x14ac:dyDescent="0.25">
      <c r="A34" s="17" t="s">
        <v>26</v>
      </c>
      <c r="B34" s="10" t="s">
        <v>170</v>
      </c>
      <c r="C34" s="52">
        <v>1737621.56</v>
      </c>
      <c r="D34" s="93">
        <v>39398</v>
      </c>
      <c r="E34" s="77">
        <v>4558</v>
      </c>
      <c r="F34" s="30">
        <v>5480</v>
      </c>
      <c r="G34" s="89">
        <f t="shared" si="3"/>
        <v>1.20228</v>
      </c>
      <c r="H34" s="80">
        <f t="shared" si="4"/>
        <v>478.71</v>
      </c>
      <c r="I34" s="56">
        <v>4364</v>
      </c>
      <c r="J34" s="81">
        <f t="shared" si="5"/>
        <v>2116266.4039999996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</row>
    <row r="35" spans="1:23" s="16" customFormat="1" ht="10.5" x14ac:dyDescent="0.25">
      <c r="A35" s="17" t="s">
        <v>32</v>
      </c>
      <c r="B35" s="10" t="s">
        <v>171</v>
      </c>
      <c r="C35" s="52">
        <v>19469088</v>
      </c>
      <c r="D35" s="93">
        <v>39280</v>
      </c>
      <c r="E35" s="77">
        <v>4493</v>
      </c>
      <c r="F35" s="30">
        <v>5480</v>
      </c>
      <c r="G35" s="89">
        <f t="shared" si="3"/>
        <v>1.2196800000000001</v>
      </c>
      <c r="H35" s="80">
        <f t="shared" si="4"/>
        <v>294.41000000000003</v>
      </c>
      <c r="I35" s="56">
        <v>80656</v>
      </c>
      <c r="J35" s="81">
        <f t="shared" si="5"/>
        <v>24054755.740999997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</row>
    <row r="36" spans="1:23" ht="10.5" x14ac:dyDescent="0.25">
      <c r="A36" s="17" t="s">
        <v>19</v>
      </c>
      <c r="B36" s="10" t="s">
        <v>173</v>
      </c>
      <c r="C36" s="60">
        <v>30553305</v>
      </c>
      <c r="D36" s="100">
        <v>39196</v>
      </c>
      <c r="E36" s="30">
        <v>4416</v>
      </c>
      <c r="F36" s="30">
        <v>5480</v>
      </c>
      <c r="G36" s="83">
        <f t="shared" si="3"/>
        <v>1.2409399999999999</v>
      </c>
      <c r="H36" s="64">
        <f t="shared" si="4"/>
        <v>324.99</v>
      </c>
      <c r="I36" s="56">
        <v>116663</v>
      </c>
      <c r="J36" s="65">
        <f t="shared" si="5"/>
        <v>38407710.633999996</v>
      </c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</row>
    <row r="37" spans="1:23" ht="10.5" x14ac:dyDescent="0.25">
      <c r="A37" s="17" t="s">
        <v>179</v>
      </c>
      <c r="B37" s="10" t="s">
        <v>178</v>
      </c>
      <c r="C37" s="60">
        <v>5324299</v>
      </c>
      <c r="D37" s="100">
        <v>39505</v>
      </c>
      <c r="E37" s="30">
        <v>4556</v>
      </c>
      <c r="F37" s="30">
        <v>5480</v>
      </c>
      <c r="G37" s="83">
        <f t="shared" si="3"/>
        <v>1.2028099999999999</v>
      </c>
      <c r="H37" s="64">
        <f t="shared" si="4"/>
        <v>241.83</v>
      </c>
      <c r="I37" s="56">
        <v>26482</v>
      </c>
      <c r="J37" s="65">
        <f t="shared" si="5"/>
        <v>6487373.5599999996</v>
      </c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</row>
    <row r="38" spans="1:23" ht="10.5" x14ac:dyDescent="0.25">
      <c r="A38" s="17" t="s">
        <v>14</v>
      </c>
      <c r="B38" s="10" t="s">
        <v>186</v>
      </c>
      <c r="C38" s="42">
        <v>19179884</v>
      </c>
      <c r="D38" s="100">
        <v>39904</v>
      </c>
      <c r="E38" s="30">
        <v>4761</v>
      </c>
      <c r="F38" s="30">
        <v>5480</v>
      </c>
      <c r="G38" s="83">
        <f t="shared" si="3"/>
        <v>1.1510199999999999</v>
      </c>
      <c r="H38" s="64">
        <f t="shared" si="4"/>
        <v>285.3</v>
      </c>
      <c r="I38" s="56">
        <v>77380</v>
      </c>
      <c r="J38" s="65">
        <f t="shared" si="5"/>
        <v>22363423.589999996</v>
      </c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</row>
    <row r="39" spans="1:23" ht="10.5" x14ac:dyDescent="0.25">
      <c r="A39" s="17" t="s">
        <v>15</v>
      </c>
      <c r="B39" s="10" t="s">
        <v>185</v>
      </c>
      <c r="C39" s="60">
        <v>22381425</v>
      </c>
      <c r="D39" s="100">
        <v>39965</v>
      </c>
      <c r="E39" s="30">
        <v>4640</v>
      </c>
      <c r="F39" s="30">
        <v>5480</v>
      </c>
      <c r="G39" s="83">
        <f t="shared" si="3"/>
        <v>1.18103</v>
      </c>
      <c r="H39" s="64">
        <f t="shared" si="4"/>
        <v>279.07</v>
      </c>
      <c r="I39" s="56">
        <v>94719</v>
      </c>
      <c r="J39" s="65">
        <f t="shared" si="5"/>
        <v>26776764.741999999</v>
      </c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</row>
    <row r="40" spans="1:23" ht="10.5" x14ac:dyDescent="0.25">
      <c r="A40" s="17" t="s">
        <v>197</v>
      </c>
      <c r="B40" s="10" t="s">
        <v>198</v>
      </c>
      <c r="C40" s="60">
        <v>14609000</v>
      </c>
      <c r="D40" s="100">
        <v>40022</v>
      </c>
      <c r="E40" s="30">
        <v>4762</v>
      </c>
      <c r="F40" s="30">
        <v>5480</v>
      </c>
      <c r="G40" s="83">
        <f t="shared" si="3"/>
        <v>1.1507799999999999</v>
      </c>
      <c r="H40" s="64">
        <f t="shared" si="4"/>
        <v>124.63</v>
      </c>
      <c r="I40" s="56">
        <v>134889</v>
      </c>
      <c r="J40" s="65">
        <f t="shared" si="5"/>
        <v>17030297.684999999</v>
      </c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</row>
    <row r="41" spans="1:23" ht="10.5" x14ac:dyDescent="0.25">
      <c r="A41" s="17" t="s">
        <v>203</v>
      </c>
      <c r="B41" s="10" t="s">
        <v>204</v>
      </c>
      <c r="C41" s="60">
        <v>5885516</v>
      </c>
      <c r="D41" s="100">
        <v>39905</v>
      </c>
      <c r="E41" s="30">
        <v>4761</v>
      </c>
      <c r="F41" s="30">
        <v>5480</v>
      </c>
      <c r="G41" s="83">
        <f t="shared" si="3"/>
        <v>1.1510199999999999</v>
      </c>
      <c r="H41" s="64">
        <f t="shared" si="4"/>
        <v>361.78</v>
      </c>
      <c r="I41" s="56">
        <v>18725</v>
      </c>
      <c r="J41" s="65">
        <f t="shared" si="5"/>
        <v>6862413.510999999</v>
      </c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</row>
    <row r="42" spans="1:23" ht="10.5" x14ac:dyDescent="0.25">
      <c r="A42" s="17" t="s">
        <v>203</v>
      </c>
      <c r="B42" s="10" t="s">
        <v>205</v>
      </c>
      <c r="C42" s="60">
        <v>6267847</v>
      </c>
      <c r="D42" s="100">
        <v>39783</v>
      </c>
      <c r="E42" s="30">
        <v>4797</v>
      </c>
      <c r="F42" s="30">
        <v>5480</v>
      </c>
      <c r="G42" s="83">
        <f t="shared" si="3"/>
        <v>1.14238</v>
      </c>
      <c r="H42" s="64">
        <f t="shared" si="4"/>
        <v>210.71</v>
      </c>
      <c r="I42" s="56">
        <v>33982</v>
      </c>
      <c r="J42" s="65">
        <f t="shared" si="5"/>
        <v>7253346.4189999988</v>
      </c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</row>
    <row r="43" spans="1:23" ht="10.5" x14ac:dyDescent="0.25">
      <c r="A43" s="17" t="s">
        <v>209</v>
      </c>
      <c r="B43" s="10" t="s">
        <v>210</v>
      </c>
      <c r="C43" s="60">
        <v>8830266</v>
      </c>
      <c r="D43" s="100">
        <v>39769</v>
      </c>
      <c r="E43" s="30">
        <v>4847</v>
      </c>
      <c r="F43" s="30">
        <v>5480</v>
      </c>
      <c r="G43" s="83">
        <f t="shared" si="3"/>
        <v>1.1306</v>
      </c>
      <c r="H43" s="64">
        <f t="shared" si="4"/>
        <v>243.52</v>
      </c>
      <c r="I43" s="56">
        <v>40996</v>
      </c>
      <c r="J43" s="65">
        <f t="shared" si="5"/>
        <v>10113284.487</v>
      </c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</row>
    <row r="44" spans="1:23" ht="10.5" x14ac:dyDescent="0.25">
      <c r="A44" s="17" t="s">
        <v>23</v>
      </c>
      <c r="B44" s="103" t="s">
        <v>213</v>
      </c>
      <c r="C44" s="60">
        <v>33893000</v>
      </c>
      <c r="D44" s="100">
        <v>40542</v>
      </c>
      <c r="E44" s="30">
        <v>4970</v>
      </c>
      <c r="F44" s="30">
        <v>5480</v>
      </c>
      <c r="G44" s="83">
        <f t="shared" si="3"/>
        <v>1.1026199999999999</v>
      </c>
      <c r="H44" s="64">
        <f t="shared" si="4"/>
        <v>306.83</v>
      </c>
      <c r="I44" s="56">
        <v>121798</v>
      </c>
      <c r="J44" s="65">
        <f t="shared" si="5"/>
        <v>37856924.299999997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</row>
    <row r="45" spans="1:23" ht="10.5" x14ac:dyDescent="0.25">
      <c r="A45" s="17" t="s">
        <v>39</v>
      </c>
      <c r="B45" s="103" t="s">
        <v>214</v>
      </c>
      <c r="C45" s="60">
        <v>14930038</v>
      </c>
      <c r="D45" s="100">
        <v>40513</v>
      </c>
      <c r="E45" s="30">
        <v>4970</v>
      </c>
      <c r="F45" s="30">
        <v>5480</v>
      </c>
      <c r="G45" s="83">
        <f t="shared" si="3"/>
        <v>1.1026199999999999</v>
      </c>
      <c r="H45" s="64">
        <f t="shared" si="4"/>
        <v>237.63</v>
      </c>
      <c r="I45" s="56">
        <v>69275</v>
      </c>
      <c r="J45" s="65">
        <f t="shared" si="5"/>
        <v>16676166.053999998</v>
      </c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</row>
    <row r="46" spans="1:23" s="115" customFormat="1" ht="20.25" customHeight="1" x14ac:dyDescent="0.25">
      <c r="A46" s="164" t="s">
        <v>239</v>
      </c>
      <c r="B46" s="107"/>
      <c r="C46" s="108"/>
      <c r="D46" s="109"/>
      <c r="E46" s="110"/>
      <c r="F46" s="110"/>
      <c r="G46" s="111"/>
      <c r="H46" s="112"/>
      <c r="I46" s="113"/>
      <c r="J46" s="114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</row>
    <row r="47" spans="1:23" ht="15.75" customHeight="1" x14ac:dyDescent="0.25">
      <c r="A47" s="17" t="s">
        <v>20</v>
      </c>
      <c r="B47" s="103" t="s">
        <v>215</v>
      </c>
      <c r="C47" s="60">
        <v>65347917</v>
      </c>
      <c r="D47" s="100">
        <v>40422</v>
      </c>
      <c r="E47" s="30">
        <v>4910</v>
      </c>
      <c r="F47" s="30">
        <v>5480</v>
      </c>
      <c r="G47" s="83">
        <f t="shared" ref="G47:G62" si="6">ROUND(F47/E47,5)</f>
        <v>1.11609</v>
      </c>
      <c r="H47" s="64">
        <f t="shared" ref="H47:H62" si="7">ROUND(C47/I47*G47,2)</f>
        <v>305.77999999999997</v>
      </c>
      <c r="I47" s="56">
        <v>238516</v>
      </c>
      <c r="J47" s="65">
        <f>ROUND(C47*G47,0)*(1.013)</f>
        <v>73882301.040999994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</row>
    <row r="48" spans="1:23" ht="10.5" x14ac:dyDescent="0.25">
      <c r="A48" s="17" t="s">
        <v>57</v>
      </c>
      <c r="B48" s="103" t="s">
        <v>226</v>
      </c>
      <c r="C48" s="60">
        <v>8580423.5</v>
      </c>
      <c r="D48" s="100">
        <v>39954</v>
      </c>
      <c r="E48" s="30">
        <v>4773</v>
      </c>
      <c r="F48" s="30">
        <v>5480</v>
      </c>
      <c r="G48" s="83">
        <f t="shared" si="6"/>
        <v>1.14812</v>
      </c>
      <c r="H48" s="64">
        <f t="shared" si="7"/>
        <v>302.99</v>
      </c>
      <c r="I48" s="56">
        <v>32514</v>
      </c>
      <c r="J48" s="65">
        <f>ROUND(C48*G48,0)*(1.013)</f>
        <v>9979423.6279999986</v>
      </c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</row>
    <row r="49" spans="1:11" x14ac:dyDescent="0.2">
      <c r="A49" s="17" t="s">
        <v>175</v>
      </c>
      <c r="B49" s="61" t="s">
        <v>223</v>
      </c>
      <c r="C49" s="60">
        <v>2838581</v>
      </c>
      <c r="D49" s="43">
        <v>40487</v>
      </c>
      <c r="E49" s="30">
        <v>4968</v>
      </c>
      <c r="F49" s="30">
        <v>5480</v>
      </c>
      <c r="G49" s="31">
        <f t="shared" si="6"/>
        <v>1.1030599999999999</v>
      </c>
      <c r="H49" s="64">
        <f t="shared" si="7"/>
        <v>183.51</v>
      </c>
      <c r="I49" s="44">
        <v>17062</v>
      </c>
      <c r="J49" s="65">
        <f>(ROUND(C49*G49,0))*(1.013)</f>
        <v>3171829.6249999995</v>
      </c>
    </row>
    <row r="50" spans="1:11" x14ac:dyDescent="0.2">
      <c r="A50" s="17" t="s">
        <v>16</v>
      </c>
      <c r="B50" s="61" t="s">
        <v>243</v>
      </c>
      <c r="C50" s="60">
        <v>21671276</v>
      </c>
      <c r="D50" s="43">
        <v>39419</v>
      </c>
      <c r="E50" s="30">
        <v>4556</v>
      </c>
      <c r="F50" s="30">
        <v>5480</v>
      </c>
      <c r="G50" s="31">
        <f t="shared" si="6"/>
        <v>1.2028099999999999</v>
      </c>
      <c r="H50" s="64">
        <f t="shared" si="7"/>
        <v>209.64</v>
      </c>
      <c r="I50" s="44">
        <v>124340</v>
      </c>
      <c r="J50" s="65">
        <f>(ROUND(C50*G50,0))*(1.013)</f>
        <v>26405290.550999999</v>
      </c>
    </row>
    <row r="51" spans="1:11" x14ac:dyDescent="0.2">
      <c r="A51" s="17" t="s">
        <v>46</v>
      </c>
      <c r="B51" s="61" t="s">
        <v>261</v>
      </c>
      <c r="C51" s="60">
        <v>1232972.79</v>
      </c>
      <c r="D51" s="43">
        <v>40605</v>
      </c>
      <c r="E51" s="30">
        <v>5010</v>
      </c>
      <c r="F51" s="30">
        <v>5480</v>
      </c>
      <c r="G51" s="31">
        <f t="shared" si="6"/>
        <v>1.0938099999999999</v>
      </c>
      <c r="H51" s="64">
        <f t="shared" si="7"/>
        <v>157.91999999999999</v>
      </c>
      <c r="I51" s="44">
        <v>8540</v>
      </c>
      <c r="J51" s="65">
        <f>(ROUND(C51*G51,0))*(1.013)</f>
        <v>1366170.2939999998</v>
      </c>
    </row>
    <row r="52" spans="1:11" x14ac:dyDescent="0.2">
      <c r="A52" s="17" t="s">
        <v>175</v>
      </c>
      <c r="B52" s="61" t="s">
        <v>258</v>
      </c>
      <c r="C52" s="60">
        <v>10063230</v>
      </c>
      <c r="D52" s="43">
        <v>40917</v>
      </c>
      <c r="E52" s="30">
        <v>5120</v>
      </c>
      <c r="F52" s="30">
        <v>5480</v>
      </c>
      <c r="G52" s="31">
        <f t="shared" si="6"/>
        <v>1.0703100000000001</v>
      </c>
      <c r="H52" s="64">
        <f t="shared" si="7"/>
        <v>211.95</v>
      </c>
      <c r="I52" s="44">
        <v>50818</v>
      </c>
      <c r="J52" s="65">
        <f>(ROUND(C52*G52,0))*(1.013)</f>
        <v>10910796.088</v>
      </c>
    </row>
    <row r="53" spans="1:11" s="39" customFormat="1" ht="10.5" x14ac:dyDescent="0.25">
      <c r="A53" s="17" t="s">
        <v>286</v>
      </c>
      <c r="B53" s="61" t="s">
        <v>257</v>
      </c>
      <c r="C53" s="65">
        <v>1075041</v>
      </c>
      <c r="D53" s="34">
        <v>41227</v>
      </c>
      <c r="E53" s="30">
        <v>5213</v>
      </c>
      <c r="F53" s="30">
        <v>5480</v>
      </c>
      <c r="G53" s="31">
        <f t="shared" si="6"/>
        <v>1.05122</v>
      </c>
      <c r="H53" s="64">
        <f t="shared" si="7"/>
        <v>181.43</v>
      </c>
      <c r="I53" s="56">
        <v>6229</v>
      </c>
      <c r="J53" s="65">
        <f>ROUND(C53*G53,0)*(1.013)</f>
        <v>1144796.365</v>
      </c>
    </row>
    <row r="54" spans="1:11" x14ac:dyDescent="0.2">
      <c r="A54" s="17" t="s">
        <v>246</v>
      </c>
      <c r="B54" s="61" t="s">
        <v>247</v>
      </c>
      <c r="C54" s="60">
        <v>17392635.859999999</v>
      </c>
      <c r="D54" s="43">
        <v>41277</v>
      </c>
      <c r="E54" s="30">
        <v>5226</v>
      </c>
      <c r="F54" s="30">
        <v>5480</v>
      </c>
      <c r="G54" s="31">
        <f t="shared" si="6"/>
        <v>1.0486</v>
      </c>
      <c r="H54" s="64">
        <f t="shared" si="7"/>
        <v>269.62</v>
      </c>
      <c r="I54" s="44">
        <v>67644</v>
      </c>
      <c r="J54" s="65">
        <f>(ROUND(C54*G54,0))*(1.013)</f>
        <v>18475010.933999997</v>
      </c>
    </row>
    <row r="55" spans="1:11" x14ac:dyDescent="0.2">
      <c r="A55" s="17" t="s">
        <v>179</v>
      </c>
      <c r="B55" s="61" t="s">
        <v>252</v>
      </c>
      <c r="C55" s="60">
        <v>1988609.57</v>
      </c>
      <c r="D55" s="43">
        <v>41074</v>
      </c>
      <c r="E55" s="30">
        <v>5170</v>
      </c>
      <c r="F55" s="30">
        <v>5480</v>
      </c>
      <c r="G55" s="31">
        <f t="shared" si="6"/>
        <v>1.05996</v>
      </c>
      <c r="H55" s="64">
        <f t="shared" si="7"/>
        <v>359.7</v>
      </c>
      <c r="I55" s="44">
        <v>5860</v>
      </c>
      <c r="J55" s="65">
        <f>(ROUND(C55*G55,0))*(1.013)</f>
        <v>2135249.0109999999</v>
      </c>
    </row>
    <row r="56" spans="1:11" x14ac:dyDescent="0.2">
      <c r="A56" s="17" t="s">
        <v>162</v>
      </c>
      <c r="B56" s="61" t="s">
        <v>266</v>
      </c>
      <c r="C56" s="60">
        <v>42070</v>
      </c>
      <c r="D56" s="43">
        <v>41277</v>
      </c>
      <c r="E56" s="30">
        <v>5226</v>
      </c>
      <c r="F56" s="30">
        <v>5480</v>
      </c>
      <c r="G56" s="31">
        <f t="shared" si="6"/>
        <v>1.0486</v>
      </c>
      <c r="H56" s="64">
        <f t="shared" si="7"/>
        <v>229.76</v>
      </c>
      <c r="I56" s="44">
        <v>192</v>
      </c>
      <c r="J56" s="65">
        <f>(ROUND(C56*G56,0))*(1.013)</f>
        <v>44688.494999999995</v>
      </c>
    </row>
    <row r="57" spans="1:11" x14ac:dyDescent="0.2">
      <c r="A57" s="17" t="s">
        <v>267</v>
      </c>
      <c r="B57" s="61" t="s">
        <v>268</v>
      </c>
      <c r="C57" s="60">
        <v>33892496.719999999</v>
      </c>
      <c r="D57" s="43">
        <v>41425</v>
      </c>
      <c r="E57" s="30">
        <v>5272</v>
      </c>
      <c r="F57" s="30">
        <v>5480</v>
      </c>
      <c r="G57" s="31">
        <f t="shared" si="6"/>
        <v>1.03945</v>
      </c>
      <c r="H57" s="64">
        <f t="shared" si="7"/>
        <v>376.79</v>
      </c>
      <c r="I57" s="44">
        <v>93500</v>
      </c>
      <c r="J57" s="65">
        <f>(ROUND(C57*G57,0))*(1.013)</f>
        <v>35687540.228</v>
      </c>
    </row>
    <row r="58" spans="1:11" x14ac:dyDescent="0.2">
      <c r="A58" s="17" t="s">
        <v>269</v>
      </c>
      <c r="B58" s="61" t="s">
        <v>311</v>
      </c>
      <c r="C58" s="60">
        <v>14198184.460000001</v>
      </c>
      <c r="D58" s="43">
        <v>41277</v>
      </c>
      <c r="E58" s="30">
        <v>5226</v>
      </c>
      <c r="F58" s="30">
        <v>5480</v>
      </c>
      <c r="G58" s="31">
        <f t="shared" si="6"/>
        <v>1.0486</v>
      </c>
      <c r="H58" s="64">
        <f t="shared" si="7"/>
        <v>266.07</v>
      </c>
      <c r="I58" s="44">
        <v>55955</v>
      </c>
      <c r="J58" s="65">
        <f>(ROUND(C58*G58,0))*(1.013)</f>
        <v>15081762.807999998</v>
      </c>
    </row>
    <row r="59" spans="1:11" s="126" customFormat="1" x14ac:dyDescent="0.2">
      <c r="A59" s="117" t="s">
        <v>315</v>
      </c>
      <c r="B59" s="118" t="s">
        <v>316</v>
      </c>
      <c r="C59" s="119">
        <v>5419050</v>
      </c>
      <c r="D59" s="120">
        <v>41717</v>
      </c>
      <c r="E59" s="121">
        <v>5336</v>
      </c>
      <c r="F59" s="121">
        <v>5480</v>
      </c>
      <c r="G59" s="122">
        <f t="shared" si="6"/>
        <v>1.0269900000000001</v>
      </c>
      <c r="H59" s="123">
        <f t="shared" si="7"/>
        <v>196.43</v>
      </c>
      <c r="I59" s="124">
        <v>28333</v>
      </c>
      <c r="J59" s="125">
        <f>(ROUND(C59*G59,0))*(1.015)</f>
        <v>5648789.6499999994</v>
      </c>
    </row>
    <row r="60" spans="1:11" s="126" customFormat="1" x14ac:dyDescent="0.2">
      <c r="A60" s="117" t="s">
        <v>317</v>
      </c>
      <c r="B60" s="118" t="s">
        <v>318</v>
      </c>
      <c r="C60" s="119">
        <v>12991878</v>
      </c>
      <c r="D60" s="120">
        <v>41988</v>
      </c>
      <c r="E60" s="121">
        <v>5480</v>
      </c>
      <c r="F60" s="121">
        <v>5480</v>
      </c>
      <c r="G60" s="122">
        <f t="shared" si="6"/>
        <v>1</v>
      </c>
      <c r="H60" s="123">
        <f t="shared" si="7"/>
        <v>191.36</v>
      </c>
      <c r="I60" s="124">
        <v>67892</v>
      </c>
      <c r="J60" s="125">
        <f>(ROUND(C60*G60,0))*(1.015)</f>
        <v>13186756.169999998</v>
      </c>
    </row>
    <row r="61" spans="1:11" s="126" customFormat="1" x14ac:dyDescent="0.2">
      <c r="A61" s="117" t="s">
        <v>228</v>
      </c>
      <c r="B61" s="118" t="s">
        <v>321</v>
      </c>
      <c r="C61" s="119">
        <v>8290000</v>
      </c>
      <c r="D61" s="120">
        <v>41638</v>
      </c>
      <c r="E61" s="121">
        <v>5326</v>
      </c>
      <c r="F61" s="121">
        <v>5480</v>
      </c>
      <c r="G61" s="122">
        <f t="shared" si="6"/>
        <v>1.02891</v>
      </c>
      <c r="H61" s="123">
        <f t="shared" si="7"/>
        <v>181</v>
      </c>
      <c r="I61" s="124">
        <v>47124</v>
      </c>
      <c r="J61" s="125">
        <f>(ROUND(C61*G61,0))*(1.015)</f>
        <v>8657608.959999999</v>
      </c>
    </row>
    <row r="62" spans="1:11" s="148" customFormat="1" x14ac:dyDescent="0.2">
      <c r="A62" s="158" t="s">
        <v>326</v>
      </c>
      <c r="B62" s="159" t="s">
        <v>327</v>
      </c>
      <c r="C62" s="160">
        <v>77108595.200000003</v>
      </c>
      <c r="D62" s="151">
        <v>41791</v>
      </c>
      <c r="E62" s="161">
        <v>5375</v>
      </c>
      <c r="F62" s="161">
        <v>5480</v>
      </c>
      <c r="G62" s="162">
        <f t="shared" si="6"/>
        <v>1.01953</v>
      </c>
      <c r="H62" s="154">
        <f t="shared" si="7"/>
        <v>449.17</v>
      </c>
      <c r="I62" s="163">
        <v>175023</v>
      </c>
      <c r="J62" s="156">
        <f>(ROUND(C62*G62,0))*(1.015)</f>
        <v>79793743.889999986</v>
      </c>
    </row>
    <row r="63" spans="1:11" ht="19.5" customHeight="1" x14ac:dyDescent="0.25">
      <c r="A63" s="3"/>
      <c r="B63" s="3" t="s">
        <v>21</v>
      </c>
      <c r="C63" s="4"/>
      <c r="D63" s="5"/>
      <c r="E63" s="6"/>
      <c r="F63" s="6"/>
      <c r="G63" s="7"/>
      <c r="H63" s="6"/>
      <c r="I63" s="8">
        <f>SUM(I7:I62)</f>
        <v>3010790</v>
      </c>
      <c r="J63" s="8">
        <f>SUM(J7:J62)</f>
        <v>821348987.99999988</v>
      </c>
      <c r="K63" s="1"/>
    </row>
    <row r="64" spans="1:11" ht="20.25" customHeight="1" x14ac:dyDescent="0.25">
      <c r="A64" s="3"/>
      <c r="B64" s="3" t="s">
        <v>310</v>
      </c>
      <c r="C64" s="4"/>
      <c r="D64" s="5"/>
      <c r="E64" s="6"/>
      <c r="F64" s="6"/>
      <c r="G64" s="7"/>
      <c r="H64" s="9">
        <f>ROUND(J63/I63,2)</f>
        <v>272.8</v>
      </c>
      <c r="I64" s="8"/>
      <c r="J64" s="8"/>
      <c r="K64" s="1"/>
    </row>
    <row r="65" spans="1:25" ht="10.5" x14ac:dyDescent="0.25">
      <c r="A65" s="3"/>
      <c r="B65" s="3"/>
      <c r="C65" s="4"/>
      <c r="D65" s="5"/>
      <c r="E65" s="6"/>
      <c r="F65" s="6"/>
      <c r="G65" s="7"/>
      <c r="H65" s="9"/>
      <c r="I65" s="8"/>
      <c r="J65" s="8"/>
      <c r="K65" s="1"/>
    </row>
    <row r="66" spans="1:25" x14ac:dyDescent="0.2">
      <c r="A66" s="17"/>
      <c r="C66" s="11"/>
      <c r="G66" s="14"/>
      <c r="H66" s="15"/>
      <c r="J66" s="21"/>
    </row>
    <row r="67" spans="1:25" x14ac:dyDescent="0.2">
      <c r="A67" s="17"/>
      <c r="C67" s="11"/>
      <c r="G67" s="14"/>
      <c r="H67" s="15"/>
      <c r="J67" s="11"/>
      <c r="N67" s="17"/>
      <c r="R67" s="12"/>
      <c r="S67" s="17"/>
      <c r="X67" s="19"/>
      <c r="Y67" s="12"/>
    </row>
    <row r="68" spans="1:25" x14ac:dyDescent="0.2">
      <c r="A68" s="17"/>
      <c r="C68" s="11"/>
      <c r="G68" s="14"/>
      <c r="H68" s="15"/>
      <c r="J68" s="11"/>
      <c r="R68" s="19"/>
      <c r="S68" s="17"/>
      <c r="T68" s="12"/>
      <c r="U68" s="12"/>
      <c r="V68" s="12"/>
      <c r="W68" s="12"/>
      <c r="X68" s="19"/>
      <c r="Y68" s="12"/>
    </row>
    <row r="69" spans="1:25" x14ac:dyDescent="0.2">
      <c r="A69" s="17"/>
      <c r="C69" s="11"/>
      <c r="G69" s="14"/>
      <c r="H69" s="15"/>
      <c r="J69" s="11"/>
      <c r="N69" s="17"/>
      <c r="P69" s="17"/>
      <c r="R69" s="19"/>
      <c r="S69" s="17"/>
      <c r="T69" s="12"/>
      <c r="U69" s="12"/>
      <c r="V69" s="12"/>
      <c r="W69" s="12"/>
      <c r="X69" s="19"/>
      <c r="Y69" s="12"/>
    </row>
    <row r="70" spans="1:25" x14ac:dyDescent="0.2">
      <c r="A70" s="17"/>
      <c r="C70" s="11"/>
      <c r="G70" s="14"/>
      <c r="H70" s="15"/>
      <c r="J70" s="11"/>
    </row>
    <row r="71" spans="1:25" x14ac:dyDescent="0.2">
      <c r="A71" s="17"/>
      <c r="C71" s="11"/>
      <c r="G71" s="14"/>
      <c r="H71" s="15"/>
      <c r="J71" s="11"/>
    </row>
    <row r="72" spans="1:25" x14ac:dyDescent="0.2">
      <c r="A72" s="17"/>
      <c r="C72" s="11"/>
      <c r="H72" s="15"/>
      <c r="J72" s="11"/>
    </row>
    <row r="73" spans="1:25" x14ac:dyDescent="0.2">
      <c r="A73" s="17"/>
      <c r="C73" s="11"/>
      <c r="H73" s="15"/>
      <c r="J73" s="11"/>
    </row>
    <row r="74" spans="1:25" x14ac:dyDescent="0.2">
      <c r="A74" s="17"/>
      <c r="C74" s="11"/>
      <c r="H74" s="15"/>
      <c r="J74" s="11"/>
    </row>
    <row r="75" spans="1:25" x14ac:dyDescent="0.2">
      <c r="A75" s="17"/>
      <c r="C75" s="11"/>
      <c r="H75" s="15"/>
      <c r="J75" s="11"/>
    </row>
    <row r="76" spans="1:25" x14ac:dyDescent="0.2">
      <c r="A76" s="17"/>
      <c r="C76" s="11"/>
      <c r="H76" s="15"/>
      <c r="J76" s="11"/>
    </row>
    <row r="77" spans="1:25" x14ac:dyDescent="0.2">
      <c r="A77" s="17"/>
      <c r="C77" s="11"/>
      <c r="H77" s="15"/>
      <c r="J77" s="11"/>
    </row>
    <row r="78" spans="1:25" x14ac:dyDescent="0.2">
      <c r="A78" s="17"/>
      <c r="C78" s="11"/>
      <c r="H78" s="15"/>
      <c r="J78" s="11"/>
    </row>
    <row r="79" spans="1:25" x14ac:dyDescent="0.2">
      <c r="C79" s="11"/>
      <c r="H79" s="15"/>
      <c r="J79" s="11"/>
    </row>
    <row r="80" spans="1:25" x14ac:dyDescent="0.2">
      <c r="C80" s="11"/>
      <c r="H80" s="15"/>
      <c r="J80" s="11"/>
    </row>
    <row r="81" spans="3:25" x14ac:dyDescent="0.2">
      <c r="C81" s="11"/>
      <c r="H81" s="15"/>
      <c r="J81" s="11"/>
    </row>
    <row r="82" spans="3:25" x14ac:dyDescent="0.2">
      <c r="C82" s="11"/>
      <c r="H82" s="15"/>
      <c r="J82" s="11"/>
    </row>
    <row r="83" spans="3:25" x14ac:dyDescent="0.2">
      <c r="C83" s="11"/>
      <c r="H83" s="15"/>
      <c r="J83" s="11"/>
    </row>
    <row r="84" spans="3:25" x14ac:dyDescent="0.2">
      <c r="C84" s="11"/>
      <c r="G84" s="14"/>
      <c r="H84" s="15"/>
      <c r="J84" s="11"/>
    </row>
    <row r="85" spans="3:25" x14ac:dyDescent="0.2">
      <c r="C85" s="11"/>
      <c r="G85" s="14"/>
      <c r="H85" s="15"/>
      <c r="J85" s="11"/>
      <c r="N85" s="17"/>
      <c r="R85" s="12"/>
      <c r="S85" s="17"/>
      <c r="X85" s="19"/>
      <c r="Y85" s="12"/>
    </row>
    <row r="86" spans="3:25" x14ac:dyDescent="0.2">
      <c r="C86" s="11"/>
      <c r="G86" s="14"/>
      <c r="H86" s="15"/>
      <c r="J86" s="11"/>
      <c r="R86" s="19"/>
      <c r="S86" s="17"/>
      <c r="T86" s="12"/>
      <c r="U86" s="12"/>
      <c r="V86" s="12"/>
      <c r="W86" s="12"/>
      <c r="X86" s="19"/>
      <c r="Y86" s="12"/>
    </row>
    <row r="87" spans="3:25" x14ac:dyDescent="0.2">
      <c r="C87" s="11"/>
      <c r="G87" s="14"/>
      <c r="H87" s="15"/>
      <c r="J87" s="11"/>
      <c r="N87" s="17"/>
      <c r="P87" s="17"/>
      <c r="R87" s="19"/>
      <c r="S87" s="17"/>
      <c r="T87" s="12"/>
      <c r="U87" s="12"/>
      <c r="V87" s="12"/>
      <c r="W87" s="12"/>
      <c r="X87" s="19"/>
      <c r="Y87" s="12"/>
    </row>
    <row r="88" spans="3:25" x14ac:dyDescent="0.2">
      <c r="C88" s="11"/>
      <c r="G88" s="14"/>
      <c r="H88" s="15"/>
      <c r="J88" s="11"/>
    </row>
    <row r="89" spans="3:25" x14ac:dyDescent="0.2">
      <c r="C89" s="11"/>
      <c r="H89" s="15"/>
      <c r="J89" s="11"/>
    </row>
    <row r="90" spans="3:25" x14ac:dyDescent="0.2">
      <c r="C90" s="11"/>
      <c r="G90" s="14"/>
      <c r="H90" s="15"/>
      <c r="J90" s="11"/>
    </row>
    <row r="91" spans="3:25" x14ac:dyDescent="0.2">
      <c r="C91" s="11"/>
      <c r="G91" s="14"/>
      <c r="H91" s="15"/>
      <c r="J91" s="11"/>
      <c r="N91" s="17"/>
      <c r="R91" s="12"/>
      <c r="S91" s="17"/>
      <c r="X91" s="19"/>
      <c r="Y91" s="12"/>
    </row>
    <row r="92" spans="3:25" x14ac:dyDescent="0.2">
      <c r="C92" s="11"/>
      <c r="G92" s="14"/>
      <c r="H92" s="15"/>
      <c r="J92" s="11"/>
      <c r="R92" s="19"/>
      <c r="S92" s="17"/>
      <c r="T92" s="12"/>
      <c r="U92" s="12"/>
      <c r="V92" s="12"/>
      <c r="W92" s="12"/>
      <c r="X92" s="19"/>
      <c r="Y92" s="12"/>
    </row>
    <row r="93" spans="3:25" x14ac:dyDescent="0.2">
      <c r="C93" s="11"/>
      <c r="G93" s="14"/>
      <c r="H93" s="15"/>
      <c r="J93" s="11"/>
      <c r="N93" s="17"/>
      <c r="P93" s="17"/>
      <c r="R93" s="19"/>
      <c r="S93" s="17"/>
      <c r="T93" s="12"/>
      <c r="U93" s="12"/>
      <c r="V93" s="12"/>
      <c r="W93" s="12"/>
      <c r="X93" s="19"/>
      <c r="Y93" s="12"/>
    </row>
    <row r="94" spans="3:25" x14ac:dyDescent="0.2">
      <c r="C94" s="11"/>
      <c r="G94" s="14"/>
      <c r="H94" s="15"/>
      <c r="J94" s="11"/>
      <c r="N94" s="17"/>
    </row>
    <row r="95" spans="3:25" x14ac:dyDescent="0.2">
      <c r="C95" s="11"/>
      <c r="G95" s="14"/>
      <c r="H95" s="15"/>
      <c r="J95" s="11"/>
      <c r="N95" s="22"/>
      <c r="P95" s="22"/>
      <c r="R95" s="22"/>
      <c r="S95" s="22"/>
      <c r="X95" s="22"/>
    </row>
    <row r="96" spans="3:25" x14ac:dyDescent="0.2">
      <c r="C96" s="11"/>
      <c r="G96" s="14"/>
      <c r="H96" s="15"/>
      <c r="J96" s="11"/>
    </row>
    <row r="97" spans="3:26" x14ac:dyDescent="0.2">
      <c r="C97" s="11"/>
      <c r="G97" s="14"/>
      <c r="H97" s="15"/>
      <c r="J97" s="11"/>
    </row>
    <row r="98" spans="3:26" x14ac:dyDescent="0.2">
      <c r="C98" s="11"/>
      <c r="G98" s="14"/>
      <c r="H98" s="15"/>
      <c r="J98" s="11"/>
      <c r="N98" s="17"/>
      <c r="R98" s="12"/>
      <c r="S98" s="17"/>
      <c r="X98" s="19"/>
      <c r="Y98" s="12"/>
    </row>
    <row r="99" spans="3:26" x14ac:dyDescent="0.2">
      <c r="C99" s="11"/>
      <c r="G99" s="14"/>
      <c r="H99" s="15"/>
      <c r="J99" s="11"/>
      <c r="R99" s="19"/>
      <c r="S99" s="17"/>
      <c r="T99" s="12"/>
      <c r="U99" s="12"/>
      <c r="V99" s="12"/>
      <c r="W99" s="12"/>
      <c r="X99" s="19"/>
      <c r="Y99" s="12"/>
    </row>
    <row r="100" spans="3:26" x14ac:dyDescent="0.2">
      <c r="C100" s="11"/>
      <c r="G100" s="14"/>
      <c r="H100" s="15"/>
      <c r="J100" s="11"/>
      <c r="N100" s="17"/>
      <c r="P100" s="17"/>
      <c r="R100" s="19"/>
      <c r="S100" s="17"/>
      <c r="T100" s="12"/>
      <c r="U100" s="12"/>
      <c r="V100" s="12"/>
      <c r="W100" s="12"/>
      <c r="X100" s="19"/>
      <c r="Y100" s="12"/>
    </row>
    <row r="101" spans="3:26" x14ac:dyDescent="0.2">
      <c r="C101" s="11"/>
      <c r="G101" s="14"/>
      <c r="H101" s="15"/>
      <c r="J101" s="11"/>
    </row>
    <row r="102" spans="3:26" x14ac:dyDescent="0.2">
      <c r="C102" s="11"/>
      <c r="H102" s="15"/>
      <c r="J102" s="11"/>
    </row>
    <row r="103" spans="3:26" x14ac:dyDescent="0.2">
      <c r="C103" s="11"/>
      <c r="H103" s="15"/>
      <c r="J103" s="11"/>
    </row>
    <row r="104" spans="3:26" x14ac:dyDescent="0.2">
      <c r="C104" s="11"/>
      <c r="H104" s="15"/>
      <c r="J104" s="11"/>
    </row>
    <row r="105" spans="3:26" x14ac:dyDescent="0.2">
      <c r="C105" s="11"/>
      <c r="G105" s="14"/>
      <c r="H105" s="15"/>
      <c r="J105" s="11"/>
      <c r="Z105" s="17"/>
    </row>
    <row r="106" spans="3:26" x14ac:dyDescent="0.2">
      <c r="C106" s="11"/>
      <c r="G106" s="14"/>
      <c r="H106" s="15"/>
      <c r="J106" s="11"/>
      <c r="N106" s="17"/>
      <c r="R106" s="12"/>
      <c r="S106" s="17"/>
      <c r="X106" s="19"/>
      <c r="Y106" s="12"/>
    </row>
    <row r="107" spans="3:26" x14ac:dyDescent="0.2">
      <c r="C107" s="11"/>
      <c r="G107" s="14"/>
      <c r="H107" s="15"/>
      <c r="J107" s="11"/>
      <c r="R107" s="19"/>
      <c r="S107" s="17"/>
      <c r="T107" s="12"/>
      <c r="U107" s="12"/>
      <c r="V107" s="12"/>
      <c r="W107" s="12"/>
      <c r="X107" s="19"/>
      <c r="Y107" s="12"/>
    </row>
    <row r="108" spans="3:26" x14ac:dyDescent="0.2">
      <c r="C108" s="11"/>
      <c r="G108" s="14"/>
      <c r="H108" s="15"/>
      <c r="J108" s="11"/>
      <c r="N108" s="17"/>
      <c r="P108" s="17"/>
      <c r="R108" s="19"/>
      <c r="S108" s="17"/>
      <c r="T108" s="12"/>
      <c r="U108" s="12"/>
      <c r="V108" s="12"/>
      <c r="W108" s="12"/>
      <c r="X108" s="19"/>
      <c r="Y108" s="12"/>
    </row>
    <row r="109" spans="3:26" x14ac:dyDescent="0.2">
      <c r="C109" s="11"/>
      <c r="G109" s="14"/>
      <c r="H109" s="15"/>
      <c r="J109" s="11"/>
    </row>
    <row r="110" spans="3:26" x14ac:dyDescent="0.2">
      <c r="C110" s="11"/>
      <c r="H110" s="15"/>
      <c r="J110" s="11"/>
    </row>
    <row r="111" spans="3:26" x14ac:dyDescent="0.2">
      <c r="C111" s="11"/>
      <c r="G111" s="14"/>
      <c r="H111" s="15"/>
      <c r="J111" s="11"/>
      <c r="R111" s="23"/>
      <c r="S111" s="17"/>
      <c r="X111" s="11"/>
    </row>
    <row r="112" spans="3:26" x14ac:dyDescent="0.2">
      <c r="C112" s="11"/>
      <c r="G112" s="14"/>
      <c r="H112" s="15"/>
      <c r="J112" s="11"/>
    </row>
    <row r="113" spans="3:25" x14ac:dyDescent="0.2">
      <c r="C113" s="11"/>
      <c r="G113" s="14"/>
      <c r="H113" s="15"/>
      <c r="J113" s="11"/>
      <c r="N113" s="17"/>
      <c r="R113" s="12"/>
      <c r="S113" s="17"/>
      <c r="X113" s="19"/>
      <c r="Y113" s="12"/>
    </row>
    <row r="114" spans="3:25" x14ac:dyDescent="0.2">
      <c r="C114" s="11"/>
      <c r="G114" s="14"/>
      <c r="H114" s="15"/>
      <c r="J114" s="11"/>
      <c r="R114" s="19"/>
      <c r="S114" s="17"/>
      <c r="T114" s="12"/>
      <c r="U114" s="12"/>
      <c r="V114" s="12"/>
      <c r="W114" s="12"/>
      <c r="X114" s="19"/>
      <c r="Y114" s="12"/>
    </row>
    <row r="115" spans="3:25" x14ac:dyDescent="0.2">
      <c r="C115" s="11"/>
      <c r="G115" s="14"/>
      <c r="H115" s="15"/>
      <c r="J115" s="11"/>
      <c r="N115" s="17"/>
      <c r="P115" s="17"/>
      <c r="R115" s="19"/>
      <c r="S115" s="17"/>
      <c r="T115" s="12"/>
      <c r="U115" s="12"/>
      <c r="V115" s="12"/>
      <c r="W115" s="12"/>
      <c r="X115" s="19"/>
      <c r="Y115" s="12"/>
    </row>
    <row r="116" spans="3:25" x14ac:dyDescent="0.2">
      <c r="C116" s="11"/>
      <c r="G116" s="14"/>
      <c r="H116" s="15"/>
      <c r="J116" s="11"/>
    </row>
    <row r="117" spans="3:25" x14ac:dyDescent="0.2">
      <c r="C117" s="11"/>
      <c r="H117" s="15"/>
      <c r="J117" s="11"/>
    </row>
    <row r="118" spans="3:25" x14ac:dyDescent="0.2">
      <c r="C118" s="11"/>
      <c r="G118" s="14"/>
      <c r="H118" s="15"/>
      <c r="J118" s="11"/>
    </row>
    <row r="119" spans="3:25" x14ac:dyDescent="0.2">
      <c r="C119" s="11"/>
      <c r="G119" s="14"/>
      <c r="H119" s="15"/>
      <c r="J119" s="11"/>
      <c r="N119" s="17"/>
      <c r="R119" s="12"/>
      <c r="S119" s="17"/>
      <c r="X119" s="19"/>
      <c r="Y119" s="12"/>
    </row>
    <row r="120" spans="3:25" x14ac:dyDescent="0.2">
      <c r="C120" s="11"/>
      <c r="G120" s="14"/>
      <c r="H120" s="15"/>
      <c r="J120" s="11"/>
      <c r="R120" s="19"/>
      <c r="S120" s="17"/>
      <c r="T120" s="12"/>
      <c r="U120" s="12"/>
      <c r="V120" s="12"/>
      <c r="W120" s="12"/>
      <c r="X120" s="19"/>
      <c r="Y120" s="12"/>
    </row>
    <row r="121" spans="3:25" x14ac:dyDescent="0.2">
      <c r="C121" s="11"/>
      <c r="G121" s="14"/>
      <c r="H121" s="15"/>
      <c r="J121" s="11"/>
      <c r="N121" s="17"/>
      <c r="P121" s="17"/>
      <c r="R121" s="19"/>
      <c r="S121" s="17"/>
      <c r="T121" s="12"/>
      <c r="U121" s="12"/>
      <c r="V121" s="12"/>
      <c r="W121" s="12"/>
      <c r="X121" s="19"/>
      <c r="Y121" s="12"/>
    </row>
    <row r="122" spans="3:25" x14ac:dyDescent="0.2">
      <c r="C122" s="11"/>
      <c r="G122" s="14"/>
      <c r="H122" s="15"/>
      <c r="J122" s="11"/>
    </row>
    <row r="123" spans="3:25" x14ac:dyDescent="0.2">
      <c r="C123" s="11"/>
      <c r="H123" s="15"/>
      <c r="J123" s="11"/>
    </row>
    <row r="124" spans="3:25" x14ac:dyDescent="0.2">
      <c r="C124" s="11"/>
      <c r="H124" s="15"/>
      <c r="J124" s="11"/>
    </row>
    <row r="125" spans="3:25" x14ac:dyDescent="0.2">
      <c r="C125" s="11"/>
      <c r="H125" s="15"/>
      <c r="J125" s="11"/>
    </row>
    <row r="126" spans="3:25" x14ac:dyDescent="0.2">
      <c r="C126" s="11"/>
      <c r="H126" s="15"/>
      <c r="J126" s="11"/>
    </row>
    <row r="127" spans="3:25" x14ac:dyDescent="0.2">
      <c r="C127" s="11"/>
      <c r="H127" s="15"/>
      <c r="J127" s="11"/>
    </row>
    <row r="128" spans="3:25" x14ac:dyDescent="0.2">
      <c r="C128" s="11"/>
      <c r="G128" s="14"/>
      <c r="H128" s="15"/>
      <c r="J128" s="11"/>
    </row>
    <row r="129" spans="3:25" x14ac:dyDescent="0.2">
      <c r="C129" s="11"/>
      <c r="G129" s="14"/>
      <c r="H129" s="15"/>
      <c r="J129" s="11"/>
      <c r="N129" s="17"/>
      <c r="R129" s="12"/>
      <c r="S129" s="17"/>
      <c r="X129" s="19"/>
      <c r="Y129" s="12"/>
    </row>
    <row r="130" spans="3:25" x14ac:dyDescent="0.2">
      <c r="C130" s="11"/>
      <c r="H130" s="15"/>
      <c r="J130" s="11"/>
    </row>
    <row r="131" spans="3:25" x14ac:dyDescent="0.2">
      <c r="C131" s="11"/>
      <c r="G131" s="14"/>
      <c r="H131" s="15"/>
      <c r="J131" s="11"/>
      <c r="N131" s="17"/>
      <c r="P131" s="17"/>
      <c r="R131" s="19"/>
      <c r="S131" s="17"/>
      <c r="T131" s="12"/>
      <c r="U131" s="12"/>
      <c r="V131" s="12"/>
      <c r="W131" s="12"/>
      <c r="X131" s="19"/>
      <c r="Y131" s="12"/>
    </row>
    <row r="132" spans="3:25" x14ac:dyDescent="0.2">
      <c r="C132" s="11"/>
      <c r="G132" s="14"/>
      <c r="H132" s="15"/>
      <c r="J132" s="11"/>
    </row>
    <row r="133" spans="3:25" x14ac:dyDescent="0.2">
      <c r="C133" s="11"/>
      <c r="G133" s="14"/>
      <c r="H133" s="15"/>
      <c r="J133" s="11"/>
    </row>
    <row r="134" spans="3:25" x14ac:dyDescent="0.2">
      <c r="C134" s="11"/>
      <c r="H134" s="15"/>
      <c r="J134" s="11"/>
    </row>
    <row r="135" spans="3:25" x14ac:dyDescent="0.2">
      <c r="C135" s="11"/>
      <c r="H135" s="15"/>
      <c r="J135" s="11"/>
    </row>
    <row r="136" spans="3:25" x14ac:dyDescent="0.2">
      <c r="C136" s="11"/>
      <c r="H136" s="15"/>
      <c r="J136" s="11"/>
    </row>
    <row r="137" spans="3:25" x14ac:dyDescent="0.2">
      <c r="C137" s="11"/>
      <c r="H137" s="15"/>
      <c r="J137" s="11"/>
    </row>
    <row r="138" spans="3:25" x14ac:dyDescent="0.2">
      <c r="C138" s="11"/>
      <c r="H138" s="15"/>
      <c r="J138" s="11"/>
    </row>
    <row r="139" spans="3:25" x14ac:dyDescent="0.2">
      <c r="C139" s="11"/>
      <c r="G139" s="14"/>
      <c r="H139" s="15"/>
      <c r="J139" s="11"/>
    </row>
    <row r="140" spans="3:25" x14ac:dyDescent="0.2">
      <c r="C140" s="11"/>
      <c r="G140" s="14"/>
      <c r="H140" s="15"/>
      <c r="J140" s="11"/>
      <c r="N140" s="17"/>
      <c r="R140" s="12"/>
      <c r="S140" s="17"/>
      <c r="X140" s="19"/>
      <c r="Y140" s="12"/>
    </row>
    <row r="141" spans="3:25" x14ac:dyDescent="0.2">
      <c r="C141" s="11"/>
      <c r="G141" s="14"/>
      <c r="H141" s="15"/>
      <c r="J141" s="11"/>
      <c r="R141" s="19"/>
      <c r="S141" s="17"/>
      <c r="T141" s="12"/>
      <c r="U141" s="12"/>
      <c r="V141" s="12"/>
      <c r="W141" s="12"/>
      <c r="X141" s="19"/>
      <c r="Y141" s="12"/>
    </row>
    <row r="142" spans="3:25" x14ac:dyDescent="0.2">
      <c r="C142" s="11"/>
      <c r="G142" s="14"/>
      <c r="H142" s="15"/>
      <c r="J142" s="11"/>
      <c r="N142" s="17"/>
      <c r="P142" s="17"/>
      <c r="R142" s="19"/>
      <c r="S142" s="17"/>
      <c r="T142" s="12"/>
      <c r="U142" s="12"/>
      <c r="V142" s="12"/>
      <c r="W142" s="12"/>
      <c r="X142" s="19"/>
      <c r="Y142" s="12"/>
    </row>
    <row r="143" spans="3:25" x14ac:dyDescent="0.2">
      <c r="C143" s="11"/>
      <c r="G143" s="14"/>
      <c r="H143" s="15"/>
      <c r="J143" s="11"/>
    </row>
    <row r="144" spans="3:25" x14ac:dyDescent="0.2">
      <c r="C144" s="11"/>
      <c r="G144" s="14"/>
      <c r="H144" s="15"/>
      <c r="J144" s="11"/>
    </row>
    <row r="145" spans="3:26" x14ac:dyDescent="0.2">
      <c r="C145" s="11"/>
      <c r="H145" s="15"/>
      <c r="J145" s="11"/>
    </row>
    <row r="146" spans="3:26" x14ac:dyDescent="0.2">
      <c r="C146" s="11"/>
      <c r="H146" s="15"/>
      <c r="J146" s="11"/>
    </row>
    <row r="147" spans="3:26" x14ac:dyDescent="0.2">
      <c r="C147" s="11"/>
      <c r="H147" s="15"/>
      <c r="J147" s="11"/>
    </row>
    <row r="148" spans="3:26" x14ac:dyDescent="0.2">
      <c r="C148" s="11"/>
      <c r="G148" s="14"/>
      <c r="H148" s="15"/>
      <c r="J148" s="11"/>
      <c r="Z148" s="17"/>
    </row>
    <row r="149" spans="3:26" x14ac:dyDescent="0.2">
      <c r="C149" s="11"/>
      <c r="G149" s="14"/>
      <c r="H149" s="15"/>
      <c r="J149" s="11"/>
      <c r="N149" s="17"/>
    </row>
    <row r="150" spans="3:26" x14ac:dyDescent="0.2">
      <c r="C150" s="11"/>
      <c r="G150" s="14"/>
      <c r="H150" s="15"/>
      <c r="J150" s="11"/>
      <c r="N150" s="17"/>
    </row>
    <row r="151" spans="3:26" x14ac:dyDescent="0.2">
      <c r="C151" s="11"/>
      <c r="G151" s="14"/>
      <c r="H151" s="15"/>
      <c r="J151" s="11"/>
    </row>
    <row r="152" spans="3:26" x14ac:dyDescent="0.2">
      <c r="C152" s="11"/>
      <c r="G152" s="14"/>
      <c r="H152" s="15"/>
      <c r="J152" s="11"/>
      <c r="N152" s="17"/>
      <c r="R152" s="12"/>
      <c r="S152" s="17"/>
      <c r="X152" s="19"/>
      <c r="Y152" s="12"/>
    </row>
    <row r="153" spans="3:26" x14ac:dyDescent="0.2">
      <c r="C153" s="11"/>
      <c r="G153" s="14"/>
      <c r="H153" s="15"/>
      <c r="J153" s="11"/>
      <c r="R153" s="19"/>
      <c r="S153" s="17"/>
      <c r="T153" s="12"/>
      <c r="U153" s="12"/>
      <c r="V153" s="12"/>
      <c r="W153" s="12"/>
      <c r="X153" s="19"/>
      <c r="Y153" s="12"/>
    </row>
    <row r="154" spans="3:26" x14ac:dyDescent="0.2">
      <c r="C154" s="11"/>
      <c r="G154" s="14"/>
      <c r="H154" s="15"/>
      <c r="J154" s="11"/>
      <c r="N154" s="17"/>
      <c r="P154" s="17"/>
      <c r="R154" s="19"/>
      <c r="S154" s="17"/>
      <c r="T154" s="12"/>
      <c r="U154" s="12"/>
      <c r="V154" s="12"/>
      <c r="W154" s="12"/>
      <c r="X154" s="19"/>
      <c r="Y154" s="12"/>
    </row>
    <row r="155" spans="3:26" x14ac:dyDescent="0.2">
      <c r="C155" s="11"/>
      <c r="G155" s="14"/>
      <c r="H155" s="15"/>
      <c r="J155" s="11"/>
    </row>
    <row r="156" spans="3:26" x14ac:dyDescent="0.2">
      <c r="C156" s="11"/>
      <c r="G156" s="14"/>
      <c r="H156" s="15"/>
      <c r="J156" s="11"/>
    </row>
    <row r="157" spans="3:26" x14ac:dyDescent="0.2">
      <c r="C157" s="11"/>
      <c r="G157" s="14"/>
      <c r="H157" s="13"/>
      <c r="J157" s="11"/>
    </row>
    <row r="158" spans="3:26" x14ac:dyDescent="0.2">
      <c r="C158" s="11"/>
      <c r="G158" s="14"/>
      <c r="H158" s="13"/>
      <c r="J158" s="11"/>
      <c r="R158" s="23"/>
      <c r="S158" s="17"/>
      <c r="W158" s="11"/>
      <c r="X158" s="11"/>
      <c r="Y158" s="24"/>
    </row>
    <row r="159" spans="3:26" x14ac:dyDescent="0.2">
      <c r="C159" s="11"/>
      <c r="G159" s="14"/>
      <c r="H159" s="13"/>
      <c r="J159" s="11"/>
      <c r="R159" s="23"/>
      <c r="S159" s="17"/>
      <c r="X159" s="11"/>
    </row>
    <row r="160" spans="3:26" x14ac:dyDescent="0.2">
      <c r="C160" s="11"/>
      <c r="G160" s="14"/>
      <c r="H160" s="13"/>
      <c r="J160" s="11"/>
    </row>
    <row r="161" spans="3:25" x14ac:dyDescent="0.2">
      <c r="C161" s="11"/>
      <c r="G161" s="14"/>
      <c r="H161" s="13"/>
      <c r="J161" s="11"/>
      <c r="N161" s="17"/>
      <c r="R161" s="12"/>
      <c r="S161" s="17"/>
      <c r="X161" s="19"/>
      <c r="Y161" s="12"/>
    </row>
    <row r="162" spans="3:25" x14ac:dyDescent="0.2">
      <c r="C162" s="11"/>
      <c r="G162" s="14"/>
      <c r="H162" s="13"/>
      <c r="J162" s="11"/>
      <c r="R162" s="19"/>
      <c r="S162" s="17"/>
      <c r="T162" s="12"/>
      <c r="U162" s="12"/>
      <c r="V162" s="12"/>
      <c r="W162" s="12"/>
      <c r="X162" s="19"/>
      <c r="Y162" s="12"/>
    </row>
    <row r="163" spans="3:25" x14ac:dyDescent="0.2">
      <c r="C163" s="11"/>
      <c r="G163" s="14"/>
      <c r="H163" s="13"/>
      <c r="J163" s="11"/>
      <c r="N163" s="17"/>
      <c r="P163" s="17"/>
      <c r="R163" s="19"/>
      <c r="S163" s="17"/>
      <c r="T163" s="12"/>
      <c r="U163" s="12"/>
      <c r="V163" s="12"/>
      <c r="W163" s="12"/>
      <c r="X163" s="19"/>
      <c r="Y163" s="12"/>
    </row>
    <row r="164" spans="3:25" x14ac:dyDescent="0.2">
      <c r="C164" s="11"/>
    </row>
    <row r="165" spans="3:25" x14ac:dyDescent="0.2">
      <c r="C165" s="11"/>
    </row>
    <row r="166" spans="3:25" x14ac:dyDescent="0.2">
      <c r="C166" s="11"/>
      <c r="G166" s="14"/>
      <c r="H166" s="13"/>
      <c r="J166" s="11"/>
      <c r="R166" s="23"/>
      <c r="S166" s="17"/>
      <c r="W166" s="11"/>
      <c r="X166" s="11"/>
      <c r="Y166" s="24"/>
    </row>
    <row r="167" spans="3:25" x14ac:dyDescent="0.2">
      <c r="C167" s="11"/>
      <c r="G167" s="14"/>
      <c r="H167" s="13"/>
      <c r="J167" s="11"/>
      <c r="R167" s="23"/>
      <c r="S167" s="17"/>
      <c r="X167" s="11"/>
    </row>
    <row r="168" spans="3:25" x14ac:dyDescent="0.2">
      <c r="C168" s="11"/>
      <c r="G168" s="14"/>
      <c r="H168" s="13"/>
      <c r="J168" s="11"/>
    </row>
    <row r="169" spans="3:25" x14ac:dyDescent="0.2">
      <c r="C169" s="11"/>
      <c r="G169" s="14"/>
      <c r="H169" s="13"/>
      <c r="J169" s="11"/>
      <c r="N169" s="17"/>
      <c r="R169" s="12"/>
      <c r="S169" s="17"/>
      <c r="X169" s="19"/>
      <c r="Y169" s="12"/>
    </row>
    <row r="170" spans="3:25" x14ac:dyDescent="0.2">
      <c r="C170" s="11"/>
      <c r="G170" s="14"/>
      <c r="H170" s="13"/>
      <c r="J170" s="11"/>
      <c r="R170" s="19"/>
      <c r="S170" s="17"/>
      <c r="T170" s="12"/>
      <c r="U170" s="12"/>
      <c r="V170" s="12"/>
      <c r="W170" s="12"/>
      <c r="X170" s="19"/>
      <c r="Y170" s="12"/>
    </row>
    <row r="171" spans="3:25" x14ac:dyDescent="0.2">
      <c r="C171" s="11"/>
      <c r="G171" s="14"/>
      <c r="H171" s="13"/>
      <c r="J171" s="11"/>
      <c r="N171" s="17"/>
      <c r="P171" s="17"/>
      <c r="R171" s="19"/>
      <c r="S171" s="17"/>
      <c r="T171" s="12"/>
      <c r="U171" s="12"/>
      <c r="V171" s="12"/>
      <c r="W171" s="12"/>
      <c r="X171" s="19"/>
      <c r="Y171" s="12"/>
    </row>
    <row r="172" spans="3:25" x14ac:dyDescent="0.2">
      <c r="C172" s="11"/>
      <c r="G172" s="14"/>
      <c r="H172" s="13"/>
      <c r="J172" s="11"/>
      <c r="N172" s="17"/>
    </row>
    <row r="173" spans="3:25" x14ac:dyDescent="0.2">
      <c r="C173" s="11"/>
      <c r="N173" s="22"/>
      <c r="P173" s="22"/>
      <c r="R173" s="22"/>
      <c r="S173" s="22"/>
      <c r="X173" s="22"/>
    </row>
    <row r="174" spans="3:25" x14ac:dyDescent="0.2">
      <c r="C174" s="11"/>
    </row>
    <row r="175" spans="3:25" x14ac:dyDescent="0.2">
      <c r="C175" s="11"/>
      <c r="N175" s="17"/>
      <c r="R175" s="12"/>
      <c r="S175" s="17"/>
      <c r="X175" s="19"/>
      <c r="Y175" s="12"/>
    </row>
    <row r="176" spans="3:25" x14ac:dyDescent="0.2">
      <c r="C176" s="11"/>
      <c r="R176" s="19"/>
      <c r="S176" s="17"/>
      <c r="T176" s="12"/>
      <c r="U176" s="12"/>
      <c r="V176" s="12"/>
      <c r="W176" s="12"/>
      <c r="X176" s="19"/>
      <c r="Y176" s="12"/>
    </row>
    <row r="177" spans="14:26" x14ac:dyDescent="0.2">
      <c r="N177" s="17"/>
      <c r="P177" s="17"/>
      <c r="R177" s="19"/>
      <c r="S177" s="17"/>
      <c r="T177" s="12"/>
      <c r="U177" s="12"/>
      <c r="V177" s="12"/>
      <c r="W177" s="12"/>
      <c r="X177" s="19"/>
      <c r="Y177" s="12"/>
    </row>
    <row r="178" spans="14:26" x14ac:dyDescent="0.2">
      <c r="N178" s="17"/>
    </row>
    <row r="179" spans="14:26" x14ac:dyDescent="0.2">
      <c r="N179" s="22"/>
      <c r="P179" s="22"/>
      <c r="R179" s="22"/>
      <c r="S179" s="22"/>
      <c r="X179" s="22"/>
    </row>
    <row r="181" spans="14:26" x14ac:dyDescent="0.2">
      <c r="N181" s="17"/>
      <c r="R181" s="12"/>
      <c r="S181" s="17"/>
      <c r="X181" s="19"/>
      <c r="Y181" s="12"/>
    </row>
    <row r="182" spans="14:26" x14ac:dyDescent="0.2">
      <c r="R182" s="19"/>
      <c r="S182" s="17"/>
      <c r="T182" s="12"/>
      <c r="U182" s="12"/>
      <c r="V182" s="12"/>
      <c r="W182" s="12"/>
      <c r="X182" s="19"/>
      <c r="Y182" s="12"/>
    </row>
    <row r="183" spans="14:26" x14ac:dyDescent="0.2">
      <c r="N183" s="17"/>
      <c r="P183" s="17"/>
      <c r="R183" s="19"/>
      <c r="S183" s="17"/>
      <c r="T183" s="12"/>
      <c r="U183" s="12"/>
      <c r="V183" s="12"/>
      <c r="W183" s="12"/>
      <c r="X183" s="19"/>
      <c r="Y183" s="12"/>
    </row>
    <row r="187" spans="14:26" x14ac:dyDescent="0.2">
      <c r="R187" s="23"/>
      <c r="S187" s="17"/>
      <c r="W187" s="11"/>
      <c r="X187" s="11"/>
      <c r="Y187" s="24"/>
    </row>
    <row r="188" spans="14:26" x14ac:dyDescent="0.2">
      <c r="R188" s="23"/>
      <c r="S188" s="17"/>
      <c r="X188" s="11"/>
      <c r="Z188" s="17"/>
    </row>
    <row r="189" spans="14:26" x14ac:dyDescent="0.2">
      <c r="N189" s="17"/>
      <c r="R189" s="12"/>
      <c r="S189" s="17"/>
      <c r="X189" s="19"/>
      <c r="Y189" s="12"/>
    </row>
    <row r="190" spans="14:26" x14ac:dyDescent="0.2">
      <c r="R190" s="19"/>
      <c r="S190" s="17"/>
      <c r="T190" s="12"/>
      <c r="U190" s="12"/>
      <c r="V190" s="12"/>
      <c r="W190" s="12"/>
      <c r="X190" s="19"/>
      <c r="Y190" s="12"/>
    </row>
    <row r="191" spans="14:26" x14ac:dyDescent="0.2">
      <c r="N191" s="17"/>
      <c r="P191" s="17"/>
      <c r="R191" s="19"/>
      <c r="S191" s="17"/>
      <c r="T191" s="12"/>
      <c r="U191" s="12"/>
      <c r="V191" s="12"/>
      <c r="W191" s="12"/>
      <c r="X191" s="19"/>
      <c r="Y191" s="12"/>
    </row>
    <row r="193" spans="14:25" x14ac:dyDescent="0.2">
      <c r="R193" s="23"/>
      <c r="S193" s="17"/>
      <c r="W193" s="11"/>
      <c r="X193" s="11"/>
      <c r="Y193" s="24"/>
    </row>
    <row r="194" spans="14:25" x14ac:dyDescent="0.2">
      <c r="R194" s="23"/>
      <c r="S194" s="17"/>
      <c r="X194" s="11"/>
    </row>
    <row r="196" spans="14:25" x14ac:dyDescent="0.2">
      <c r="N196" s="17"/>
      <c r="R196" s="12"/>
      <c r="S196" s="17"/>
      <c r="X196" s="19"/>
      <c r="Y196" s="12"/>
    </row>
    <row r="197" spans="14:25" x14ac:dyDescent="0.2">
      <c r="R197" s="19"/>
      <c r="S197" s="17"/>
      <c r="T197" s="12"/>
      <c r="U197" s="12"/>
      <c r="V197" s="12"/>
      <c r="W197" s="12"/>
      <c r="X197" s="19"/>
      <c r="Y197" s="12"/>
    </row>
    <row r="198" spans="14:25" x14ac:dyDescent="0.2">
      <c r="N198" s="17"/>
      <c r="P198" s="17"/>
      <c r="R198" s="19"/>
      <c r="S198" s="17"/>
      <c r="T198" s="12"/>
      <c r="U198" s="12"/>
      <c r="V198" s="12"/>
      <c r="W198" s="12"/>
      <c r="X198" s="19"/>
      <c r="Y198" s="12"/>
    </row>
    <row r="199" spans="14:25" x14ac:dyDescent="0.2">
      <c r="N199" s="17"/>
    </row>
    <row r="200" spans="14:25" x14ac:dyDescent="0.2">
      <c r="N200" s="22"/>
      <c r="P200" s="22"/>
      <c r="R200" s="22"/>
      <c r="S200" s="22"/>
      <c r="X200" s="22"/>
    </row>
    <row r="202" spans="14:25" x14ac:dyDescent="0.2">
      <c r="N202" s="17"/>
      <c r="R202" s="12"/>
      <c r="S202" s="17"/>
      <c r="X202" s="19"/>
      <c r="Y202" s="12"/>
    </row>
    <row r="203" spans="14:25" x14ac:dyDescent="0.2">
      <c r="R203" s="19"/>
      <c r="S203" s="17"/>
      <c r="T203" s="12"/>
      <c r="U203" s="12"/>
      <c r="V203" s="12"/>
      <c r="W203" s="12"/>
      <c r="X203" s="19"/>
      <c r="Y203" s="12"/>
    </row>
    <row r="204" spans="14:25" x14ac:dyDescent="0.2">
      <c r="N204" s="17"/>
      <c r="P204" s="17"/>
      <c r="R204" s="19"/>
      <c r="S204" s="17"/>
      <c r="T204" s="12"/>
      <c r="U204" s="12"/>
      <c r="V204" s="12"/>
      <c r="W204" s="12"/>
      <c r="X204" s="19"/>
      <c r="Y204" s="12"/>
    </row>
    <row r="210" spans="14:25" x14ac:dyDescent="0.2">
      <c r="R210" s="23"/>
      <c r="S210" s="17"/>
      <c r="W210" s="11"/>
      <c r="X210" s="11"/>
      <c r="Y210" s="24"/>
    </row>
    <row r="211" spans="14:25" x14ac:dyDescent="0.2">
      <c r="R211" s="23"/>
      <c r="S211" s="17"/>
      <c r="X211" s="11"/>
    </row>
    <row r="213" spans="14:25" x14ac:dyDescent="0.2">
      <c r="N213" s="17"/>
      <c r="R213" s="12"/>
      <c r="S213" s="17"/>
      <c r="X213" s="19"/>
      <c r="Y213" s="12"/>
    </row>
    <row r="214" spans="14:25" x14ac:dyDescent="0.2">
      <c r="R214" s="19"/>
      <c r="S214" s="17"/>
      <c r="T214" s="12"/>
      <c r="U214" s="12"/>
      <c r="V214" s="12"/>
      <c r="W214" s="12"/>
      <c r="X214" s="19"/>
      <c r="Y214" s="12"/>
    </row>
    <row r="215" spans="14:25" x14ac:dyDescent="0.2">
      <c r="N215" s="17"/>
      <c r="P215" s="17"/>
      <c r="R215" s="19"/>
      <c r="S215" s="17"/>
      <c r="T215" s="12"/>
      <c r="U215" s="12"/>
      <c r="V215" s="12"/>
      <c r="W215" s="12"/>
      <c r="X215" s="19"/>
      <c r="Y215" s="12"/>
    </row>
    <row r="217" spans="14:25" x14ac:dyDescent="0.2">
      <c r="R217" s="23"/>
      <c r="S217" s="17"/>
      <c r="W217" s="11"/>
      <c r="X217" s="11"/>
      <c r="Y217" s="24"/>
    </row>
    <row r="218" spans="14:25" x14ac:dyDescent="0.2">
      <c r="R218" s="23"/>
      <c r="S218" s="17"/>
      <c r="X218" s="11"/>
    </row>
    <row r="220" spans="14:25" x14ac:dyDescent="0.2">
      <c r="N220" s="17"/>
      <c r="R220" s="12"/>
      <c r="S220" s="17"/>
      <c r="X220" s="19"/>
      <c r="Y220" s="12"/>
    </row>
    <row r="221" spans="14:25" x14ac:dyDescent="0.2">
      <c r="R221" s="19"/>
      <c r="S221" s="17"/>
      <c r="T221" s="12"/>
      <c r="U221" s="12"/>
      <c r="V221" s="12"/>
      <c r="W221" s="12"/>
      <c r="X221" s="19"/>
      <c r="Y221" s="12"/>
    </row>
    <row r="222" spans="14:25" x14ac:dyDescent="0.2">
      <c r="N222" s="17"/>
      <c r="P222" s="17"/>
      <c r="R222" s="19"/>
      <c r="S222" s="17"/>
      <c r="T222" s="12"/>
      <c r="U222" s="12"/>
      <c r="V222" s="12"/>
      <c r="W222" s="12"/>
      <c r="X222" s="19"/>
      <c r="Y222" s="12"/>
    </row>
    <row r="224" spans="14:25" x14ac:dyDescent="0.2">
      <c r="R224" s="23"/>
      <c r="S224" s="17"/>
      <c r="W224" s="11"/>
      <c r="X224" s="11"/>
      <c r="Y224" s="24"/>
    </row>
    <row r="225" spans="14:26" x14ac:dyDescent="0.2">
      <c r="R225" s="23"/>
      <c r="S225" s="17"/>
      <c r="X225" s="11"/>
    </row>
    <row r="229" spans="14:26" x14ac:dyDescent="0.2">
      <c r="Z229" s="17"/>
    </row>
    <row r="230" spans="14:26" x14ac:dyDescent="0.2">
      <c r="N230" s="17"/>
    </row>
    <row r="231" spans="14:26" x14ac:dyDescent="0.2">
      <c r="N231" s="17"/>
    </row>
    <row r="233" spans="14:26" x14ac:dyDescent="0.2">
      <c r="N233" s="17"/>
      <c r="R233" s="12"/>
      <c r="S233" s="17"/>
      <c r="X233" s="19"/>
      <c r="Y233" s="12"/>
    </row>
    <row r="234" spans="14:26" x14ac:dyDescent="0.2">
      <c r="R234" s="19"/>
      <c r="S234" s="17"/>
      <c r="T234" s="12"/>
      <c r="U234" s="12"/>
      <c r="V234" s="12"/>
      <c r="W234" s="12"/>
      <c r="X234" s="19"/>
      <c r="Y234" s="12"/>
    </row>
    <row r="235" spans="14:26" x14ac:dyDescent="0.2">
      <c r="N235" s="17"/>
      <c r="P235" s="17"/>
      <c r="R235" s="19"/>
      <c r="S235" s="17"/>
      <c r="T235" s="12"/>
      <c r="U235" s="12"/>
      <c r="V235" s="12"/>
      <c r="W235" s="12"/>
      <c r="X235" s="19"/>
      <c r="Y235" s="12"/>
    </row>
    <row r="237" spans="14:26" x14ac:dyDescent="0.2">
      <c r="R237" s="23"/>
      <c r="S237" s="17"/>
      <c r="W237" s="11"/>
      <c r="X237" s="11"/>
      <c r="Y237" s="24"/>
    </row>
    <row r="238" spans="14:26" x14ac:dyDescent="0.2">
      <c r="R238" s="23"/>
      <c r="S238" s="17"/>
      <c r="X238" s="11"/>
    </row>
    <row r="240" spans="14:26" x14ac:dyDescent="0.2">
      <c r="N240" s="17"/>
      <c r="R240" s="12"/>
      <c r="S240" s="17"/>
      <c r="X240" s="19"/>
      <c r="Y240" s="12"/>
    </row>
    <row r="241" spans="14:25" x14ac:dyDescent="0.2">
      <c r="R241" s="19"/>
      <c r="S241" s="17"/>
      <c r="T241" s="12"/>
      <c r="U241" s="12"/>
      <c r="V241" s="12"/>
      <c r="W241" s="12"/>
      <c r="X241" s="19"/>
      <c r="Y241" s="12"/>
    </row>
    <row r="242" spans="14:25" x14ac:dyDescent="0.2">
      <c r="N242" s="17"/>
      <c r="P242" s="17"/>
      <c r="R242" s="19"/>
      <c r="S242" s="17"/>
      <c r="T242" s="12"/>
      <c r="U242" s="12"/>
      <c r="V242" s="12"/>
      <c r="W242" s="12"/>
      <c r="X242" s="19"/>
      <c r="Y242" s="12"/>
    </row>
    <row r="247" spans="14:25" x14ac:dyDescent="0.2">
      <c r="R247" s="23"/>
      <c r="S247" s="17"/>
      <c r="W247" s="11"/>
      <c r="X247" s="11"/>
      <c r="Y247" s="24"/>
    </row>
    <row r="248" spans="14:25" x14ac:dyDescent="0.2">
      <c r="R248" s="23"/>
      <c r="S248" s="17"/>
      <c r="X248" s="11"/>
    </row>
    <row r="250" spans="14:25" x14ac:dyDescent="0.2">
      <c r="N250" s="17"/>
      <c r="R250" s="12"/>
      <c r="S250" s="17"/>
      <c r="X250" s="19"/>
      <c r="Y250" s="12"/>
    </row>
    <row r="251" spans="14:25" x14ac:dyDescent="0.2">
      <c r="R251" s="19"/>
      <c r="S251" s="17"/>
      <c r="T251" s="12"/>
      <c r="U251" s="12"/>
      <c r="V251" s="12"/>
      <c r="W251" s="12"/>
      <c r="X251" s="19"/>
      <c r="Y251" s="12"/>
    </row>
    <row r="252" spans="14:25" x14ac:dyDescent="0.2">
      <c r="N252" s="17"/>
      <c r="P252" s="17"/>
      <c r="R252" s="19"/>
      <c r="S252" s="17"/>
      <c r="T252" s="12"/>
      <c r="U252" s="12"/>
      <c r="V252" s="12"/>
      <c r="W252" s="12"/>
      <c r="X252" s="19"/>
      <c r="Y252" s="12"/>
    </row>
    <row r="253" spans="14:25" x14ac:dyDescent="0.2">
      <c r="N253" s="17"/>
    </row>
    <row r="254" spans="14:25" x14ac:dyDescent="0.2">
      <c r="N254" s="22"/>
      <c r="P254" s="22"/>
      <c r="R254" s="22"/>
      <c r="S254" s="22"/>
      <c r="X254" s="22"/>
    </row>
    <row r="256" spans="14:25" x14ac:dyDescent="0.2">
      <c r="N256" s="17"/>
      <c r="R256" s="12"/>
      <c r="S256" s="17"/>
      <c r="X256" s="19"/>
      <c r="Y256" s="12"/>
    </row>
    <row r="257" spans="14:25" x14ac:dyDescent="0.2">
      <c r="R257" s="19"/>
      <c r="S257" s="17"/>
      <c r="T257" s="12"/>
      <c r="U257" s="12"/>
      <c r="V257" s="12"/>
      <c r="W257" s="12"/>
      <c r="X257" s="19"/>
      <c r="Y257" s="12"/>
    </row>
    <row r="258" spans="14:25" x14ac:dyDescent="0.2">
      <c r="N258" s="17"/>
      <c r="P258" s="17"/>
      <c r="R258" s="19"/>
      <c r="S258" s="17"/>
      <c r="T258" s="12"/>
      <c r="U258" s="12"/>
      <c r="V258" s="12"/>
      <c r="W258" s="12"/>
      <c r="X258" s="19"/>
      <c r="Y258" s="12"/>
    </row>
    <row r="259" spans="14:25" x14ac:dyDescent="0.2">
      <c r="N259" s="17"/>
    </row>
    <row r="260" spans="14:25" x14ac:dyDescent="0.2">
      <c r="N260" s="22"/>
      <c r="P260" s="22"/>
      <c r="R260" s="22"/>
      <c r="S260" s="22"/>
      <c r="X260" s="22"/>
    </row>
    <row r="262" spans="14:25" x14ac:dyDescent="0.2">
      <c r="N262" s="17"/>
      <c r="R262" s="12"/>
      <c r="S262" s="17"/>
      <c r="X262" s="19"/>
      <c r="Y262" s="12"/>
    </row>
    <row r="263" spans="14:25" x14ac:dyDescent="0.2">
      <c r="R263" s="19"/>
      <c r="S263" s="17"/>
      <c r="T263" s="12"/>
      <c r="U263" s="12"/>
      <c r="V263" s="12"/>
      <c r="W263" s="12"/>
      <c r="X263" s="19"/>
      <c r="Y263" s="12"/>
    </row>
    <row r="264" spans="14:25" x14ac:dyDescent="0.2">
      <c r="N264" s="17"/>
      <c r="P264" s="17"/>
      <c r="R264" s="19"/>
      <c r="S264" s="17"/>
      <c r="T264" s="12"/>
      <c r="U264" s="12"/>
      <c r="V264" s="12"/>
      <c r="W264" s="12"/>
      <c r="X264" s="19"/>
      <c r="Y264" s="12"/>
    </row>
    <row r="265" spans="14:25" x14ac:dyDescent="0.2">
      <c r="N265" s="17"/>
    </row>
    <row r="267" spans="14:25" x14ac:dyDescent="0.2">
      <c r="N267" s="17"/>
      <c r="R267" s="12"/>
      <c r="S267" s="17"/>
      <c r="X267" s="19"/>
      <c r="Y267" s="12"/>
    </row>
    <row r="268" spans="14:25" x14ac:dyDescent="0.2">
      <c r="R268" s="19"/>
      <c r="S268" s="17"/>
      <c r="T268" s="12"/>
      <c r="U268" s="12"/>
      <c r="V268" s="12"/>
      <c r="W268" s="12"/>
      <c r="X268" s="19"/>
      <c r="Y268" s="12"/>
    </row>
    <row r="269" spans="14:25" x14ac:dyDescent="0.2">
      <c r="N269" s="17"/>
      <c r="P269" s="17"/>
      <c r="R269" s="19"/>
      <c r="S269" s="17"/>
      <c r="T269" s="12"/>
      <c r="U269" s="12"/>
      <c r="V269" s="12"/>
      <c r="W269" s="12"/>
      <c r="X269" s="19"/>
      <c r="Y269" s="12"/>
    </row>
    <row r="270" spans="14:25" x14ac:dyDescent="0.2">
      <c r="N270" s="17"/>
    </row>
    <row r="271" spans="14:25" x14ac:dyDescent="0.2">
      <c r="N271" s="22"/>
      <c r="P271" s="22"/>
      <c r="R271" s="22"/>
      <c r="S271" s="22"/>
      <c r="X271" s="22"/>
    </row>
    <row r="273" spans="14:25" x14ac:dyDescent="0.2">
      <c r="N273" s="17"/>
      <c r="R273" s="12"/>
      <c r="S273" s="17"/>
      <c r="X273" s="19"/>
      <c r="Y273" s="12"/>
    </row>
    <row r="274" spans="14:25" x14ac:dyDescent="0.2">
      <c r="R274" s="19"/>
      <c r="S274" s="17"/>
      <c r="T274" s="12"/>
      <c r="U274" s="12"/>
      <c r="V274" s="12"/>
      <c r="W274" s="12"/>
      <c r="X274" s="19"/>
      <c r="Y274" s="12"/>
    </row>
    <row r="275" spans="14:25" x14ac:dyDescent="0.2">
      <c r="N275" s="17"/>
      <c r="P275" s="17"/>
      <c r="R275" s="19"/>
      <c r="S275" s="17"/>
      <c r="T275" s="12"/>
      <c r="U275" s="12"/>
      <c r="V275" s="12"/>
      <c r="W275" s="12"/>
      <c r="X275" s="19"/>
      <c r="Y275" s="12"/>
    </row>
    <row r="277" spans="14:25" x14ac:dyDescent="0.2">
      <c r="R277" s="23"/>
      <c r="S277" s="17"/>
      <c r="W277" s="11"/>
      <c r="X277" s="11"/>
      <c r="Y277" s="24"/>
    </row>
    <row r="278" spans="14:25" x14ac:dyDescent="0.2">
      <c r="R278" s="23"/>
      <c r="S278" s="17"/>
      <c r="X278" s="11"/>
    </row>
    <row r="281" spans="14:25" x14ac:dyDescent="0.2">
      <c r="N281" s="22"/>
      <c r="P281" s="22"/>
      <c r="R281" s="22"/>
      <c r="S281" s="22"/>
      <c r="X281" s="22"/>
    </row>
    <row r="283" spans="14:25" x14ac:dyDescent="0.2">
      <c r="N283" s="17"/>
      <c r="R283" s="12"/>
      <c r="S283" s="17"/>
      <c r="X283" s="19"/>
      <c r="Y283" s="12"/>
    </row>
    <row r="284" spans="14:25" x14ac:dyDescent="0.2">
      <c r="R284" s="19"/>
      <c r="S284" s="17"/>
      <c r="T284" s="12"/>
      <c r="U284" s="12"/>
      <c r="V284" s="12"/>
      <c r="W284" s="12"/>
      <c r="X284" s="19"/>
      <c r="Y284" s="12"/>
    </row>
    <row r="285" spans="14:25" x14ac:dyDescent="0.2">
      <c r="N285" s="17"/>
      <c r="P285" s="17"/>
      <c r="R285" s="19"/>
      <c r="S285" s="17"/>
      <c r="T285" s="12"/>
      <c r="U285" s="12"/>
      <c r="V285" s="12"/>
      <c r="W285" s="12"/>
      <c r="X285" s="19"/>
      <c r="Y285" s="12"/>
    </row>
    <row r="287" spans="14:25" x14ac:dyDescent="0.2">
      <c r="R287" s="23"/>
      <c r="S287" s="17"/>
      <c r="W287" s="11"/>
      <c r="X287" s="11"/>
      <c r="Y287" s="24"/>
    </row>
    <row r="288" spans="14:25" x14ac:dyDescent="0.2">
      <c r="R288" s="23"/>
      <c r="S288" s="17"/>
      <c r="X288" s="11"/>
    </row>
    <row r="290" spans="14:25" x14ac:dyDescent="0.2">
      <c r="N290" s="17"/>
      <c r="R290" s="12"/>
      <c r="S290" s="17"/>
      <c r="X290" s="19"/>
      <c r="Y290" s="12"/>
    </row>
    <row r="291" spans="14:25" x14ac:dyDescent="0.2">
      <c r="R291" s="19"/>
      <c r="S291" s="17"/>
      <c r="T291" s="12"/>
      <c r="U291" s="12"/>
      <c r="V291" s="12"/>
      <c r="W291" s="12"/>
      <c r="X291" s="19"/>
      <c r="Y291" s="12"/>
    </row>
    <row r="292" spans="14:25" x14ac:dyDescent="0.2">
      <c r="N292" s="17"/>
      <c r="P292" s="17"/>
      <c r="R292" s="19"/>
      <c r="S292" s="17"/>
      <c r="T292" s="12"/>
      <c r="U292" s="12"/>
      <c r="V292" s="12"/>
      <c r="W292" s="12"/>
      <c r="X292" s="19"/>
      <c r="Y292" s="12"/>
    </row>
    <row r="294" spans="14:25" x14ac:dyDescent="0.2">
      <c r="R294" s="23"/>
      <c r="S294" s="17"/>
      <c r="W294" s="11"/>
      <c r="X294" s="11"/>
      <c r="Y294" s="24"/>
    </row>
    <row r="295" spans="14:25" x14ac:dyDescent="0.2">
      <c r="R295" s="23"/>
      <c r="S295" s="17"/>
      <c r="X295" s="11"/>
    </row>
    <row r="297" spans="14:25" x14ac:dyDescent="0.2">
      <c r="N297" s="17"/>
      <c r="R297" s="12"/>
      <c r="S297" s="17"/>
      <c r="X297" s="19"/>
      <c r="Y297" s="12"/>
    </row>
    <row r="298" spans="14:25" x14ac:dyDescent="0.2">
      <c r="R298" s="19"/>
      <c r="S298" s="17"/>
      <c r="T298" s="12"/>
      <c r="U298" s="12"/>
      <c r="V298" s="12"/>
      <c r="W298" s="12"/>
      <c r="X298" s="19"/>
      <c r="Y298" s="12"/>
    </row>
    <row r="299" spans="14:25" x14ac:dyDescent="0.2">
      <c r="N299" s="17"/>
      <c r="P299" s="17"/>
      <c r="R299" s="19"/>
      <c r="S299" s="17"/>
      <c r="T299" s="12"/>
      <c r="U299" s="12"/>
      <c r="V299" s="12"/>
      <c r="W299" s="12"/>
      <c r="X299" s="19"/>
      <c r="Y299" s="12"/>
    </row>
    <row r="301" spans="14:25" x14ac:dyDescent="0.2">
      <c r="R301" s="23"/>
      <c r="S301" s="17"/>
      <c r="W301" s="11"/>
      <c r="X301" s="11"/>
      <c r="Y301" s="24"/>
    </row>
    <row r="302" spans="14:25" x14ac:dyDescent="0.2">
      <c r="R302" s="23"/>
      <c r="S302" s="17"/>
      <c r="X302" s="11"/>
    </row>
    <row r="311" spans="14:26" x14ac:dyDescent="0.2">
      <c r="Z311" s="17"/>
    </row>
    <row r="312" spans="14:26" x14ac:dyDescent="0.2">
      <c r="N312" s="17"/>
    </row>
    <row r="313" spans="14:26" x14ac:dyDescent="0.2">
      <c r="N313" s="17"/>
    </row>
    <row r="315" spans="14:26" x14ac:dyDescent="0.2">
      <c r="N315" s="17"/>
      <c r="R315" s="12"/>
      <c r="S315" s="17"/>
      <c r="X315" s="19"/>
      <c r="Y315" s="12"/>
    </row>
    <row r="316" spans="14:26" x14ac:dyDescent="0.2">
      <c r="R316" s="19"/>
      <c r="S316" s="17"/>
      <c r="T316" s="12"/>
      <c r="U316" s="12"/>
      <c r="V316" s="12"/>
      <c r="W316" s="12"/>
      <c r="X316" s="19"/>
      <c r="Y316" s="12"/>
    </row>
    <row r="317" spans="14:26" x14ac:dyDescent="0.2">
      <c r="N317" s="17"/>
      <c r="P317" s="17"/>
      <c r="R317" s="19"/>
      <c r="S317" s="17"/>
      <c r="T317" s="12"/>
      <c r="U317" s="12"/>
      <c r="V317" s="12"/>
      <c r="W317" s="12"/>
      <c r="X317" s="19"/>
      <c r="Y317" s="12"/>
    </row>
    <row r="323" spans="14:25" x14ac:dyDescent="0.2">
      <c r="R323" s="23"/>
      <c r="S323" s="17"/>
      <c r="W323" s="11"/>
      <c r="X323" s="11"/>
      <c r="Y323" s="24"/>
    </row>
    <row r="324" spans="14:25" x14ac:dyDescent="0.2">
      <c r="R324" s="23"/>
      <c r="S324" s="17"/>
      <c r="X324" s="11"/>
    </row>
    <row r="326" spans="14:25" x14ac:dyDescent="0.2">
      <c r="N326" s="17"/>
      <c r="R326" s="12"/>
      <c r="S326" s="17"/>
      <c r="X326" s="19"/>
      <c r="Y326" s="12"/>
    </row>
    <row r="327" spans="14:25" x14ac:dyDescent="0.2">
      <c r="R327" s="19"/>
      <c r="S327" s="17"/>
      <c r="T327" s="12"/>
      <c r="U327" s="12"/>
      <c r="V327" s="12"/>
      <c r="W327" s="12"/>
      <c r="X327" s="19"/>
      <c r="Y327" s="12"/>
    </row>
    <row r="328" spans="14:25" x14ac:dyDescent="0.2">
      <c r="N328" s="17"/>
      <c r="P328" s="17"/>
      <c r="R328" s="19"/>
      <c r="S328" s="17"/>
      <c r="T328" s="12"/>
      <c r="U328" s="12"/>
      <c r="V328" s="12"/>
      <c r="W328" s="12"/>
      <c r="X328" s="19"/>
      <c r="Y328" s="12"/>
    </row>
    <row r="335" spans="14:25" x14ac:dyDescent="0.2">
      <c r="R335" s="23"/>
      <c r="S335" s="17"/>
      <c r="W335" s="11"/>
      <c r="X335" s="11"/>
      <c r="Y335" s="24"/>
    </row>
    <row r="336" spans="14:25" x14ac:dyDescent="0.2">
      <c r="R336" s="23"/>
      <c r="S336" s="17"/>
      <c r="X336" s="11"/>
    </row>
    <row r="338" spans="14:26" x14ac:dyDescent="0.2">
      <c r="N338" s="17"/>
      <c r="R338" s="12"/>
      <c r="S338" s="17"/>
      <c r="X338" s="19"/>
      <c r="Y338" s="12"/>
    </row>
    <row r="339" spans="14:26" x14ac:dyDescent="0.2">
      <c r="R339" s="19"/>
      <c r="S339" s="17"/>
      <c r="T339" s="12"/>
      <c r="U339" s="12"/>
      <c r="V339" s="12"/>
      <c r="W339" s="12"/>
      <c r="X339" s="19"/>
      <c r="Y339" s="12"/>
    </row>
    <row r="340" spans="14:26" x14ac:dyDescent="0.2">
      <c r="N340" s="17"/>
      <c r="P340" s="17"/>
      <c r="R340" s="19"/>
      <c r="S340" s="17"/>
      <c r="T340" s="12"/>
      <c r="U340" s="12"/>
      <c r="V340" s="12"/>
      <c r="W340" s="12"/>
      <c r="X340" s="19"/>
      <c r="Y340" s="12"/>
    </row>
    <row r="343" spans="14:26" x14ac:dyDescent="0.2">
      <c r="R343" s="23"/>
      <c r="S343" s="17"/>
      <c r="W343" s="11"/>
      <c r="X343" s="11"/>
      <c r="Y343" s="24"/>
    </row>
    <row r="344" spans="14:26" x14ac:dyDescent="0.2">
      <c r="R344" s="23"/>
      <c r="S344" s="17"/>
      <c r="X344" s="11"/>
    </row>
    <row r="346" spans="14:26" x14ac:dyDescent="0.2">
      <c r="N346" s="17"/>
      <c r="R346" s="12"/>
      <c r="S346" s="17"/>
      <c r="X346" s="19"/>
      <c r="Y346" s="12"/>
    </row>
    <row r="347" spans="14:26" x14ac:dyDescent="0.2">
      <c r="R347" s="19"/>
      <c r="S347" s="17"/>
      <c r="T347" s="12"/>
      <c r="U347" s="12"/>
      <c r="V347" s="12"/>
      <c r="W347" s="12"/>
      <c r="X347" s="19"/>
      <c r="Y347" s="12"/>
    </row>
    <row r="348" spans="14:26" x14ac:dyDescent="0.2">
      <c r="N348" s="17"/>
      <c r="P348" s="17"/>
      <c r="R348" s="19"/>
      <c r="S348" s="17"/>
      <c r="T348" s="12"/>
      <c r="U348" s="12"/>
      <c r="V348" s="12"/>
      <c r="W348" s="12"/>
      <c r="X348" s="19"/>
      <c r="Y348" s="12"/>
    </row>
    <row r="349" spans="14:26" x14ac:dyDescent="0.2">
      <c r="N349" s="17"/>
    </row>
    <row r="350" spans="14:26" x14ac:dyDescent="0.2">
      <c r="N350" s="22"/>
      <c r="P350" s="22"/>
      <c r="R350" s="22"/>
      <c r="S350" s="22"/>
      <c r="X350" s="22"/>
      <c r="Z350" s="17"/>
    </row>
    <row r="351" spans="14:26" x14ac:dyDescent="0.2">
      <c r="N351" s="17"/>
      <c r="R351" s="12"/>
      <c r="S351" s="17"/>
      <c r="X351" s="19"/>
      <c r="Y351" s="12"/>
    </row>
    <row r="352" spans="14:26" x14ac:dyDescent="0.2">
      <c r="R352" s="19"/>
      <c r="S352" s="17"/>
      <c r="T352" s="12"/>
      <c r="U352" s="12"/>
      <c r="V352" s="12"/>
      <c r="W352" s="12"/>
      <c r="X352" s="19"/>
      <c r="Y352" s="12"/>
    </row>
    <row r="353" spans="14:25" x14ac:dyDescent="0.2">
      <c r="N353" s="17"/>
      <c r="P353" s="17"/>
      <c r="R353" s="19"/>
      <c r="S353" s="17"/>
      <c r="T353" s="12"/>
      <c r="U353" s="12"/>
      <c r="V353" s="12"/>
      <c r="W353" s="12"/>
      <c r="X353" s="19"/>
      <c r="Y353" s="12"/>
    </row>
    <row r="355" spans="14:25" x14ac:dyDescent="0.2">
      <c r="R355" s="23"/>
      <c r="S355" s="17"/>
      <c r="W355" s="11"/>
      <c r="X355" s="11"/>
      <c r="Y355" s="24"/>
    </row>
    <row r="356" spans="14:25" x14ac:dyDescent="0.2">
      <c r="R356" s="23"/>
      <c r="S356" s="17"/>
      <c r="X356" s="11"/>
    </row>
    <row r="358" spans="14:25" x14ac:dyDescent="0.2">
      <c r="N358" s="17"/>
      <c r="R358" s="12"/>
      <c r="S358" s="17"/>
      <c r="X358" s="19"/>
      <c r="Y358" s="12"/>
    </row>
    <row r="359" spans="14:25" x14ac:dyDescent="0.2">
      <c r="R359" s="19"/>
      <c r="S359" s="17"/>
      <c r="T359" s="12"/>
      <c r="U359" s="12"/>
      <c r="V359" s="12"/>
      <c r="W359" s="12"/>
      <c r="X359" s="19"/>
      <c r="Y359" s="12"/>
    </row>
    <row r="360" spans="14:25" x14ac:dyDescent="0.2">
      <c r="N360" s="17"/>
      <c r="P360" s="17"/>
      <c r="R360" s="19"/>
      <c r="S360" s="17"/>
      <c r="T360" s="12"/>
      <c r="U360" s="12"/>
      <c r="V360" s="12"/>
      <c r="W360" s="12"/>
      <c r="X360" s="19"/>
      <c r="Y360" s="12"/>
    </row>
    <row r="361" spans="14:25" x14ac:dyDescent="0.2">
      <c r="N361" s="17"/>
    </row>
    <row r="362" spans="14:25" x14ac:dyDescent="0.2">
      <c r="N362" s="22"/>
      <c r="P362" s="22"/>
      <c r="R362" s="22"/>
      <c r="S362" s="22"/>
      <c r="X362" s="22"/>
    </row>
    <row r="364" spans="14:25" x14ac:dyDescent="0.2">
      <c r="N364" s="17"/>
      <c r="R364" s="12"/>
      <c r="S364" s="17"/>
      <c r="X364" s="19"/>
      <c r="Y364" s="12"/>
    </row>
    <row r="365" spans="14:25" x14ac:dyDescent="0.2">
      <c r="R365" s="19"/>
      <c r="S365" s="17"/>
      <c r="T365" s="12"/>
      <c r="U365" s="12"/>
      <c r="V365" s="12"/>
      <c r="W365" s="12"/>
      <c r="X365" s="19"/>
      <c r="Y365" s="12"/>
    </row>
    <row r="366" spans="14:25" x14ac:dyDescent="0.2">
      <c r="N366" s="17"/>
      <c r="P366" s="17"/>
      <c r="R366" s="19"/>
      <c r="S366" s="17"/>
      <c r="T366" s="12"/>
      <c r="U366" s="12"/>
      <c r="V366" s="12"/>
      <c r="W366" s="12"/>
      <c r="X366" s="19"/>
      <c r="Y366" s="12"/>
    </row>
    <row r="368" spans="14:25" x14ac:dyDescent="0.2">
      <c r="R368" s="23"/>
      <c r="S368" s="17"/>
      <c r="W368" s="11"/>
      <c r="X368" s="11"/>
      <c r="Y368" s="24"/>
    </row>
    <row r="369" spans="14:25" x14ac:dyDescent="0.2">
      <c r="R369" s="23"/>
      <c r="S369" s="17"/>
      <c r="X369" s="11"/>
    </row>
    <row r="372" spans="14:25" x14ac:dyDescent="0.2">
      <c r="N372" s="22"/>
      <c r="P372" s="22"/>
      <c r="R372" s="22"/>
      <c r="S372" s="22"/>
      <c r="X372" s="22"/>
    </row>
    <row r="374" spans="14:25" x14ac:dyDescent="0.2">
      <c r="N374" s="17"/>
      <c r="R374" s="12"/>
      <c r="S374" s="17"/>
      <c r="X374" s="19"/>
      <c r="Y374" s="12"/>
    </row>
    <row r="375" spans="14:25" x14ac:dyDescent="0.2">
      <c r="R375" s="19"/>
      <c r="S375" s="17"/>
      <c r="T375" s="12"/>
      <c r="U375" s="12"/>
      <c r="V375" s="12"/>
      <c r="W375" s="12"/>
      <c r="X375" s="19"/>
      <c r="Y375" s="12"/>
    </row>
    <row r="376" spans="14:25" x14ac:dyDescent="0.2">
      <c r="N376" s="17"/>
      <c r="P376" s="17"/>
      <c r="R376" s="19"/>
      <c r="S376" s="17"/>
      <c r="T376" s="12"/>
      <c r="U376" s="12"/>
      <c r="V376" s="12"/>
      <c r="W376" s="12"/>
      <c r="X376" s="19"/>
      <c r="Y376" s="12"/>
    </row>
    <row r="377" spans="14:25" x14ac:dyDescent="0.2">
      <c r="N377" s="17"/>
    </row>
    <row r="378" spans="14:25" x14ac:dyDescent="0.2">
      <c r="N378" s="22"/>
      <c r="P378" s="22"/>
      <c r="R378" s="22"/>
      <c r="S378" s="22"/>
      <c r="X378" s="22"/>
    </row>
    <row r="380" spans="14:25" x14ac:dyDescent="0.2">
      <c r="N380" s="17"/>
      <c r="R380" s="12"/>
      <c r="S380" s="17"/>
      <c r="X380" s="19"/>
      <c r="Y380" s="12"/>
    </row>
    <row r="381" spans="14:25" x14ac:dyDescent="0.2">
      <c r="R381" s="19"/>
      <c r="S381" s="17"/>
      <c r="T381" s="12"/>
      <c r="U381" s="12"/>
      <c r="V381" s="12"/>
      <c r="W381" s="12"/>
      <c r="X381" s="19"/>
      <c r="Y381" s="12"/>
    </row>
    <row r="382" spans="14:25" x14ac:dyDescent="0.2">
      <c r="N382" s="17"/>
      <c r="P382" s="17"/>
      <c r="R382" s="19"/>
      <c r="S382" s="17"/>
      <c r="T382" s="12"/>
      <c r="U382" s="12"/>
      <c r="V382" s="12"/>
      <c r="W382" s="12"/>
      <c r="X382" s="19"/>
      <c r="Y382" s="12"/>
    </row>
    <row r="386" spans="14:26" x14ac:dyDescent="0.2">
      <c r="R386" s="23"/>
      <c r="S386" s="17"/>
      <c r="W386" s="11"/>
      <c r="X386" s="11"/>
      <c r="Y386" s="24"/>
    </row>
    <row r="387" spans="14:26" x14ac:dyDescent="0.2">
      <c r="R387" s="23"/>
      <c r="S387" s="17"/>
      <c r="X387" s="11"/>
    </row>
    <row r="389" spans="14:26" x14ac:dyDescent="0.2">
      <c r="N389" s="17"/>
      <c r="R389" s="12"/>
      <c r="S389" s="17"/>
      <c r="X389" s="19"/>
      <c r="Y389" s="12"/>
    </row>
    <row r="390" spans="14:26" x14ac:dyDescent="0.2">
      <c r="R390" s="19"/>
      <c r="S390" s="17"/>
      <c r="T390" s="12"/>
      <c r="U390" s="12"/>
      <c r="V390" s="12"/>
      <c r="W390" s="12"/>
      <c r="X390" s="19"/>
      <c r="Y390" s="12"/>
    </row>
    <row r="391" spans="14:26" x14ac:dyDescent="0.2">
      <c r="N391" s="17"/>
      <c r="P391" s="17"/>
      <c r="R391" s="19"/>
      <c r="S391" s="17"/>
      <c r="T391" s="12"/>
      <c r="U391" s="12"/>
      <c r="V391" s="12"/>
      <c r="W391" s="12"/>
      <c r="X391" s="19"/>
      <c r="Y391" s="12"/>
    </row>
    <row r="393" spans="14:26" x14ac:dyDescent="0.2">
      <c r="R393" s="23"/>
      <c r="S393" s="17"/>
      <c r="W393" s="11"/>
      <c r="X393" s="11"/>
      <c r="Y393" s="24"/>
    </row>
    <row r="394" spans="14:26" x14ac:dyDescent="0.2">
      <c r="R394" s="23"/>
      <c r="S394" s="17"/>
      <c r="X394" s="11"/>
      <c r="Y394" s="24"/>
      <c r="Z394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Z360"/>
  <sheetViews>
    <sheetView showGridLines="0" zoomScaleNormal="100" zoomScaleSheetLayoutView="100" workbookViewId="0">
      <pane ySplit="5" topLeftCell="A6" activePane="bottomLeft" state="frozenSplit"/>
      <selection activeCell="M17" sqref="M17"/>
      <selection pane="bottomLeft" activeCell="I25" sqref="I25"/>
    </sheetView>
  </sheetViews>
  <sheetFormatPr defaultColWidth="9.77734375" defaultRowHeight="10" x14ac:dyDescent="0.2"/>
  <cols>
    <col min="1" max="1" width="22.6640625" style="10" customWidth="1"/>
    <col min="2" max="2" width="53.6640625" style="17" bestFit="1" customWidth="1"/>
    <col min="3" max="3" width="19.109375" style="10" customWidth="1"/>
    <col min="4" max="4" width="17.6640625" style="10" customWidth="1"/>
    <col min="5" max="5" width="17.44140625" style="36" customWidth="1"/>
    <col min="6" max="6" width="13.77734375" style="36" customWidth="1"/>
    <col min="7" max="9" width="13.77734375" style="10" customWidth="1"/>
    <col min="10" max="10" width="19.77734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3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23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23" ht="27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23" s="27" customFormat="1" ht="25.5" customHeight="1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23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23" ht="27" customHeight="1" x14ac:dyDescent="0.25">
      <c r="A6" s="164" t="s">
        <v>27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ht="10.5" x14ac:dyDescent="0.25">
      <c r="A7" s="17" t="s">
        <v>48</v>
      </c>
      <c r="B7" s="17" t="s">
        <v>87</v>
      </c>
      <c r="C7" s="29">
        <v>2190029</v>
      </c>
      <c r="D7" s="34">
        <v>38678</v>
      </c>
      <c r="E7" s="30">
        <v>4312</v>
      </c>
      <c r="F7" s="36">
        <v>5480</v>
      </c>
      <c r="G7" s="31">
        <f t="shared" ref="G7:G13" si="0">ROUND(F7/E7,5)</f>
        <v>1.2708699999999999</v>
      </c>
      <c r="H7" s="32">
        <f t="shared" ref="H7:H13" si="1">ROUND(C7/I7*G7,2)</f>
        <v>205.69</v>
      </c>
      <c r="I7" s="21">
        <v>13531</v>
      </c>
      <c r="J7" s="33">
        <f t="shared" ref="J7:J13" si="2">(ROUND(C7*G7,0))*(1.013)</f>
        <v>2819424.1459999997</v>
      </c>
      <c r="K7" s="1"/>
    </row>
    <row r="8" spans="1:23" ht="10.5" x14ac:dyDescent="0.25">
      <c r="A8" s="17" t="s">
        <v>88</v>
      </c>
      <c r="B8" s="17" t="s">
        <v>89</v>
      </c>
      <c r="C8" s="29">
        <v>8896976</v>
      </c>
      <c r="D8" s="34">
        <v>38660</v>
      </c>
      <c r="E8" s="30">
        <v>4312</v>
      </c>
      <c r="F8" s="36">
        <v>5480</v>
      </c>
      <c r="G8" s="31">
        <f t="shared" si="0"/>
        <v>1.2708699999999999</v>
      </c>
      <c r="H8" s="32">
        <f t="shared" si="1"/>
        <v>208.15</v>
      </c>
      <c r="I8" s="21">
        <v>54320</v>
      </c>
      <c r="J8" s="33">
        <f t="shared" si="2"/>
        <v>11453889.699999999</v>
      </c>
      <c r="K8" s="1"/>
    </row>
    <row r="9" spans="1:23" ht="10.5" x14ac:dyDescent="0.25">
      <c r="A9" s="17" t="s">
        <v>19</v>
      </c>
      <c r="B9" s="17" t="s">
        <v>174</v>
      </c>
      <c r="C9" s="60">
        <v>5850631</v>
      </c>
      <c r="D9" s="34">
        <v>39413</v>
      </c>
      <c r="E9" s="30">
        <v>4558</v>
      </c>
      <c r="F9" s="36">
        <v>5480</v>
      </c>
      <c r="G9" s="31">
        <f t="shared" si="0"/>
        <v>1.20228</v>
      </c>
      <c r="H9" s="64">
        <f t="shared" si="1"/>
        <v>227.42</v>
      </c>
      <c r="I9" s="21">
        <v>30930</v>
      </c>
      <c r="J9" s="65">
        <f t="shared" si="2"/>
        <v>7125540.260999999</v>
      </c>
      <c r="K9" s="1"/>
    </row>
    <row r="10" spans="1:23" ht="10.5" x14ac:dyDescent="0.25">
      <c r="A10" s="17" t="s">
        <v>42</v>
      </c>
      <c r="B10" s="17" t="s">
        <v>177</v>
      </c>
      <c r="C10" s="60">
        <v>12611728.050000001</v>
      </c>
      <c r="D10" s="34">
        <v>39600</v>
      </c>
      <c r="E10" s="30">
        <v>4640</v>
      </c>
      <c r="F10" s="36">
        <v>5480</v>
      </c>
      <c r="G10" s="31">
        <f t="shared" si="0"/>
        <v>1.18103</v>
      </c>
      <c r="H10" s="64">
        <f t="shared" si="1"/>
        <v>229.25</v>
      </c>
      <c r="I10" s="21">
        <v>64971</v>
      </c>
      <c r="J10" s="65">
        <f t="shared" si="2"/>
        <v>15088461.776999999</v>
      </c>
      <c r="K10" s="1"/>
    </row>
    <row r="11" spans="1:23" ht="10.5" x14ac:dyDescent="0.25">
      <c r="A11" s="17" t="s">
        <v>34</v>
      </c>
      <c r="B11" s="17" t="s">
        <v>216</v>
      </c>
      <c r="C11" s="60">
        <v>4897677</v>
      </c>
      <c r="D11" s="34">
        <v>40210</v>
      </c>
      <c r="E11" s="30">
        <v>4812</v>
      </c>
      <c r="F11" s="36">
        <v>5480</v>
      </c>
      <c r="G11" s="31">
        <f t="shared" si="0"/>
        <v>1.1388199999999999</v>
      </c>
      <c r="H11" s="64">
        <f t="shared" si="1"/>
        <v>230.29</v>
      </c>
      <c r="I11" s="21">
        <v>24220</v>
      </c>
      <c r="J11" s="65">
        <f t="shared" si="2"/>
        <v>5650081.4489999991</v>
      </c>
      <c r="K11" s="1"/>
    </row>
    <row r="12" spans="1:23" x14ac:dyDescent="0.2">
      <c r="A12" s="17" t="s">
        <v>25</v>
      </c>
      <c r="B12" s="61" t="s">
        <v>232</v>
      </c>
      <c r="C12" s="60">
        <v>2837934</v>
      </c>
      <c r="D12" s="43">
        <v>40787</v>
      </c>
      <c r="E12" s="30">
        <v>5098</v>
      </c>
      <c r="F12" s="36">
        <v>5480</v>
      </c>
      <c r="G12" s="31">
        <f t="shared" si="0"/>
        <v>1.0749299999999999</v>
      </c>
      <c r="H12" s="64">
        <f t="shared" si="1"/>
        <v>321.45</v>
      </c>
      <c r="I12" s="44">
        <v>9490</v>
      </c>
      <c r="J12" s="65">
        <f t="shared" si="2"/>
        <v>3090237.5399999996</v>
      </c>
    </row>
    <row r="13" spans="1:23" x14ac:dyDescent="0.2">
      <c r="A13" s="17" t="s">
        <v>259</v>
      </c>
      <c r="B13" s="61" t="s">
        <v>248</v>
      </c>
      <c r="C13" s="60">
        <v>5850512</v>
      </c>
      <c r="D13" s="43">
        <v>40587</v>
      </c>
      <c r="E13" s="30">
        <v>5007</v>
      </c>
      <c r="F13" s="36">
        <v>5480</v>
      </c>
      <c r="G13" s="31">
        <f t="shared" si="0"/>
        <v>1.0944700000000001</v>
      </c>
      <c r="H13" s="64">
        <f t="shared" si="1"/>
        <v>165.43</v>
      </c>
      <c r="I13" s="44">
        <v>38707</v>
      </c>
      <c r="J13" s="65">
        <f t="shared" si="2"/>
        <v>6486451.7299999995</v>
      </c>
    </row>
    <row r="14" spans="1:23" ht="10.5" x14ac:dyDescent="0.25">
      <c r="A14" s="17" t="s">
        <v>276</v>
      </c>
      <c r="B14" s="104" t="s">
        <v>277</v>
      </c>
      <c r="C14" s="42">
        <v>25732684</v>
      </c>
      <c r="D14" s="100">
        <v>40231</v>
      </c>
      <c r="E14" s="36">
        <v>4812</v>
      </c>
      <c r="F14" s="36">
        <v>5480</v>
      </c>
      <c r="G14" s="31">
        <f>ROUND(F14/E14,5)</f>
        <v>1.1388199999999999</v>
      </c>
      <c r="H14" s="64">
        <f>ROUND(C14/I14*G14,2)</f>
        <v>296</v>
      </c>
      <c r="I14" s="56">
        <v>99002</v>
      </c>
      <c r="J14" s="65">
        <f>(ROUND(C14*G14,0))*(1.013)</f>
        <v>29685858.634999998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21" customHeight="1" x14ac:dyDescent="0.25">
      <c r="A15" s="3"/>
      <c r="B15" s="3" t="s">
        <v>21</v>
      </c>
      <c r="C15" s="4"/>
      <c r="D15" s="5"/>
      <c r="E15" s="6"/>
      <c r="F15" s="6"/>
      <c r="G15" s="7"/>
      <c r="H15" s="6"/>
      <c r="I15" s="8">
        <f>SUM(I7:I14)</f>
        <v>335171</v>
      </c>
      <c r="J15" s="8">
        <f>SUM(J7:J14)</f>
        <v>81399945.237999991</v>
      </c>
      <c r="K15" s="1"/>
    </row>
    <row r="16" spans="1:23" ht="21" customHeight="1" x14ac:dyDescent="0.25">
      <c r="A16" s="3"/>
      <c r="B16" s="3" t="s">
        <v>298</v>
      </c>
      <c r="C16" s="4"/>
      <c r="D16" s="5"/>
      <c r="E16" s="6"/>
      <c r="F16" s="6"/>
      <c r="G16" s="7"/>
      <c r="H16" s="9">
        <f>ROUND(J15/I15,2)</f>
        <v>242.86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/>
      <c r="C19" s="2"/>
      <c r="D19" s="1"/>
      <c r="E19" s="6"/>
      <c r="F19" s="6"/>
      <c r="G19" s="18"/>
      <c r="H19" s="6"/>
      <c r="I19" s="8"/>
      <c r="J19" s="8"/>
      <c r="K19" s="1"/>
      <c r="N19" s="17"/>
      <c r="R19" s="12"/>
      <c r="S19" s="17"/>
      <c r="X19" s="19"/>
      <c r="Y19" s="12"/>
    </row>
    <row r="20" spans="1:25" ht="10.5" x14ac:dyDescent="0.25">
      <c r="A20" s="3"/>
      <c r="B20" s="3"/>
      <c r="C20" s="2"/>
      <c r="D20" s="1"/>
      <c r="E20" s="6"/>
      <c r="F20" s="6"/>
      <c r="G20" s="18"/>
      <c r="H20" s="20"/>
      <c r="I20" s="1"/>
      <c r="J20" s="8"/>
      <c r="K20" s="1"/>
      <c r="R20" s="19"/>
      <c r="S20" s="17"/>
      <c r="T20" s="12"/>
      <c r="U20" s="12"/>
      <c r="V20" s="12"/>
      <c r="W20" s="12"/>
      <c r="X20" s="19"/>
      <c r="Y20" s="12"/>
    </row>
    <row r="21" spans="1:25" ht="10.5" x14ac:dyDescent="0.25">
      <c r="A21" s="3"/>
      <c r="B21" s="3"/>
      <c r="C21" s="2"/>
      <c r="D21" s="1"/>
      <c r="E21" s="6"/>
      <c r="F21" s="6"/>
      <c r="G21" s="18"/>
      <c r="H21" s="20"/>
      <c r="I21" s="1"/>
      <c r="J21" s="8"/>
      <c r="K21" s="1"/>
      <c r="N21" s="17"/>
      <c r="P21" s="17"/>
      <c r="R21" s="19"/>
      <c r="S21" s="17"/>
      <c r="T21" s="12"/>
      <c r="U21" s="12"/>
      <c r="V21" s="12"/>
      <c r="W21" s="12"/>
      <c r="X21" s="19"/>
      <c r="Y21" s="12"/>
    </row>
    <row r="22" spans="1:25" ht="10.5" x14ac:dyDescent="0.25">
      <c r="A22" s="3"/>
      <c r="B22" s="3"/>
      <c r="C22" s="2"/>
      <c r="D22" s="1"/>
      <c r="E22" s="6"/>
      <c r="F22" s="6"/>
      <c r="G22" s="18"/>
      <c r="H22" s="20"/>
      <c r="I22" s="1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18"/>
      <c r="H23" s="20"/>
      <c r="I23" s="1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18"/>
      <c r="H24" s="20"/>
      <c r="I24" s="1"/>
      <c r="J24" s="8"/>
      <c r="K24" s="1"/>
    </row>
    <row r="25" spans="1:25" ht="10.5" x14ac:dyDescent="0.25">
      <c r="A25" s="3"/>
      <c r="B25" s="3"/>
      <c r="C25" s="2"/>
      <c r="D25" s="1"/>
      <c r="E25" s="28"/>
      <c r="F25" s="28"/>
      <c r="G25" s="1"/>
      <c r="H25" s="20"/>
      <c r="I25" s="1"/>
      <c r="J25" s="8"/>
      <c r="K25" s="1"/>
    </row>
    <row r="26" spans="1:25" ht="10.5" x14ac:dyDescent="0.25">
      <c r="A26" s="3"/>
      <c r="B26" s="3"/>
      <c r="C26" s="2"/>
      <c r="D26" s="1"/>
      <c r="E26" s="28"/>
      <c r="F26" s="28"/>
      <c r="G26" s="1"/>
      <c r="H26" s="20"/>
      <c r="I26" s="1"/>
      <c r="J26" s="8"/>
      <c r="K26" s="1"/>
    </row>
    <row r="27" spans="1:25" ht="10.5" x14ac:dyDescent="0.25">
      <c r="A27" s="3"/>
      <c r="B27" s="3"/>
      <c r="C27" s="2"/>
      <c r="D27" s="1"/>
      <c r="E27" s="28"/>
      <c r="F27" s="28"/>
      <c r="G27" s="1"/>
      <c r="H27" s="20"/>
      <c r="I27" s="1"/>
      <c r="J27" s="8"/>
      <c r="K27" s="1"/>
    </row>
    <row r="28" spans="1:25" x14ac:dyDescent="0.2">
      <c r="A28" s="17"/>
      <c r="C28" s="11"/>
      <c r="H28" s="15"/>
      <c r="J28" s="21"/>
    </row>
    <row r="29" spans="1:25" x14ac:dyDescent="0.2">
      <c r="A29" s="17"/>
      <c r="C29" s="11"/>
      <c r="H29" s="15"/>
      <c r="J29" s="21"/>
    </row>
    <row r="30" spans="1:25" x14ac:dyDescent="0.2">
      <c r="A30" s="17"/>
      <c r="C30" s="11"/>
      <c r="H30" s="15"/>
      <c r="J30" s="21"/>
    </row>
    <row r="31" spans="1:25" x14ac:dyDescent="0.2">
      <c r="A31" s="17"/>
      <c r="C31" s="11"/>
      <c r="H31" s="15"/>
      <c r="J31" s="21"/>
    </row>
    <row r="32" spans="1:25" x14ac:dyDescent="0.2">
      <c r="A32" s="17"/>
      <c r="C32" s="11"/>
      <c r="G32" s="14"/>
      <c r="H32" s="15"/>
      <c r="J32" s="21"/>
    </row>
    <row r="33" spans="1:25" x14ac:dyDescent="0.2">
      <c r="A33" s="17"/>
      <c r="C33" s="11"/>
      <c r="G33" s="14"/>
      <c r="H33" s="15"/>
      <c r="J33" s="11"/>
      <c r="N33" s="17"/>
      <c r="R33" s="12"/>
      <c r="S33" s="17"/>
      <c r="X33" s="19"/>
      <c r="Y33" s="12"/>
    </row>
    <row r="34" spans="1:25" x14ac:dyDescent="0.2">
      <c r="A34" s="17"/>
      <c r="C34" s="11"/>
      <c r="G34" s="14"/>
      <c r="H34" s="15"/>
      <c r="J34" s="11"/>
      <c r="R34" s="19"/>
      <c r="S34" s="17"/>
      <c r="T34" s="12"/>
      <c r="U34" s="12"/>
      <c r="V34" s="12"/>
      <c r="W34" s="12"/>
      <c r="X34" s="19"/>
      <c r="Y34" s="12"/>
    </row>
    <row r="35" spans="1:25" x14ac:dyDescent="0.2">
      <c r="A35" s="17"/>
      <c r="C35" s="11"/>
      <c r="G35" s="14"/>
      <c r="H35" s="15"/>
      <c r="J35" s="11"/>
      <c r="N35" s="17"/>
      <c r="P35" s="17"/>
      <c r="R35" s="19"/>
      <c r="S35" s="17"/>
      <c r="T35" s="12"/>
      <c r="U35" s="12"/>
      <c r="V35" s="12"/>
      <c r="W35" s="12"/>
      <c r="X35" s="19"/>
      <c r="Y35" s="12"/>
    </row>
    <row r="36" spans="1:25" x14ac:dyDescent="0.2">
      <c r="A36" s="17"/>
      <c r="C36" s="11"/>
      <c r="G36" s="14"/>
      <c r="H36" s="15"/>
      <c r="J36" s="11"/>
    </row>
    <row r="37" spans="1:25" x14ac:dyDescent="0.2">
      <c r="A37" s="17"/>
      <c r="C37" s="11"/>
      <c r="G37" s="14"/>
      <c r="H37" s="15"/>
      <c r="J37" s="11"/>
    </row>
    <row r="38" spans="1:25" x14ac:dyDescent="0.2">
      <c r="A38" s="17"/>
      <c r="C38" s="11"/>
      <c r="H38" s="15"/>
      <c r="J38" s="11"/>
    </row>
    <row r="39" spans="1:25" x14ac:dyDescent="0.2">
      <c r="A39" s="17"/>
      <c r="C39" s="11"/>
      <c r="H39" s="15"/>
      <c r="J39" s="11"/>
    </row>
    <row r="40" spans="1:25" x14ac:dyDescent="0.2">
      <c r="A40" s="17"/>
      <c r="C40" s="11"/>
      <c r="H40" s="15"/>
      <c r="J40" s="11"/>
    </row>
    <row r="41" spans="1:25" x14ac:dyDescent="0.2">
      <c r="A41" s="17"/>
      <c r="C41" s="11"/>
      <c r="H41" s="15"/>
      <c r="J41" s="11"/>
    </row>
    <row r="42" spans="1:25" x14ac:dyDescent="0.2">
      <c r="A42" s="17"/>
      <c r="C42" s="11"/>
      <c r="H42" s="15"/>
      <c r="J42" s="11"/>
    </row>
    <row r="43" spans="1:25" x14ac:dyDescent="0.2">
      <c r="A43" s="17"/>
      <c r="C43" s="11"/>
      <c r="H43" s="15"/>
      <c r="J43" s="11"/>
    </row>
    <row r="44" spans="1:25" x14ac:dyDescent="0.2">
      <c r="A44" s="17"/>
      <c r="C44" s="11"/>
      <c r="H44" s="15"/>
      <c r="J44" s="11"/>
    </row>
    <row r="45" spans="1:25" x14ac:dyDescent="0.2">
      <c r="C45" s="11"/>
      <c r="H45" s="15"/>
      <c r="J45" s="11"/>
    </row>
    <row r="46" spans="1:25" x14ac:dyDescent="0.2">
      <c r="C46" s="11"/>
      <c r="H46" s="15"/>
      <c r="J46" s="11"/>
    </row>
    <row r="47" spans="1:25" x14ac:dyDescent="0.2">
      <c r="C47" s="11"/>
      <c r="H47" s="15"/>
      <c r="J47" s="11"/>
    </row>
    <row r="48" spans="1:25" x14ac:dyDescent="0.2">
      <c r="C48" s="11"/>
      <c r="H48" s="15"/>
      <c r="J48" s="11"/>
    </row>
    <row r="49" spans="3:25" x14ac:dyDescent="0.2">
      <c r="C49" s="11"/>
      <c r="H49" s="15"/>
      <c r="J49" s="11"/>
    </row>
    <row r="50" spans="3:25" x14ac:dyDescent="0.2">
      <c r="C50" s="11"/>
      <c r="G50" s="14"/>
      <c r="H50" s="15"/>
      <c r="J50" s="11"/>
    </row>
    <row r="51" spans="3:25" x14ac:dyDescent="0.2">
      <c r="C51" s="11"/>
      <c r="G51" s="14"/>
      <c r="H51" s="15"/>
      <c r="J51" s="11"/>
      <c r="N51" s="17"/>
      <c r="R51" s="12"/>
      <c r="S51" s="17"/>
      <c r="X51" s="19"/>
      <c r="Y51" s="12"/>
    </row>
    <row r="52" spans="3:25" x14ac:dyDescent="0.2">
      <c r="C52" s="11"/>
      <c r="G52" s="14"/>
      <c r="H52" s="15"/>
      <c r="J52" s="11"/>
      <c r="R52" s="19"/>
      <c r="S52" s="17"/>
      <c r="T52" s="12"/>
      <c r="U52" s="12"/>
      <c r="V52" s="12"/>
      <c r="W52" s="12"/>
      <c r="X52" s="19"/>
      <c r="Y52" s="12"/>
    </row>
    <row r="53" spans="3:25" x14ac:dyDescent="0.2">
      <c r="C53" s="11"/>
      <c r="G53" s="14"/>
      <c r="H53" s="15"/>
      <c r="J53" s="11"/>
      <c r="N53" s="17"/>
      <c r="P53" s="17"/>
      <c r="R53" s="19"/>
      <c r="S53" s="17"/>
      <c r="T53" s="12"/>
      <c r="U53" s="12"/>
      <c r="V53" s="12"/>
      <c r="W53" s="12"/>
      <c r="X53" s="19"/>
      <c r="Y53" s="12"/>
    </row>
    <row r="54" spans="3:25" x14ac:dyDescent="0.2">
      <c r="C54" s="11"/>
      <c r="G54" s="14"/>
      <c r="H54" s="15"/>
      <c r="J54" s="11"/>
    </row>
    <row r="55" spans="3:25" x14ac:dyDescent="0.2">
      <c r="C55" s="11"/>
      <c r="H55" s="15"/>
      <c r="J55" s="11"/>
    </row>
    <row r="56" spans="3:25" x14ac:dyDescent="0.2">
      <c r="C56" s="11"/>
      <c r="G56" s="14"/>
      <c r="H56" s="15"/>
      <c r="J56" s="11"/>
    </row>
    <row r="57" spans="3:25" x14ac:dyDescent="0.2">
      <c r="C57" s="11"/>
      <c r="G57" s="14"/>
      <c r="H57" s="15"/>
      <c r="J57" s="11"/>
      <c r="N57" s="17"/>
      <c r="R57" s="12"/>
      <c r="S57" s="17"/>
      <c r="X57" s="19"/>
      <c r="Y57" s="12"/>
    </row>
    <row r="58" spans="3:25" x14ac:dyDescent="0.2">
      <c r="C58" s="11"/>
      <c r="G58" s="14"/>
      <c r="H58" s="15"/>
      <c r="J58" s="11"/>
      <c r="R58" s="19"/>
      <c r="S58" s="17"/>
      <c r="T58" s="12"/>
      <c r="U58" s="12"/>
      <c r="V58" s="12"/>
      <c r="W58" s="12"/>
      <c r="X58" s="19"/>
      <c r="Y58" s="12"/>
    </row>
    <row r="59" spans="3:25" x14ac:dyDescent="0.2">
      <c r="C59" s="11"/>
      <c r="G59" s="14"/>
      <c r="H59" s="15"/>
      <c r="J59" s="11"/>
      <c r="N59" s="17"/>
      <c r="P59" s="17"/>
      <c r="R59" s="19"/>
      <c r="S59" s="17"/>
      <c r="T59" s="12"/>
      <c r="U59" s="12"/>
      <c r="V59" s="12"/>
      <c r="W59" s="12"/>
      <c r="X59" s="19"/>
      <c r="Y59" s="12"/>
    </row>
    <row r="60" spans="3:25" x14ac:dyDescent="0.2">
      <c r="C60" s="11"/>
      <c r="G60" s="14"/>
      <c r="H60" s="15"/>
      <c r="J60" s="11"/>
      <c r="N60" s="17"/>
    </row>
    <row r="61" spans="3:25" x14ac:dyDescent="0.2">
      <c r="C61" s="11"/>
      <c r="G61" s="14"/>
      <c r="H61" s="15"/>
      <c r="J61" s="11"/>
      <c r="N61" s="22"/>
      <c r="P61" s="22"/>
      <c r="R61" s="22"/>
      <c r="S61" s="22"/>
      <c r="X61" s="22"/>
    </row>
    <row r="62" spans="3:25" x14ac:dyDescent="0.2">
      <c r="C62" s="11"/>
      <c r="G62" s="14"/>
      <c r="H62" s="15"/>
      <c r="J62" s="11"/>
    </row>
    <row r="63" spans="3:25" x14ac:dyDescent="0.2">
      <c r="C63" s="11"/>
      <c r="G63" s="14"/>
      <c r="H63" s="15"/>
      <c r="J63" s="11"/>
    </row>
    <row r="64" spans="3:25" x14ac:dyDescent="0.2">
      <c r="C64" s="11"/>
      <c r="G64" s="14"/>
      <c r="H64" s="15"/>
      <c r="J64" s="11"/>
      <c r="N64" s="17"/>
      <c r="R64" s="12"/>
      <c r="S64" s="17"/>
      <c r="X64" s="19"/>
      <c r="Y64" s="12"/>
    </row>
    <row r="65" spans="3:26" x14ac:dyDescent="0.2">
      <c r="C65" s="11"/>
      <c r="G65" s="14"/>
      <c r="H65" s="15"/>
      <c r="J65" s="11"/>
      <c r="R65" s="19"/>
      <c r="S65" s="17"/>
      <c r="T65" s="12"/>
      <c r="U65" s="12"/>
      <c r="V65" s="12"/>
      <c r="W65" s="12"/>
      <c r="X65" s="19"/>
      <c r="Y65" s="12"/>
    </row>
    <row r="66" spans="3:26" x14ac:dyDescent="0.2">
      <c r="C66" s="11"/>
      <c r="G66" s="14"/>
      <c r="H66" s="15"/>
      <c r="J66" s="11"/>
      <c r="N66" s="17"/>
      <c r="P66" s="17"/>
      <c r="R66" s="19"/>
      <c r="S66" s="17"/>
      <c r="T66" s="12"/>
      <c r="U66" s="12"/>
      <c r="V66" s="12"/>
      <c r="W66" s="12"/>
      <c r="X66" s="19"/>
      <c r="Y66" s="12"/>
    </row>
    <row r="67" spans="3:26" x14ac:dyDescent="0.2">
      <c r="C67" s="11"/>
      <c r="G67" s="14"/>
      <c r="H67" s="15"/>
      <c r="J67" s="11"/>
    </row>
    <row r="68" spans="3:26" x14ac:dyDescent="0.2">
      <c r="C68" s="11"/>
      <c r="H68" s="15"/>
      <c r="J68" s="11"/>
    </row>
    <row r="69" spans="3:26" x14ac:dyDescent="0.2">
      <c r="C69" s="11"/>
      <c r="E69" s="131"/>
      <c r="H69" s="15"/>
      <c r="J69" s="11"/>
    </row>
    <row r="70" spans="3:26" x14ac:dyDescent="0.2">
      <c r="C70" s="11"/>
      <c r="H70" s="15"/>
      <c r="J70" s="11"/>
    </row>
    <row r="71" spans="3:26" x14ac:dyDescent="0.2">
      <c r="C71" s="11"/>
      <c r="G71" s="14"/>
      <c r="H71" s="15"/>
      <c r="J71" s="11"/>
      <c r="Z71" s="17"/>
    </row>
    <row r="72" spans="3:26" x14ac:dyDescent="0.2">
      <c r="C72" s="11"/>
      <c r="G72" s="14"/>
      <c r="H72" s="15"/>
      <c r="J72" s="11"/>
      <c r="N72" s="17"/>
      <c r="R72" s="12"/>
      <c r="S72" s="17"/>
      <c r="X72" s="19"/>
      <c r="Y72" s="12"/>
    </row>
    <row r="73" spans="3:26" x14ac:dyDescent="0.2">
      <c r="C73" s="11"/>
      <c r="G73" s="14"/>
      <c r="H73" s="15"/>
      <c r="J73" s="11"/>
      <c r="R73" s="19"/>
      <c r="S73" s="17"/>
      <c r="T73" s="12"/>
      <c r="U73" s="12"/>
      <c r="V73" s="12"/>
      <c r="W73" s="12"/>
      <c r="X73" s="19"/>
      <c r="Y73" s="12"/>
    </row>
    <row r="74" spans="3:26" x14ac:dyDescent="0.2">
      <c r="C74" s="11"/>
      <c r="G74" s="14"/>
      <c r="H74" s="15"/>
      <c r="J74" s="11"/>
      <c r="N74" s="17"/>
      <c r="P74" s="17"/>
      <c r="R74" s="19"/>
      <c r="S74" s="17"/>
      <c r="T74" s="12"/>
      <c r="U74" s="12"/>
      <c r="V74" s="12"/>
      <c r="W74" s="12"/>
      <c r="X74" s="19"/>
      <c r="Y74" s="12"/>
    </row>
    <row r="75" spans="3:26" x14ac:dyDescent="0.2">
      <c r="C75" s="11"/>
      <c r="G75" s="14"/>
      <c r="H75" s="15"/>
      <c r="J75" s="11"/>
    </row>
    <row r="76" spans="3:26" x14ac:dyDescent="0.2">
      <c r="C76" s="11"/>
      <c r="H76" s="15"/>
      <c r="J76" s="11"/>
    </row>
    <row r="77" spans="3:26" x14ac:dyDescent="0.2">
      <c r="C77" s="11"/>
      <c r="G77" s="14"/>
      <c r="H77" s="15"/>
      <c r="J77" s="11"/>
      <c r="R77" s="23"/>
      <c r="S77" s="17"/>
      <c r="X77" s="11"/>
    </row>
    <row r="78" spans="3:26" x14ac:dyDescent="0.2">
      <c r="C78" s="11"/>
      <c r="G78" s="14"/>
      <c r="H78" s="15"/>
      <c r="J78" s="11"/>
    </row>
    <row r="79" spans="3:26" x14ac:dyDescent="0.2">
      <c r="C79" s="11"/>
      <c r="G79" s="14"/>
      <c r="H79" s="15"/>
      <c r="J79" s="11"/>
      <c r="N79" s="17"/>
      <c r="R79" s="12"/>
      <c r="S79" s="17"/>
      <c r="X79" s="19"/>
      <c r="Y79" s="12"/>
    </row>
    <row r="80" spans="3:26" x14ac:dyDescent="0.2">
      <c r="C80" s="11"/>
      <c r="G80" s="14"/>
      <c r="H80" s="15"/>
      <c r="J80" s="11"/>
      <c r="R80" s="19"/>
      <c r="S80" s="17"/>
      <c r="T80" s="12"/>
      <c r="U80" s="12"/>
      <c r="V80" s="12"/>
      <c r="W80" s="12"/>
      <c r="X80" s="19"/>
      <c r="Y80" s="12"/>
    </row>
    <row r="81" spans="3:25" x14ac:dyDescent="0.2">
      <c r="C81" s="11"/>
      <c r="G81" s="14"/>
      <c r="H81" s="15"/>
      <c r="J81" s="11"/>
      <c r="N81" s="17"/>
      <c r="P81" s="17"/>
      <c r="R81" s="19"/>
      <c r="S81" s="17"/>
      <c r="T81" s="12"/>
      <c r="U81" s="12"/>
      <c r="V81" s="12"/>
      <c r="W81" s="12"/>
      <c r="X81" s="19"/>
      <c r="Y81" s="12"/>
    </row>
    <row r="82" spans="3:25" x14ac:dyDescent="0.2">
      <c r="C82" s="11"/>
      <c r="G82" s="14"/>
      <c r="H82" s="15"/>
      <c r="J82" s="11"/>
    </row>
    <row r="83" spans="3:25" x14ac:dyDescent="0.2">
      <c r="C83" s="11"/>
      <c r="H83" s="15"/>
      <c r="J83" s="11"/>
    </row>
    <row r="84" spans="3:25" x14ac:dyDescent="0.2">
      <c r="C84" s="11"/>
      <c r="G84" s="14"/>
      <c r="H84" s="15"/>
      <c r="J84" s="11"/>
    </row>
    <row r="85" spans="3:25" x14ac:dyDescent="0.2">
      <c r="C85" s="11"/>
      <c r="G85" s="14"/>
      <c r="H85" s="15"/>
      <c r="J85" s="11"/>
      <c r="N85" s="17"/>
      <c r="R85" s="12"/>
      <c r="S85" s="17"/>
      <c r="X85" s="19"/>
      <c r="Y85" s="12"/>
    </row>
    <row r="86" spans="3:25" x14ac:dyDescent="0.2">
      <c r="C86" s="11"/>
      <c r="G86" s="14"/>
      <c r="H86" s="15"/>
      <c r="J86" s="11"/>
      <c r="R86" s="19"/>
      <c r="S86" s="17"/>
      <c r="T86" s="12"/>
      <c r="U86" s="12"/>
      <c r="V86" s="12"/>
      <c r="W86" s="12"/>
      <c r="X86" s="19"/>
      <c r="Y86" s="12"/>
    </row>
    <row r="87" spans="3:25" x14ac:dyDescent="0.2">
      <c r="C87" s="11"/>
      <c r="G87" s="14"/>
      <c r="H87" s="15"/>
      <c r="J87" s="11"/>
      <c r="N87" s="17"/>
      <c r="P87" s="17"/>
      <c r="R87" s="19"/>
      <c r="S87" s="17"/>
      <c r="T87" s="12"/>
      <c r="U87" s="12"/>
      <c r="V87" s="12"/>
      <c r="W87" s="12"/>
      <c r="X87" s="19"/>
      <c r="Y87" s="12"/>
    </row>
    <row r="88" spans="3:25" x14ac:dyDescent="0.2">
      <c r="C88" s="11"/>
      <c r="G88" s="14"/>
      <c r="H88" s="15"/>
      <c r="J88" s="11"/>
    </row>
    <row r="89" spans="3:25" x14ac:dyDescent="0.2">
      <c r="C89" s="11"/>
      <c r="H89" s="15"/>
      <c r="J89" s="11"/>
    </row>
    <row r="90" spans="3:25" x14ac:dyDescent="0.2">
      <c r="C90" s="11"/>
      <c r="H90" s="15"/>
      <c r="J90" s="11"/>
    </row>
    <row r="91" spans="3:25" x14ac:dyDescent="0.2">
      <c r="C91" s="11"/>
      <c r="H91" s="15"/>
      <c r="J91" s="11"/>
    </row>
    <row r="92" spans="3:25" x14ac:dyDescent="0.2">
      <c r="C92" s="11"/>
      <c r="H92" s="15"/>
      <c r="J92" s="11"/>
    </row>
    <row r="93" spans="3:25" x14ac:dyDescent="0.2">
      <c r="C93" s="11"/>
      <c r="H93" s="15"/>
      <c r="J93" s="11"/>
    </row>
    <row r="94" spans="3:25" x14ac:dyDescent="0.2">
      <c r="C94" s="11"/>
      <c r="G94" s="14"/>
      <c r="H94" s="15"/>
      <c r="J94" s="11"/>
    </row>
    <row r="95" spans="3:25" x14ac:dyDescent="0.2">
      <c r="C95" s="11"/>
      <c r="G95" s="14"/>
      <c r="H95" s="15"/>
      <c r="J95" s="11"/>
      <c r="N95" s="17"/>
      <c r="R95" s="12"/>
      <c r="S95" s="17"/>
      <c r="X95" s="19"/>
      <c r="Y95" s="12"/>
    </row>
    <row r="96" spans="3:25" x14ac:dyDescent="0.2">
      <c r="C96" s="11"/>
      <c r="H96" s="15"/>
      <c r="J96" s="11"/>
    </row>
    <row r="97" spans="3:25" x14ac:dyDescent="0.2">
      <c r="C97" s="11"/>
      <c r="G97" s="14"/>
      <c r="H97" s="15"/>
      <c r="J97" s="11"/>
      <c r="N97" s="17"/>
      <c r="P97" s="17"/>
      <c r="R97" s="19"/>
      <c r="S97" s="17"/>
      <c r="T97" s="12"/>
      <c r="U97" s="12"/>
      <c r="V97" s="12"/>
      <c r="W97" s="12"/>
      <c r="X97" s="19"/>
      <c r="Y97" s="12"/>
    </row>
    <row r="98" spans="3:25" x14ac:dyDescent="0.2">
      <c r="C98" s="11"/>
      <c r="G98" s="14"/>
      <c r="H98" s="15"/>
      <c r="J98" s="11"/>
    </row>
    <row r="99" spans="3:25" x14ac:dyDescent="0.2">
      <c r="C99" s="11"/>
      <c r="G99" s="14"/>
      <c r="H99" s="15"/>
      <c r="J99" s="11"/>
    </row>
    <row r="100" spans="3:25" x14ac:dyDescent="0.2">
      <c r="C100" s="11"/>
      <c r="H100" s="15"/>
      <c r="J100" s="11"/>
    </row>
    <row r="101" spans="3:25" x14ac:dyDescent="0.2">
      <c r="C101" s="11"/>
      <c r="H101" s="15"/>
      <c r="J101" s="11"/>
    </row>
    <row r="102" spans="3:25" x14ac:dyDescent="0.2">
      <c r="C102" s="11"/>
      <c r="H102" s="15"/>
      <c r="J102" s="11"/>
    </row>
    <row r="103" spans="3:25" x14ac:dyDescent="0.2">
      <c r="C103" s="11"/>
      <c r="H103" s="15"/>
      <c r="J103" s="11"/>
    </row>
    <row r="104" spans="3:25" x14ac:dyDescent="0.2">
      <c r="C104" s="11"/>
      <c r="H104" s="15"/>
      <c r="J104" s="11"/>
    </row>
    <row r="105" spans="3:25" x14ac:dyDescent="0.2">
      <c r="C105" s="11"/>
      <c r="G105" s="14"/>
      <c r="H105" s="15"/>
      <c r="J105" s="11"/>
    </row>
    <row r="106" spans="3:25" x14ac:dyDescent="0.2">
      <c r="C106" s="11"/>
      <c r="G106" s="14"/>
      <c r="H106" s="15"/>
      <c r="J106" s="11"/>
      <c r="N106" s="17"/>
      <c r="R106" s="12"/>
      <c r="S106" s="17"/>
      <c r="X106" s="19"/>
      <c r="Y106" s="12"/>
    </row>
    <row r="107" spans="3:25" x14ac:dyDescent="0.2">
      <c r="C107" s="11"/>
      <c r="G107" s="14"/>
      <c r="H107" s="15"/>
      <c r="J107" s="11"/>
      <c r="R107" s="19"/>
      <c r="S107" s="17"/>
      <c r="T107" s="12"/>
      <c r="U107" s="12"/>
      <c r="V107" s="12"/>
      <c r="W107" s="12"/>
      <c r="X107" s="19"/>
      <c r="Y107" s="12"/>
    </row>
    <row r="108" spans="3:25" x14ac:dyDescent="0.2">
      <c r="C108" s="11"/>
      <c r="G108" s="14"/>
      <c r="H108" s="15"/>
      <c r="J108" s="11"/>
      <c r="N108" s="17"/>
      <c r="P108" s="17"/>
      <c r="R108" s="19"/>
      <c r="S108" s="17"/>
      <c r="T108" s="12"/>
      <c r="U108" s="12"/>
      <c r="V108" s="12"/>
      <c r="W108" s="12"/>
      <c r="X108" s="19"/>
      <c r="Y108" s="12"/>
    </row>
    <row r="109" spans="3:25" x14ac:dyDescent="0.2">
      <c r="C109" s="11"/>
      <c r="G109" s="14"/>
      <c r="H109" s="15"/>
      <c r="J109" s="11"/>
    </row>
    <row r="110" spans="3:25" x14ac:dyDescent="0.2">
      <c r="C110" s="11"/>
      <c r="G110" s="14"/>
      <c r="H110" s="15"/>
      <c r="J110" s="11"/>
    </row>
    <row r="111" spans="3:25" x14ac:dyDescent="0.2">
      <c r="C111" s="11"/>
      <c r="H111" s="15"/>
      <c r="J111" s="11"/>
    </row>
    <row r="112" spans="3:25" x14ac:dyDescent="0.2">
      <c r="C112" s="11"/>
      <c r="H112" s="15"/>
      <c r="J112" s="11"/>
    </row>
    <row r="113" spans="3:26" x14ac:dyDescent="0.2">
      <c r="C113" s="11"/>
      <c r="H113" s="15"/>
      <c r="J113" s="11"/>
    </row>
    <row r="114" spans="3:26" x14ac:dyDescent="0.2">
      <c r="C114" s="11"/>
      <c r="G114" s="14"/>
      <c r="H114" s="15"/>
      <c r="J114" s="11"/>
      <c r="Z114" s="17"/>
    </row>
    <row r="115" spans="3:26" x14ac:dyDescent="0.2">
      <c r="C115" s="11"/>
      <c r="G115" s="14"/>
      <c r="H115" s="15"/>
      <c r="J115" s="11"/>
      <c r="N115" s="17"/>
    </row>
    <row r="116" spans="3:26" x14ac:dyDescent="0.2">
      <c r="C116" s="11"/>
      <c r="G116" s="14"/>
      <c r="H116" s="15"/>
      <c r="J116" s="11"/>
      <c r="N116" s="17"/>
    </row>
    <row r="117" spans="3:26" x14ac:dyDescent="0.2">
      <c r="C117" s="11"/>
      <c r="G117" s="14"/>
      <c r="H117" s="15"/>
      <c r="J117" s="11"/>
    </row>
    <row r="118" spans="3:26" x14ac:dyDescent="0.2">
      <c r="C118" s="11"/>
      <c r="G118" s="14"/>
      <c r="H118" s="15"/>
      <c r="J118" s="11"/>
      <c r="N118" s="17"/>
      <c r="R118" s="12"/>
      <c r="S118" s="17"/>
      <c r="X118" s="19"/>
      <c r="Y118" s="12"/>
    </row>
    <row r="119" spans="3:26" x14ac:dyDescent="0.2">
      <c r="C119" s="11"/>
      <c r="G119" s="14"/>
      <c r="H119" s="15"/>
      <c r="J119" s="11"/>
      <c r="R119" s="19"/>
      <c r="S119" s="17"/>
      <c r="T119" s="12"/>
      <c r="U119" s="12"/>
      <c r="V119" s="12"/>
      <c r="W119" s="12"/>
      <c r="X119" s="19"/>
      <c r="Y119" s="12"/>
    </row>
    <row r="120" spans="3:26" x14ac:dyDescent="0.2">
      <c r="C120" s="11"/>
      <c r="G120" s="14"/>
      <c r="H120" s="15"/>
      <c r="J120" s="11"/>
      <c r="N120" s="17"/>
      <c r="P120" s="17"/>
      <c r="R120" s="19"/>
      <c r="S120" s="17"/>
      <c r="T120" s="12"/>
      <c r="U120" s="12"/>
      <c r="V120" s="12"/>
      <c r="W120" s="12"/>
      <c r="X120" s="19"/>
      <c r="Y120" s="12"/>
    </row>
    <row r="121" spans="3:26" x14ac:dyDescent="0.2">
      <c r="C121" s="11"/>
      <c r="G121" s="14"/>
      <c r="H121" s="15"/>
      <c r="J121" s="11"/>
    </row>
    <row r="122" spans="3:26" x14ac:dyDescent="0.2">
      <c r="C122" s="11"/>
      <c r="G122" s="14"/>
      <c r="H122" s="15"/>
      <c r="J122" s="11"/>
    </row>
    <row r="123" spans="3:26" x14ac:dyDescent="0.2">
      <c r="C123" s="11"/>
      <c r="G123" s="14"/>
      <c r="H123" s="13"/>
      <c r="J123" s="11"/>
    </row>
    <row r="124" spans="3:26" x14ac:dyDescent="0.2">
      <c r="C124" s="11"/>
      <c r="G124" s="14"/>
      <c r="H124" s="13"/>
      <c r="J124" s="11"/>
      <c r="R124" s="23"/>
      <c r="S124" s="17"/>
      <c r="W124" s="11"/>
      <c r="X124" s="11"/>
      <c r="Y124" s="24"/>
    </row>
    <row r="125" spans="3:26" x14ac:dyDescent="0.2">
      <c r="C125" s="11"/>
      <c r="G125" s="14"/>
      <c r="H125" s="13"/>
      <c r="J125" s="11"/>
      <c r="R125" s="23"/>
      <c r="S125" s="17"/>
      <c r="X125" s="11"/>
    </row>
    <row r="126" spans="3:26" x14ac:dyDescent="0.2">
      <c r="C126" s="11"/>
      <c r="G126" s="14"/>
      <c r="H126" s="13"/>
      <c r="J126" s="11"/>
    </row>
    <row r="127" spans="3:26" x14ac:dyDescent="0.2">
      <c r="C127" s="11"/>
      <c r="G127" s="14"/>
      <c r="H127" s="13"/>
      <c r="J127" s="11"/>
      <c r="N127" s="17"/>
      <c r="R127" s="12"/>
      <c r="S127" s="17"/>
      <c r="X127" s="19"/>
      <c r="Y127" s="12"/>
    </row>
    <row r="128" spans="3:26" x14ac:dyDescent="0.2">
      <c r="C128" s="11"/>
      <c r="G128" s="14"/>
      <c r="H128" s="13"/>
      <c r="J128" s="11"/>
      <c r="R128" s="19"/>
      <c r="S128" s="17"/>
      <c r="T128" s="12"/>
      <c r="U128" s="12"/>
      <c r="V128" s="12"/>
      <c r="W128" s="12"/>
      <c r="X128" s="19"/>
      <c r="Y128" s="12"/>
    </row>
    <row r="129" spans="3:25" x14ac:dyDescent="0.2">
      <c r="C129" s="11"/>
      <c r="G129" s="14"/>
      <c r="H129" s="13"/>
      <c r="J129" s="11"/>
      <c r="N129" s="17"/>
      <c r="P129" s="17"/>
      <c r="R129" s="19"/>
      <c r="S129" s="17"/>
      <c r="T129" s="12"/>
      <c r="U129" s="12"/>
      <c r="V129" s="12"/>
      <c r="W129" s="12"/>
      <c r="X129" s="19"/>
      <c r="Y129" s="12"/>
    </row>
    <row r="130" spans="3:25" x14ac:dyDescent="0.2">
      <c r="C130" s="11"/>
    </row>
    <row r="131" spans="3:25" x14ac:dyDescent="0.2">
      <c r="C131" s="11"/>
    </row>
    <row r="132" spans="3:25" x14ac:dyDescent="0.2">
      <c r="C132" s="11"/>
      <c r="G132" s="14"/>
      <c r="H132" s="13"/>
      <c r="J132" s="11"/>
      <c r="R132" s="23"/>
      <c r="S132" s="17"/>
      <c r="W132" s="11"/>
      <c r="X132" s="11"/>
      <c r="Y132" s="24"/>
    </row>
    <row r="133" spans="3:25" x14ac:dyDescent="0.2">
      <c r="C133" s="11"/>
      <c r="G133" s="14"/>
      <c r="H133" s="13"/>
      <c r="J133" s="11"/>
      <c r="R133" s="23"/>
      <c r="S133" s="17"/>
      <c r="X133" s="11"/>
    </row>
    <row r="134" spans="3:25" x14ac:dyDescent="0.2">
      <c r="C134" s="11"/>
      <c r="G134" s="14"/>
      <c r="H134" s="13"/>
      <c r="J134" s="11"/>
    </row>
    <row r="135" spans="3:25" x14ac:dyDescent="0.2">
      <c r="C135" s="11"/>
      <c r="G135" s="14"/>
      <c r="H135" s="13"/>
      <c r="J135" s="11"/>
      <c r="N135" s="17"/>
      <c r="R135" s="12"/>
      <c r="S135" s="17"/>
      <c r="X135" s="19"/>
      <c r="Y135" s="12"/>
    </row>
    <row r="136" spans="3:25" x14ac:dyDescent="0.2">
      <c r="C136" s="11"/>
      <c r="G136" s="14"/>
      <c r="H136" s="13"/>
      <c r="J136" s="11"/>
      <c r="R136" s="19"/>
      <c r="S136" s="17"/>
      <c r="T136" s="12"/>
      <c r="U136" s="12"/>
      <c r="V136" s="12"/>
      <c r="W136" s="12"/>
      <c r="X136" s="19"/>
      <c r="Y136" s="12"/>
    </row>
    <row r="137" spans="3:25" x14ac:dyDescent="0.2">
      <c r="C137" s="11"/>
      <c r="G137" s="14"/>
      <c r="H137" s="13"/>
      <c r="J137" s="11"/>
      <c r="N137" s="17"/>
      <c r="P137" s="17"/>
      <c r="R137" s="19"/>
      <c r="S137" s="17"/>
      <c r="T137" s="12"/>
      <c r="U137" s="12"/>
      <c r="V137" s="12"/>
      <c r="W137" s="12"/>
      <c r="X137" s="19"/>
      <c r="Y137" s="12"/>
    </row>
    <row r="138" spans="3:25" x14ac:dyDescent="0.2">
      <c r="C138" s="11"/>
      <c r="G138" s="14"/>
      <c r="H138" s="13"/>
      <c r="J138" s="11"/>
      <c r="N138" s="17"/>
    </row>
    <row r="139" spans="3:25" x14ac:dyDescent="0.2">
      <c r="C139" s="11"/>
      <c r="N139" s="22"/>
      <c r="P139" s="22"/>
      <c r="R139" s="22"/>
      <c r="S139" s="22"/>
      <c r="X139" s="22"/>
    </row>
    <row r="140" spans="3:25" x14ac:dyDescent="0.2">
      <c r="C140" s="11"/>
    </row>
    <row r="141" spans="3:25" x14ac:dyDescent="0.2">
      <c r="C141" s="11"/>
      <c r="N141" s="17"/>
      <c r="R141" s="12"/>
      <c r="S141" s="17"/>
      <c r="X141" s="19"/>
      <c r="Y141" s="12"/>
    </row>
    <row r="142" spans="3:25" x14ac:dyDescent="0.2">
      <c r="C142" s="11"/>
      <c r="R142" s="19"/>
      <c r="S142" s="17"/>
      <c r="T142" s="12"/>
      <c r="U142" s="12"/>
      <c r="V142" s="12"/>
      <c r="W142" s="12"/>
      <c r="X142" s="19"/>
      <c r="Y142" s="12"/>
    </row>
    <row r="143" spans="3:25" x14ac:dyDescent="0.2">
      <c r="N143" s="17"/>
      <c r="P143" s="17"/>
      <c r="R143" s="19"/>
      <c r="S143" s="17"/>
      <c r="T143" s="12"/>
      <c r="U143" s="12"/>
      <c r="V143" s="12"/>
      <c r="W143" s="12"/>
      <c r="X143" s="19"/>
      <c r="Y143" s="12"/>
    </row>
    <row r="144" spans="3:25" x14ac:dyDescent="0.2">
      <c r="N144" s="17"/>
    </row>
    <row r="145" spans="14:26" x14ac:dyDescent="0.2">
      <c r="N145" s="22"/>
      <c r="P145" s="22"/>
      <c r="R145" s="22"/>
      <c r="S145" s="22"/>
      <c r="X145" s="22"/>
    </row>
    <row r="147" spans="14:26" x14ac:dyDescent="0.2">
      <c r="N147" s="17"/>
      <c r="R147" s="12"/>
      <c r="S147" s="17"/>
      <c r="X147" s="19"/>
      <c r="Y147" s="12"/>
    </row>
    <row r="148" spans="14:26" x14ac:dyDescent="0.2">
      <c r="R148" s="19"/>
      <c r="S148" s="17"/>
      <c r="T148" s="12"/>
      <c r="U148" s="12"/>
      <c r="V148" s="12"/>
      <c r="W148" s="12"/>
      <c r="X148" s="19"/>
      <c r="Y148" s="12"/>
    </row>
    <row r="149" spans="14:26" x14ac:dyDescent="0.2">
      <c r="N149" s="17"/>
      <c r="P149" s="17"/>
      <c r="R149" s="19"/>
      <c r="S149" s="17"/>
      <c r="T149" s="12"/>
      <c r="U149" s="12"/>
      <c r="V149" s="12"/>
      <c r="W149" s="12"/>
      <c r="X149" s="19"/>
      <c r="Y149" s="12"/>
    </row>
    <row r="153" spans="14:26" x14ac:dyDescent="0.2">
      <c r="R153" s="23"/>
      <c r="S153" s="17"/>
      <c r="W153" s="11"/>
      <c r="X153" s="11"/>
      <c r="Y153" s="24"/>
    </row>
    <row r="154" spans="14:26" x14ac:dyDescent="0.2">
      <c r="R154" s="23"/>
      <c r="S154" s="17"/>
      <c r="X154" s="11"/>
      <c r="Z154" s="17"/>
    </row>
    <row r="155" spans="14:26" x14ac:dyDescent="0.2">
      <c r="N155" s="17"/>
      <c r="R155" s="12"/>
      <c r="S155" s="17"/>
      <c r="X155" s="19"/>
      <c r="Y155" s="12"/>
    </row>
    <row r="156" spans="14:26" x14ac:dyDescent="0.2">
      <c r="R156" s="19"/>
      <c r="S156" s="17"/>
      <c r="T156" s="12"/>
      <c r="U156" s="12"/>
      <c r="V156" s="12"/>
      <c r="W156" s="12"/>
      <c r="X156" s="19"/>
      <c r="Y156" s="12"/>
    </row>
    <row r="157" spans="14:26" x14ac:dyDescent="0.2">
      <c r="N157" s="17"/>
      <c r="P157" s="17"/>
      <c r="R157" s="19"/>
      <c r="S157" s="17"/>
      <c r="T157" s="12"/>
      <c r="U157" s="12"/>
      <c r="V157" s="12"/>
      <c r="W157" s="12"/>
      <c r="X157" s="19"/>
      <c r="Y157" s="12"/>
    </row>
    <row r="159" spans="14:26" x14ac:dyDescent="0.2">
      <c r="R159" s="23"/>
      <c r="S159" s="17"/>
      <c r="W159" s="11"/>
      <c r="X159" s="11"/>
      <c r="Y159" s="24"/>
    </row>
    <row r="160" spans="14:26" x14ac:dyDescent="0.2">
      <c r="R160" s="23"/>
      <c r="S160" s="17"/>
      <c r="X160" s="11"/>
    </row>
    <row r="162" spans="14:25" x14ac:dyDescent="0.2">
      <c r="N162" s="17"/>
      <c r="R162" s="12"/>
      <c r="S162" s="17"/>
      <c r="X162" s="19"/>
      <c r="Y162" s="12"/>
    </row>
    <row r="163" spans="14:25" x14ac:dyDescent="0.2">
      <c r="R163" s="19"/>
      <c r="S163" s="17"/>
      <c r="T163" s="12"/>
      <c r="U163" s="12"/>
      <c r="V163" s="12"/>
      <c r="W163" s="12"/>
      <c r="X163" s="19"/>
      <c r="Y163" s="12"/>
    </row>
    <row r="164" spans="14:25" x14ac:dyDescent="0.2">
      <c r="N164" s="17"/>
      <c r="P164" s="17"/>
      <c r="R164" s="19"/>
      <c r="S164" s="17"/>
      <c r="T164" s="12"/>
      <c r="U164" s="12"/>
      <c r="V164" s="12"/>
      <c r="W164" s="12"/>
      <c r="X164" s="19"/>
      <c r="Y164" s="12"/>
    </row>
    <row r="165" spans="14:25" x14ac:dyDescent="0.2">
      <c r="N165" s="17"/>
    </row>
    <row r="166" spans="14:25" x14ac:dyDescent="0.2">
      <c r="N166" s="22"/>
      <c r="P166" s="22"/>
      <c r="R166" s="22"/>
      <c r="S166" s="22"/>
      <c r="X166" s="22"/>
    </row>
    <row r="168" spans="14:25" x14ac:dyDescent="0.2">
      <c r="N168" s="17"/>
      <c r="R168" s="12"/>
      <c r="S168" s="17"/>
      <c r="X168" s="19"/>
      <c r="Y168" s="12"/>
    </row>
    <row r="169" spans="14:25" x14ac:dyDescent="0.2">
      <c r="R169" s="19"/>
      <c r="S169" s="17"/>
      <c r="T169" s="12"/>
      <c r="U169" s="12"/>
      <c r="V169" s="12"/>
      <c r="W169" s="12"/>
      <c r="X169" s="19"/>
      <c r="Y169" s="12"/>
    </row>
    <row r="170" spans="14:25" x14ac:dyDescent="0.2">
      <c r="N170" s="17"/>
      <c r="P170" s="17"/>
      <c r="R170" s="19"/>
      <c r="S170" s="17"/>
      <c r="T170" s="12"/>
      <c r="U170" s="12"/>
      <c r="V170" s="12"/>
      <c r="W170" s="12"/>
      <c r="X170" s="19"/>
      <c r="Y170" s="12"/>
    </row>
    <row r="176" spans="14:25" x14ac:dyDescent="0.2">
      <c r="R176" s="23"/>
      <c r="S176" s="17"/>
      <c r="W176" s="11"/>
      <c r="X176" s="11"/>
      <c r="Y176" s="24"/>
    </row>
    <row r="177" spans="14:25" x14ac:dyDescent="0.2">
      <c r="R177" s="23"/>
      <c r="S177" s="17"/>
      <c r="X177" s="11"/>
    </row>
    <row r="179" spans="14:25" x14ac:dyDescent="0.2">
      <c r="N179" s="17"/>
      <c r="R179" s="12"/>
      <c r="S179" s="17"/>
      <c r="X179" s="19"/>
      <c r="Y179" s="12"/>
    </row>
    <row r="180" spans="14:25" x14ac:dyDescent="0.2">
      <c r="R180" s="19"/>
      <c r="S180" s="17"/>
      <c r="T180" s="12"/>
      <c r="U180" s="12"/>
      <c r="V180" s="12"/>
      <c r="W180" s="12"/>
      <c r="X180" s="19"/>
      <c r="Y180" s="12"/>
    </row>
    <row r="181" spans="14:25" x14ac:dyDescent="0.2">
      <c r="N181" s="17"/>
      <c r="P181" s="17"/>
      <c r="R181" s="19"/>
      <c r="S181" s="17"/>
      <c r="T181" s="12"/>
      <c r="U181" s="12"/>
      <c r="V181" s="12"/>
      <c r="W181" s="12"/>
      <c r="X181" s="19"/>
      <c r="Y181" s="12"/>
    </row>
    <row r="183" spans="14:25" x14ac:dyDescent="0.2">
      <c r="R183" s="23"/>
      <c r="S183" s="17"/>
      <c r="W183" s="11"/>
      <c r="X183" s="11"/>
      <c r="Y183" s="24"/>
    </row>
    <row r="184" spans="14:25" x14ac:dyDescent="0.2">
      <c r="R184" s="23"/>
      <c r="S184" s="17"/>
      <c r="X184" s="11"/>
    </row>
    <row r="186" spans="14:25" x14ac:dyDescent="0.2">
      <c r="N186" s="17"/>
      <c r="R186" s="12"/>
      <c r="S186" s="17"/>
      <c r="X186" s="19"/>
      <c r="Y186" s="12"/>
    </row>
    <row r="187" spans="14:25" x14ac:dyDescent="0.2">
      <c r="R187" s="19"/>
      <c r="S187" s="17"/>
      <c r="T187" s="12"/>
      <c r="U187" s="12"/>
      <c r="V187" s="12"/>
      <c r="W187" s="12"/>
      <c r="X187" s="19"/>
      <c r="Y187" s="12"/>
    </row>
    <row r="188" spans="14:25" x14ac:dyDescent="0.2">
      <c r="N188" s="17"/>
      <c r="P188" s="17"/>
      <c r="R188" s="19"/>
      <c r="S188" s="17"/>
      <c r="T188" s="12"/>
      <c r="U188" s="12"/>
      <c r="V188" s="12"/>
      <c r="W188" s="12"/>
      <c r="X188" s="19"/>
      <c r="Y188" s="12"/>
    </row>
    <row r="190" spans="14:25" x14ac:dyDescent="0.2">
      <c r="R190" s="23"/>
      <c r="S190" s="17"/>
      <c r="W190" s="11"/>
      <c r="X190" s="11"/>
      <c r="Y190" s="24"/>
    </row>
    <row r="191" spans="14:25" x14ac:dyDescent="0.2">
      <c r="R191" s="23"/>
      <c r="S191" s="17"/>
      <c r="X191" s="11"/>
    </row>
    <row r="195" spans="14:26" x14ac:dyDescent="0.2">
      <c r="Z195" s="17"/>
    </row>
    <row r="196" spans="14:26" x14ac:dyDescent="0.2">
      <c r="N196" s="17"/>
    </row>
    <row r="197" spans="14:26" x14ac:dyDescent="0.2">
      <c r="N197" s="17"/>
    </row>
    <row r="199" spans="14:26" x14ac:dyDescent="0.2">
      <c r="N199" s="17"/>
      <c r="R199" s="12"/>
      <c r="S199" s="17"/>
      <c r="X199" s="19"/>
      <c r="Y199" s="12"/>
    </row>
    <row r="200" spans="14:26" x14ac:dyDescent="0.2">
      <c r="R200" s="19"/>
      <c r="S200" s="17"/>
      <c r="T200" s="12"/>
      <c r="U200" s="12"/>
      <c r="V200" s="12"/>
      <c r="W200" s="12"/>
      <c r="X200" s="19"/>
      <c r="Y200" s="12"/>
    </row>
    <row r="201" spans="14:26" x14ac:dyDescent="0.2">
      <c r="N201" s="17"/>
      <c r="P201" s="17"/>
      <c r="R201" s="19"/>
      <c r="S201" s="17"/>
      <c r="T201" s="12"/>
      <c r="U201" s="12"/>
      <c r="V201" s="12"/>
      <c r="W201" s="12"/>
      <c r="X201" s="19"/>
      <c r="Y201" s="12"/>
    </row>
    <row r="203" spans="14:26" x14ac:dyDescent="0.2">
      <c r="R203" s="23"/>
      <c r="S203" s="17"/>
      <c r="W203" s="11"/>
      <c r="X203" s="11"/>
      <c r="Y203" s="24"/>
    </row>
    <row r="204" spans="14:26" x14ac:dyDescent="0.2">
      <c r="R204" s="23"/>
      <c r="S204" s="17"/>
      <c r="X204" s="11"/>
    </row>
    <row r="206" spans="14:26" x14ac:dyDescent="0.2">
      <c r="N206" s="17"/>
      <c r="R206" s="12"/>
      <c r="S206" s="17"/>
      <c r="X206" s="19"/>
      <c r="Y206" s="12"/>
    </row>
    <row r="207" spans="14:26" x14ac:dyDescent="0.2">
      <c r="R207" s="19"/>
      <c r="S207" s="17"/>
      <c r="T207" s="12"/>
      <c r="U207" s="12"/>
      <c r="V207" s="12"/>
      <c r="W207" s="12"/>
      <c r="X207" s="19"/>
      <c r="Y207" s="12"/>
    </row>
    <row r="208" spans="14:26" x14ac:dyDescent="0.2">
      <c r="N208" s="17"/>
      <c r="P208" s="17"/>
      <c r="R208" s="19"/>
      <c r="S208" s="17"/>
      <c r="T208" s="12"/>
      <c r="U208" s="12"/>
      <c r="V208" s="12"/>
      <c r="W208" s="12"/>
      <c r="X208" s="19"/>
      <c r="Y208" s="12"/>
    </row>
    <row r="213" spans="14:25" x14ac:dyDescent="0.2">
      <c r="R213" s="23"/>
      <c r="S213" s="17"/>
      <c r="W213" s="11"/>
      <c r="X213" s="11"/>
      <c r="Y213" s="24"/>
    </row>
    <row r="214" spans="14:25" x14ac:dyDescent="0.2">
      <c r="R214" s="23"/>
      <c r="S214" s="17"/>
      <c r="X214" s="11"/>
    </row>
    <row r="216" spans="14:25" x14ac:dyDescent="0.2">
      <c r="N216" s="17"/>
      <c r="R216" s="12"/>
      <c r="S216" s="17"/>
      <c r="X216" s="19"/>
      <c r="Y216" s="12"/>
    </row>
    <row r="217" spans="14:25" x14ac:dyDescent="0.2">
      <c r="R217" s="19"/>
      <c r="S217" s="17"/>
      <c r="T217" s="12"/>
      <c r="U217" s="12"/>
      <c r="V217" s="12"/>
      <c r="W217" s="12"/>
      <c r="X217" s="19"/>
      <c r="Y217" s="12"/>
    </row>
    <row r="218" spans="14:25" x14ac:dyDescent="0.2">
      <c r="N218" s="17"/>
      <c r="P218" s="17"/>
      <c r="R218" s="19"/>
      <c r="S218" s="17"/>
      <c r="T218" s="12"/>
      <c r="U218" s="12"/>
      <c r="V218" s="12"/>
      <c r="W218" s="12"/>
      <c r="X218" s="19"/>
      <c r="Y218" s="12"/>
    </row>
    <row r="219" spans="14:25" x14ac:dyDescent="0.2">
      <c r="N219" s="17"/>
    </row>
    <row r="220" spans="14:25" x14ac:dyDescent="0.2">
      <c r="N220" s="22"/>
      <c r="P220" s="22"/>
      <c r="R220" s="22"/>
      <c r="S220" s="22"/>
      <c r="X220" s="22"/>
    </row>
    <row r="222" spans="14:25" x14ac:dyDescent="0.2">
      <c r="N222" s="17"/>
      <c r="R222" s="12"/>
      <c r="S222" s="17"/>
      <c r="X222" s="19"/>
      <c r="Y222" s="12"/>
    </row>
    <row r="223" spans="14:25" x14ac:dyDescent="0.2">
      <c r="R223" s="19"/>
      <c r="S223" s="17"/>
      <c r="T223" s="12"/>
      <c r="U223" s="12"/>
      <c r="V223" s="12"/>
      <c r="W223" s="12"/>
      <c r="X223" s="19"/>
      <c r="Y223" s="12"/>
    </row>
    <row r="224" spans="14:25" x14ac:dyDescent="0.2">
      <c r="N224" s="17"/>
      <c r="P224" s="17"/>
      <c r="R224" s="19"/>
      <c r="S224" s="17"/>
      <c r="T224" s="12"/>
      <c r="U224" s="12"/>
      <c r="V224" s="12"/>
      <c r="W224" s="12"/>
      <c r="X224" s="19"/>
      <c r="Y224" s="12"/>
    </row>
    <row r="225" spans="14:25" x14ac:dyDescent="0.2">
      <c r="N225" s="17"/>
    </row>
    <row r="226" spans="14:25" x14ac:dyDescent="0.2">
      <c r="N226" s="22"/>
      <c r="P226" s="22"/>
      <c r="R226" s="22"/>
      <c r="S226" s="22"/>
      <c r="X226" s="22"/>
    </row>
    <row r="228" spans="14:25" x14ac:dyDescent="0.2">
      <c r="N228" s="17"/>
      <c r="R228" s="12"/>
      <c r="S228" s="17"/>
      <c r="X228" s="19"/>
      <c r="Y228" s="12"/>
    </row>
    <row r="229" spans="14:25" x14ac:dyDescent="0.2">
      <c r="R229" s="19"/>
      <c r="S229" s="17"/>
      <c r="T229" s="12"/>
      <c r="U229" s="12"/>
      <c r="V229" s="12"/>
      <c r="W229" s="12"/>
      <c r="X229" s="19"/>
      <c r="Y229" s="12"/>
    </row>
    <row r="230" spans="14:25" x14ac:dyDescent="0.2">
      <c r="N230" s="17"/>
      <c r="P230" s="17"/>
      <c r="R230" s="19"/>
      <c r="S230" s="17"/>
      <c r="T230" s="12"/>
      <c r="U230" s="12"/>
      <c r="V230" s="12"/>
      <c r="W230" s="12"/>
      <c r="X230" s="19"/>
      <c r="Y230" s="12"/>
    </row>
    <row r="231" spans="14:25" x14ac:dyDescent="0.2">
      <c r="N231" s="17"/>
    </row>
    <row r="233" spans="14:25" x14ac:dyDescent="0.2">
      <c r="N233" s="17"/>
      <c r="R233" s="12"/>
      <c r="S233" s="17"/>
      <c r="X233" s="19"/>
      <c r="Y233" s="12"/>
    </row>
    <row r="234" spans="14:25" x14ac:dyDescent="0.2">
      <c r="R234" s="19"/>
      <c r="S234" s="17"/>
      <c r="T234" s="12"/>
      <c r="U234" s="12"/>
      <c r="V234" s="12"/>
      <c r="W234" s="12"/>
      <c r="X234" s="19"/>
      <c r="Y234" s="12"/>
    </row>
    <row r="235" spans="14:25" x14ac:dyDescent="0.2">
      <c r="N235" s="17"/>
      <c r="P235" s="17"/>
      <c r="R235" s="19"/>
      <c r="S235" s="17"/>
      <c r="T235" s="12"/>
      <c r="U235" s="12"/>
      <c r="V235" s="12"/>
      <c r="W235" s="12"/>
      <c r="X235" s="19"/>
      <c r="Y235" s="12"/>
    </row>
    <row r="236" spans="14:25" x14ac:dyDescent="0.2">
      <c r="N236" s="17"/>
    </row>
    <row r="237" spans="14:25" x14ac:dyDescent="0.2">
      <c r="N237" s="22"/>
      <c r="P237" s="22"/>
      <c r="R237" s="22"/>
      <c r="S237" s="22"/>
      <c r="X237" s="22"/>
    </row>
    <row r="239" spans="14:25" x14ac:dyDescent="0.2">
      <c r="N239" s="17"/>
      <c r="R239" s="12"/>
      <c r="S239" s="17"/>
      <c r="X239" s="19"/>
      <c r="Y239" s="12"/>
    </row>
    <row r="240" spans="14:25" x14ac:dyDescent="0.2">
      <c r="R240" s="19"/>
      <c r="S240" s="17"/>
      <c r="T240" s="12"/>
      <c r="U240" s="12"/>
      <c r="V240" s="12"/>
      <c r="W240" s="12"/>
      <c r="X240" s="19"/>
      <c r="Y240" s="12"/>
    </row>
    <row r="241" spans="14:25" x14ac:dyDescent="0.2">
      <c r="N241" s="17"/>
      <c r="P241" s="17"/>
      <c r="R241" s="19"/>
      <c r="S241" s="17"/>
      <c r="T241" s="12"/>
      <c r="U241" s="12"/>
      <c r="V241" s="12"/>
      <c r="W241" s="12"/>
      <c r="X241" s="19"/>
      <c r="Y241" s="12"/>
    </row>
    <row r="243" spans="14:25" x14ac:dyDescent="0.2">
      <c r="R243" s="23"/>
      <c r="S243" s="17"/>
      <c r="W243" s="11"/>
      <c r="X243" s="11"/>
      <c r="Y243" s="24"/>
    </row>
    <row r="244" spans="14:25" x14ac:dyDescent="0.2">
      <c r="R244" s="23"/>
      <c r="S244" s="17"/>
      <c r="X244" s="11"/>
    </row>
    <row r="247" spans="14:25" x14ac:dyDescent="0.2">
      <c r="N247" s="22"/>
      <c r="P247" s="22"/>
      <c r="R247" s="22"/>
      <c r="S247" s="22"/>
      <c r="X247" s="22"/>
    </row>
    <row r="249" spans="14:25" x14ac:dyDescent="0.2">
      <c r="N249" s="17"/>
      <c r="R249" s="12"/>
      <c r="S249" s="17"/>
      <c r="X249" s="19"/>
      <c r="Y249" s="12"/>
    </row>
    <row r="250" spans="14:25" x14ac:dyDescent="0.2">
      <c r="R250" s="19"/>
      <c r="S250" s="17"/>
      <c r="T250" s="12"/>
      <c r="U250" s="12"/>
      <c r="V250" s="12"/>
      <c r="W250" s="12"/>
      <c r="X250" s="19"/>
      <c r="Y250" s="12"/>
    </row>
    <row r="251" spans="14:25" x14ac:dyDescent="0.2">
      <c r="N251" s="17"/>
      <c r="P251" s="17"/>
      <c r="R251" s="19"/>
      <c r="S251" s="17"/>
      <c r="T251" s="12"/>
      <c r="U251" s="12"/>
      <c r="V251" s="12"/>
      <c r="W251" s="12"/>
      <c r="X251" s="19"/>
      <c r="Y251" s="12"/>
    </row>
    <row r="253" spans="14:25" x14ac:dyDescent="0.2">
      <c r="R253" s="23"/>
      <c r="S253" s="17"/>
      <c r="W253" s="11"/>
      <c r="X253" s="11"/>
      <c r="Y253" s="24"/>
    </row>
    <row r="254" spans="14:25" x14ac:dyDescent="0.2">
      <c r="R254" s="23"/>
      <c r="S254" s="17"/>
      <c r="X254" s="11"/>
    </row>
    <row r="256" spans="14:25" x14ac:dyDescent="0.2">
      <c r="N256" s="17"/>
      <c r="R256" s="12"/>
      <c r="S256" s="17"/>
      <c r="X256" s="19"/>
      <c r="Y256" s="12"/>
    </row>
    <row r="257" spans="14:25" x14ac:dyDescent="0.2">
      <c r="R257" s="19"/>
      <c r="S257" s="17"/>
      <c r="T257" s="12"/>
      <c r="U257" s="12"/>
      <c r="V257" s="12"/>
      <c r="W257" s="12"/>
      <c r="X257" s="19"/>
      <c r="Y257" s="12"/>
    </row>
    <row r="258" spans="14:25" x14ac:dyDescent="0.2">
      <c r="N258" s="17"/>
      <c r="P258" s="17"/>
      <c r="R258" s="19"/>
      <c r="S258" s="17"/>
      <c r="T258" s="12"/>
      <c r="U258" s="12"/>
      <c r="V258" s="12"/>
      <c r="W258" s="12"/>
      <c r="X258" s="19"/>
      <c r="Y258" s="12"/>
    </row>
    <row r="260" spans="14:25" x14ac:dyDescent="0.2">
      <c r="R260" s="23"/>
      <c r="S260" s="17"/>
      <c r="W260" s="11"/>
      <c r="X260" s="11"/>
      <c r="Y260" s="24"/>
    </row>
    <row r="261" spans="14:25" x14ac:dyDescent="0.2">
      <c r="R261" s="23"/>
      <c r="S261" s="17"/>
      <c r="X261" s="11"/>
    </row>
    <row r="263" spans="14:25" x14ac:dyDescent="0.2">
      <c r="N263" s="17"/>
      <c r="R263" s="12"/>
      <c r="S263" s="17"/>
      <c r="X263" s="19"/>
      <c r="Y263" s="12"/>
    </row>
    <row r="264" spans="14:25" x14ac:dyDescent="0.2">
      <c r="R264" s="19"/>
      <c r="S264" s="17"/>
      <c r="T264" s="12"/>
      <c r="U264" s="12"/>
      <c r="V264" s="12"/>
      <c r="W264" s="12"/>
      <c r="X264" s="19"/>
      <c r="Y264" s="12"/>
    </row>
    <row r="265" spans="14:25" x14ac:dyDescent="0.2">
      <c r="N265" s="17"/>
      <c r="P265" s="17"/>
      <c r="R265" s="19"/>
      <c r="S265" s="17"/>
      <c r="T265" s="12"/>
      <c r="U265" s="12"/>
      <c r="V265" s="12"/>
      <c r="W265" s="12"/>
      <c r="X265" s="19"/>
      <c r="Y265" s="12"/>
    </row>
    <row r="267" spans="14:25" x14ac:dyDescent="0.2">
      <c r="R267" s="23"/>
      <c r="S267" s="17"/>
      <c r="W267" s="11"/>
      <c r="X267" s="11"/>
      <c r="Y267" s="24"/>
    </row>
    <row r="268" spans="14:25" x14ac:dyDescent="0.2">
      <c r="R268" s="23"/>
      <c r="S268" s="17"/>
      <c r="X268" s="11"/>
    </row>
    <row r="277" spans="14:26" x14ac:dyDescent="0.2">
      <c r="Z277" s="17"/>
    </row>
    <row r="278" spans="14:26" x14ac:dyDescent="0.2">
      <c r="N278" s="17"/>
    </row>
    <row r="279" spans="14:26" x14ac:dyDescent="0.2">
      <c r="N279" s="17"/>
    </row>
    <row r="281" spans="14:26" x14ac:dyDescent="0.2">
      <c r="N281" s="17"/>
      <c r="R281" s="12"/>
      <c r="S281" s="17"/>
      <c r="X281" s="19"/>
      <c r="Y281" s="12"/>
    </row>
    <row r="282" spans="14:26" x14ac:dyDescent="0.2">
      <c r="R282" s="19"/>
      <c r="S282" s="17"/>
      <c r="T282" s="12"/>
      <c r="U282" s="12"/>
      <c r="V282" s="12"/>
      <c r="W282" s="12"/>
      <c r="X282" s="19"/>
      <c r="Y282" s="12"/>
    </row>
    <row r="283" spans="14:26" x14ac:dyDescent="0.2">
      <c r="N283" s="17"/>
      <c r="P283" s="17"/>
      <c r="R283" s="19"/>
      <c r="S283" s="17"/>
      <c r="T283" s="12"/>
      <c r="U283" s="12"/>
      <c r="V283" s="12"/>
      <c r="W283" s="12"/>
      <c r="X283" s="19"/>
      <c r="Y283" s="12"/>
    </row>
    <row r="289" spans="14:25" x14ac:dyDescent="0.2">
      <c r="R289" s="23"/>
      <c r="S289" s="17"/>
      <c r="W289" s="11"/>
      <c r="X289" s="11"/>
      <c r="Y289" s="24"/>
    </row>
    <row r="290" spans="14:25" x14ac:dyDescent="0.2">
      <c r="R290" s="23"/>
      <c r="S290" s="17"/>
      <c r="X290" s="11"/>
    </row>
    <row r="292" spans="14:25" x14ac:dyDescent="0.2">
      <c r="N292" s="17"/>
      <c r="R292" s="12"/>
      <c r="S292" s="17"/>
      <c r="X292" s="19"/>
      <c r="Y292" s="12"/>
    </row>
    <row r="293" spans="14:25" x14ac:dyDescent="0.2">
      <c r="R293" s="19"/>
      <c r="S293" s="17"/>
      <c r="T293" s="12"/>
      <c r="U293" s="12"/>
      <c r="V293" s="12"/>
      <c r="W293" s="12"/>
      <c r="X293" s="19"/>
      <c r="Y293" s="12"/>
    </row>
    <row r="294" spans="14:25" x14ac:dyDescent="0.2">
      <c r="N294" s="17"/>
      <c r="P294" s="17"/>
      <c r="R294" s="19"/>
      <c r="S294" s="17"/>
      <c r="T294" s="12"/>
      <c r="U294" s="12"/>
      <c r="V294" s="12"/>
      <c r="W294" s="12"/>
      <c r="X294" s="19"/>
      <c r="Y294" s="12"/>
    </row>
    <row r="301" spans="14:25" x14ac:dyDescent="0.2">
      <c r="R301" s="23"/>
      <c r="S301" s="17"/>
      <c r="W301" s="11"/>
      <c r="X301" s="11"/>
      <c r="Y301" s="24"/>
    </row>
    <row r="302" spans="14:25" x14ac:dyDescent="0.2">
      <c r="R302" s="23"/>
      <c r="S302" s="17"/>
      <c r="X302" s="11"/>
    </row>
    <row r="304" spans="14:25" x14ac:dyDescent="0.2">
      <c r="N304" s="17"/>
      <c r="R304" s="12"/>
      <c r="S304" s="17"/>
      <c r="X304" s="19"/>
      <c r="Y304" s="12"/>
    </row>
    <row r="305" spans="14:26" x14ac:dyDescent="0.2">
      <c r="R305" s="19"/>
      <c r="S305" s="17"/>
      <c r="T305" s="12"/>
      <c r="U305" s="12"/>
      <c r="V305" s="12"/>
      <c r="W305" s="12"/>
      <c r="X305" s="19"/>
      <c r="Y305" s="12"/>
    </row>
    <row r="306" spans="14:26" x14ac:dyDescent="0.2">
      <c r="N306" s="17"/>
      <c r="P306" s="17"/>
      <c r="R306" s="19"/>
      <c r="S306" s="17"/>
      <c r="T306" s="12"/>
      <c r="U306" s="12"/>
      <c r="V306" s="12"/>
      <c r="W306" s="12"/>
      <c r="X306" s="19"/>
      <c r="Y306" s="12"/>
    </row>
    <row r="309" spans="14:26" x14ac:dyDescent="0.2">
      <c r="R309" s="23"/>
      <c r="S309" s="17"/>
      <c r="W309" s="11"/>
      <c r="X309" s="11"/>
      <c r="Y309" s="24"/>
    </row>
    <row r="310" spans="14:26" x14ac:dyDescent="0.2">
      <c r="R310" s="23"/>
      <c r="S310" s="17"/>
      <c r="X310" s="11"/>
    </row>
    <row r="312" spans="14:26" x14ac:dyDescent="0.2">
      <c r="N312" s="17"/>
      <c r="R312" s="12"/>
      <c r="S312" s="17"/>
      <c r="X312" s="19"/>
      <c r="Y312" s="12"/>
    </row>
    <row r="313" spans="14:26" x14ac:dyDescent="0.2">
      <c r="R313" s="19"/>
      <c r="S313" s="17"/>
      <c r="T313" s="12"/>
      <c r="U313" s="12"/>
      <c r="V313" s="12"/>
      <c r="W313" s="12"/>
      <c r="X313" s="19"/>
      <c r="Y313" s="12"/>
    </row>
    <row r="314" spans="14:26" x14ac:dyDescent="0.2">
      <c r="N314" s="17"/>
      <c r="P314" s="17"/>
      <c r="R314" s="19"/>
      <c r="S314" s="17"/>
      <c r="T314" s="12"/>
      <c r="U314" s="12"/>
      <c r="V314" s="12"/>
      <c r="W314" s="12"/>
      <c r="X314" s="19"/>
      <c r="Y314" s="12"/>
    </row>
    <row r="315" spans="14:26" x14ac:dyDescent="0.2">
      <c r="N315" s="17"/>
    </row>
    <row r="316" spans="14:26" x14ac:dyDescent="0.2">
      <c r="N316" s="22"/>
      <c r="P316" s="22"/>
      <c r="R316" s="22"/>
      <c r="S316" s="22"/>
      <c r="X316" s="22"/>
      <c r="Z316" s="17"/>
    </row>
    <row r="317" spans="14:26" x14ac:dyDescent="0.2">
      <c r="N317" s="17"/>
      <c r="R317" s="12"/>
      <c r="S317" s="17"/>
      <c r="X317" s="19"/>
      <c r="Y317" s="12"/>
    </row>
    <row r="318" spans="14:26" x14ac:dyDescent="0.2">
      <c r="R318" s="19"/>
      <c r="S318" s="17"/>
      <c r="T318" s="12"/>
      <c r="U318" s="12"/>
      <c r="V318" s="12"/>
      <c r="W318" s="12"/>
      <c r="X318" s="19"/>
      <c r="Y318" s="12"/>
    </row>
    <row r="319" spans="14:26" x14ac:dyDescent="0.2">
      <c r="N319" s="17"/>
      <c r="P319" s="17"/>
      <c r="R319" s="19"/>
      <c r="S319" s="17"/>
      <c r="T319" s="12"/>
      <c r="U319" s="12"/>
      <c r="V319" s="12"/>
      <c r="W319" s="12"/>
      <c r="X319" s="19"/>
      <c r="Y319" s="12"/>
    </row>
    <row r="321" spans="14:25" x14ac:dyDescent="0.2">
      <c r="R321" s="23"/>
      <c r="S321" s="17"/>
      <c r="W321" s="11"/>
      <c r="X321" s="11"/>
      <c r="Y321" s="24"/>
    </row>
    <row r="322" spans="14:25" x14ac:dyDescent="0.2">
      <c r="R322" s="23"/>
      <c r="S322" s="17"/>
      <c r="X322" s="11"/>
    </row>
    <row r="324" spans="14:25" x14ac:dyDescent="0.2">
      <c r="N324" s="17"/>
      <c r="R324" s="12"/>
      <c r="S324" s="17"/>
      <c r="X324" s="19"/>
      <c r="Y324" s="12"/>
    </row>
    <row r="325" spans="14:25" x14ac:dyDescent="0.2">
      <c r="R325" s="19"/>
      <c r="S325" s="17"/>
      <c r="T325" s="12"/>
      <c r="U325" s="12"/>
      <c r="V325" s="12"/>
      <c r="W325" s="12"/>
      <c r="X325" s="19"/>
      <c r="Y325" s="12"/>
    </row>
    <row r="326" spans="14:25" x14ac:dyDescent="0.2">
      <c r="N326" s="17"/>
      <c r="P326" s="17"/>
      <c r="R326" s="19"/>
      <c r="S326" s="17"/>
      <c r="T326" s="12"/>
      <c r="U326" s="12"/>
      <c r="V326" s="12"/>
      <c r="W326" s="12"/>
      <c r="X326" s="19"/>
      <c r="Y326" s="12"/>
    </row>
    <row r="327" spans="14:25" x14ac:dyDescent="0.2">
      <c r="N327" s="17"/>
    </row>
    <row r="328" spans="14:25" x14ac:dyDescent="0.2">
      <c r="N328" s="22"/>
      <c r="P328" s="22"/>
      <c r="R328" s="22"/>
      <c r="S328" s="22"/>
      <c r="X328" s="22"/>
    </row>
    <row r="330" spans="14:25" x14ac:dyDescent="0.2">
      <c r="N330" s="17"/>
      <c r="R330" s="12"/>
      <c r="S330" s="17"/>
      <c r="X330" s="19"/>
      <c r="Y330" s="12"/>
    </row>
    <row r="331" spans="14:25" x14ac:dyDescent="0.2">
      <c r="R331" s="19"/>
      <c r="S331" s="17"/>
      <c r="T331" s="12"/>
      <c r="U331" s="12"/>
      <c r="V331" s="12"/>
      <c r="W331" s="12"/>
      <c r="X331" s="19"/>
      <c r="Y331" s="12"/>
    </row>
    <row r="332" spans="14:25" x14ac:dyDescent="0.2">
      <c r="N332" s="17"/>
      <c r="P332" s="17"/>
      <c r="R332" s="19"/>
      <c r="S332" s="17"/>
      <c r="T332" s="12"/>
      <c r="U332" s="12"/>
      <c r="V332" s="12"/>
      <c r="W332" s="12"/>
      <c r="X332" s="19"/>
      <c r="Y332" s="12"/>
    </row>
    <row r="334" spans="14:25" x14ac:dyDescent="0.2">
      <c r="R334" s="23"/>
      <c r="S334" s="17"/>
      <c r="W334" s="11"/>
      <c r="X334" s="11"/>
      <c r="Y334" s="24"/>
    </row>
    <row r="335" spans="14:25" x14ac:dyDescent="0.2">
      <c r="R335" s="23"/>
      <c r="S335" s="17"/>
      <c r="X335" s="11"/>
    </row>
    <row r="338" spans="14:25" x14ac:dyDescent="0.2">
      <c r="N338" s="22"/>
      <c r="P338" s="22"/>
      <c r="R338" s="22"/>
      <c r="S338" s="22"/>
      <c r="X338" s="22"/>
    </row>
    <row r="340" spans="14:25" x14ac:dyDescent="0.2">
      <c r="N340" s="17"/>
      <c r="R340" s="12"/>
      <c r="S340" s="17"/>
      <c r="X340" s="19"/>
      <c r="Y340" s="12"/>
    </row>
    <row r="341" spans="14:25" x14ac:dyDescent="0.2">
      <c r="R341" s="19"/>
      <c r="S341" s="17"/>
      <c r="T341" s="12"/>
      <c r="U341" s="12"/>
      <c r="V341" s="12"/>
      <c r="W341" s="12"/>
      <c r="X341" s="19"/>
      <c r="Y341" s="12"/>
    </row>
    <row r="342" spans="14:25" x14ac:dyDescent="0.2">
      <c r="N342" s="17"/>
      <c r="P342" s="17"/>
      <c r="R342" s="19"/>
      <c r="S342" s="17"/>
      <c r="T342" s="12"/>
      <c r="U342" s="12"/>
      <c r="V342" s="12"/>
      <c r="W342" s="12"/>
      <c r="X342" s="19"/>
      <c r="Y342" s="12"/>
    </row>
    <row r="343" spans="14:25" x14ac:dyDescent="0.2">
      <c r="N343" s="17"/>
    </row>
    <row r="344" spans="14:25" x14ac:dyDescent="0.2">
      <c r="N344" s="22"/>
      <c r="P344" s="22"/>
      <c r="R344" s="22"/>
      <c r="S344" s="22"/>
      <c r="X344" s="22"/>
    </row>
    <row r="346" spans="14:25" x14ac:dyDescent="0.2">
      <c r="N346" s="17"/>
      <c r="R346" s="12"/>
      <c r="S346" s="17"/>
      <c r="X346" s="19"/>
      <c r="Y346" s="12"/>
    </row>
    <row r="347" spans="14:25" x14ac:dyDescent="0.2">
      <c r="R347" s="19"/>
      <c r="S347" s="17"/>
      <c r="T347" s="12"/>
      <c r="U347" s="12"/>
      <c r="V347" s="12"/>
      <c r="W347" s="12"/>
      <c r="X347" s="19"/>
      <c r="Y347" s="12"/>
    </row>
    <row r="348" spans="14:25" x14ac:dyDescent="0.2">
      <c r="N348" s="17"/>
      <c r="P348" s="17"/>
      <c r="R348" s="19"/>
      <c r="S348" s="17"/>
      <c r="T348" s="12"/>
      <c r="U348" s="12"/>
      <c r="V348" s="12"/>
      <c r="W348" s="12"/>
      <c r="X348" s="19"/>
      <c r="Y348" s="12"/>
    </row>
    <row r="352" spans="14:25" x14ac:dyDescent="0.2">
      <c r="R352" s="23"/>
      <c r="S352" s="17"/>
      <c r="W352" s="11"/>
      <c r="X352" s="11"/>
      <c r="Y352" s="24"/>
    </row>
    <row r="353" spans="14:26" x14ac:dyDescent="0.2">
      <c r="R353" s="23"/>
      <c r="S353" s="17"/>
      <c r="X353" s="11"/>
    </row>
    <row r="355" spans="14:26" x14ac:dyDescent="0.2">
      <c r="N355" s="17"/>
      <c r="R355" s="12"/>
      <c r="S355" s="17"/>
      <c r="X355" s="19"/>
      <c r="Y355" s="12"/>
    </row>
    <row r="356" spans="14:26" x14ac:dyDescent="0.2">
      <c r="R356" s="19"/>
      <c r="S356" s="17"/>
      <c r="T356" s="12"/>
      <c r="U356" s="12"/>
      <c r="V356" s="12"/>
      <c r="W356" s="12"/>
      <c r="X356" s="19"/>
      <c r="Y356" s="12"/>
    </row>
    <row r="357" spans="14:26" x14ac:dyDescent="0.2">
      <c r="N357" s="17"/>
      <c r="P357" s="17"/>
      <c r="R357" s="19"/>
      <c r="S357" s="17"/>
      <c r="T357" s="12"/>
      <c r="U357" s="12"/>
      <c r="V357" s="12"/>
      <c r="W357" s="12"/>
      <c r="X357" s="19"/>
      <c r="Y357" s="12"/>
    </row>
    <row r="359" spans="14:26" x14ac:dyDescent="0.2">
      <c r="R359" s="23"/>
      <c r="S359" s="17"/>
      <c r="W359" s="11"/>
      <c r="X359" s="11"/>
      <c r="Y359" s="24"/>
    </row>
    <row r="360" spans="14:26" x14ac:dyDescent="0.2">
      <c r="R360" s="23"/>
      <c r="S360" s="17"/>
      <c r="X360" s="11"/>
      <c r="Y360" s="24"/>
      <c r="Z360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Z363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activeCell="E16" sqref="E16:E30"/>
    </sheetView>
  </sheetViews>
  <sheetFormatPr defaultColWidth="9.77734375" defaultRowHeight="10" x14ac:dyDescent="0.2"/>
  <cols>
    <col min="1" max="1" width="16.77734375" style="10" customWidth="1"/>
    <col min="2" max="2" width="53.6640625" style="17" bestFit="1" customWidth="1"/>
    <col min="3" max="3" width="20" style="10" customWidth="1"/>
    <col min="4" max="4" width="17.44140625" style="10" customWidth="1"/>
    <col min="5" max="5" width="17.6640625" style="36" customWidth="1"/>
    <col min="6" max="6" width="13.77734375" style="36" customWidth="1"/>
    <col min="7" max="9" width="13.77734375" style="10" customWidth="1"/>
    <col min="10" max="10" width="20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11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11" ht="30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11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11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11" ht="25.5" customHeight="1" x14ac:dyDescent="0.25">
      <c r="A6" s="164" t="s">
        <v>30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x14ac:dyDescent="0.2">
      <c r="A7" s="17" t="s">
        <v>34</v>
      </c>
      <c r="B7" s="61" t="s">
        <v>66</v>
      </c>
      <c r="C7" s="40">
        <v>39566774</v>
      </c>
      <c r="D7" s="63">
        <v>38261</v>
      </c>
      <c r="E7" s="36">
        <v>4129</v>
      </c>
      <c r="F7" s="36">
        <v>5480</v>
      </c>
      <c r="G7" s="38">
        <f t="shared" ref="G7:G12" si="0">ROUND(F7/E7,5)</f>
        <v>1.3271999999999999</v>
      </c>
      <c r="H7" s="32">
        <f t="shared" ref="H7:H32" si="1">ROUND(C7/I7*G7,2)</f>
        <v>284.35000000000002</v>
      </c>
      <c r="I7" s="56">
        <v>184678</v>
      </c>
      <c r="J7" s="33">
        <f t="shared" ref="J7:J32" si="2">(ROUND(C7*G7,0))*(1.013)</f>
        <v>53195691.285999998</v>
      </c>
    </row>
    <row r="8" spans="1:11" x14ac:dyDescent="0.2">
      <c r="A8" s="61" t="s">
        <v>20</v>
      </c>
      <c r="B8" s="61" t="s">
        <v>67</v>
      </c>
      <c r="C8" s="40">
        <v>3800000</v>
      </c>
      <c r="D8" s="63">
        <v>38169</v>
      </c>
      <c r="E8" s="36">
        <v>4013</v>
      </c>
      <c r="F8" s="36">
        <v>5480</v>
      </c>
      <c r="G8" s="38">
        <f t="shared" si="0"/>
        <v>1.3655600000000001</v>
      </c>
      <c r="H8" s="32">
        <f t="shared" si="1"/>
        <v>340.56</v>
      </c>
      <c r="I8" s="56">
        <v>15237</v>
      </c>
      <c r="J8" s="33">
        <f t="shared" si="2"/>
        <v>5256586.6639999999</v>
      </c>
    </row>
    <row r="9" spans="1:11" x14ac:dyDescent="0.2">
      <c r="A9" s="61" t="s">
        <v>10</v>
      </c>
      <c r="B9" s="61" t="s">
        <v>68</v>
      </c>
      <c r="C9" s="40">
        <v>9931043</v>
      </c>
      <c r="D9" s="63">
        <v>38081</v>
      </c>
      <c r="E9" s="36">
        <v>3956</v>
      </c>
      <c r="F9" s="36">
        <v>5480</v>
      </c>
      <c r="G9" s="38">
        <f t="shared" si="0"/>
        <v>1.38524</v>
      </c>
      <c r="H9" s="32">
        <f t="shared" si="1"/>
        <v>330.46</v>
      </c>
      <c r="I9" s="56">
        <v>41629</v>
      </c>
      <c r="J9" s="33">
        <f t="shared" si="2"/>
        <v>13935717.413999999</v>
      </c>
    </row>
    <row r="10" spans="1:11" x14ac:dyDescent="0.2">
      <c r="A10" s="61" t="s">
        <v>14</v>
      </c>
      <c r="B10" s="61" t="s">
        <v>45</v>
      </c>
      <c r="C10" s="40">
        <v>18989000</v>
      </c>
      <c r="D10" s="63">
        <v>38081</v>
      </c>
      <c r="E10" s="36">
        <v>3956</v>
      </c>
      <c r="F10" s="36">
        <v>5480</v>
      </c>
      <c r="G10" s="38">
        <f t="shared" si="0"/>
        <v>1.38524</v>
      </c>
      <c r="H10" s="32">
        <f t="shared" si="1"/>
        <v>230.74</v>
      </c>
      <c r="I10" s="56">
        <v>114000</v>
      </c>
      <c r="J10" s="33">
        <f t="shared" si="2"/>
        <v>26646278.185999997</v>
      </c>
    </row>
    <row r="11" spans="1:11" x14ac:dyDescent="0.2">
      <c r="A11" s="17" t="s">
        <v>13</v>
      </c>
      <c r="B11" s="61" t="s">
        <v>83</v>
      </c>
      <c r="C11" s="40">
        <v>8212588.1900000004</v>
      </c>
      <c r="D11" s="43">
        <v>38717</v>
      </c>
      <c r="E11" s="75">
        <v>4329</v>
      </c>
      <c r="F11" s="36">
        <v>5480</v>
      </c>
      <c r="G11" s="31">
        <f t="shared" si="0"/>
        <v>1.2658799999999999</v>
      </c>
      <c r="H11" s="32">
        <f t="shared" si="1"/>
        <v>195.52</v>
      </c>
      <c r="I11" s="56">
        <v>53172</v>
      </c>
      <c r="J11" s="33">
        <f t="shared" si="2"/>
        <v>10531300.963</v>
      </c>
    </row>
    <row r="12" spans="1:11" x14ac:dyDescent="0.2">
      <c r="A12" s="17" t="s">
        <v>88</v>
      </c>
      <c r="B12" s="61" t="s">
        <v>93</v>
      </c>
      <c r="C12" s="40">
        <v>1952163</v>
      </c>
      <c r="D12" s="43">
        <v>38687</v>
      </c>
      <c r="E12" s="75">
        <v>4329</v>
      </c>
      <c r="F12" s="36">
        <v>5480</v>
      </c>
      <c r="G12" s="31">
        <f t="shared" si="0"/>
        <v>1.2658799999999999</v>
      </c>
      <c r="H12" s="32">
        <f t="shared" si="1"/>
        <v>302.39999999999998</v>
      </c>
      <c r="I12" s="56">
        <v>8172</v>
      </c>
      <c r="J12" s="33">
        <f t="shared" si="2"/>
        <v>2503329.6519999998</v>
      </c>
    </row>
    <row r="13" spans="1:11" x14ac:dyDescent="0.2">
      <c r="A13" s="61" t="s">
        <v>25</v>
      </c>
      <c r="B13" s="10" t="s">
        <v>98</v>
      </c>
      <c r="C13" s="35">
        <f>2382348</f>
        <v>2382348</v>
      </c>
      <c r="D13" s="43">
        <v>38436</v>
      </c>
      <c r="E13" s="36">
        <v>4127</v>
      </c>
      <c r="F13" s="36">
        <v>5480</v>
      </c>
      <c r="G13" s="83">
        <f t="shared" ref="G13:G32" si="3">ROUND(F13/E13,5)</f>
        <v>1.3278399999999999</v>
      </c>
      <c r="H13" s="32">
        <f t="shared" si="1"/>
        <v>369.29</v>
      </c>
      <c r="I13" s="56">
        <v>8566</v>
      </c>
      <c r="J13" s="33">
        <f t="shared" si="2"/>
        <v>3204500.9009999996</v>
      </c>
    </row>
    <row r="14" spans="1:11" x14ac:dyDescent="0.2">
      <c r="A14" s="61" t="s">
        <v>34</v>
      </c>
      <c r="B14" s="41" t="s">
        <v>99</v>
      </c>
      <c r="C14" s="35">
        <f>54697493</f>
        <v>54697493</v>
      </c>
      <c r="D14" s="43">
        <v>38597</v>
      </c>
      <c r="E14" s="36">
        <v>4242</v>
      </c>
      <c r="F14" s="36">
        <v>5480</v>
      </c>
      <c r="G14" s="83">
        <f t="shared" si="3"/>
        <v>1.2918400000000001</v>
      </c>
      <c r="H14" s="32">
        <f t="shared" si="1"/>
        <v>491.11</v>
      </c>
      <c r="I14" s="56">
        <v>143880</v>
      </c>
      <c r="J14" s="33">
        <f t="shared" si="2"/>
        <v>71578994.316999987</v>
      </c>
    </row>
    <row r="15" spans="1:11" x14ac:dyDescent="0.2">
      <c r="A15" s="61" t="s">
        <v>10</v>
      </c>
      <c r="B15" s="41" t="s">
        <v>100</v>
      </c>
      <c r="C15" s="35">
        <f>8477488</f>
        <v>8477488</v>
      </c>
      <c r="D15" s="43">
        <v>38376</v>
      </c>
      <c r="E15" s="36">
        <v>4112</v>
      </c>
      <c r="F15" s="36">
        <v>5480</v>
      </c>
      <c r="G15" s="83">
        <f t="shared" si="3"/>
        <v>1.3326800000000001</v>
      </c>
      <c r="H15" s="32">
        <f t="shared" si="1"/>
        <v>276.10000000000002</v>
      </c>
      <c r="I15" s="56">
        <v>40919</v>
      </c>
      <c r="J15" s="33">
        <f t="shared" si="2"/>
        <v>11444650.126999998</v>
      </c>
    </row>
    <row r="16" spans="1:11" s="16" customFormat="1" x14ac:dyDescent="0.2">
      <c r="A16" s="78" t="s">
        <v>25</v>
      </c>
      <c r="B16" s="47" t="s">
        <v>117</v>
      </c>
      <c r="C16" s="88">
        <v>26888481</v>
      </c>
      <c r="D16" s="49">
        <v>38899</v>
      </c>
      <c r="E16" s="75">
        <v>4356</v>
      </c>
      <c r="F16" s="36">
        <v>5480</v>
      </c>
      <c r="G16" s="83">
        <f t="shared" si="3"/>
        <v>1.25803</v>
      </c>
      <c r="H16" s="80">
        <f t="shared" si="1"/>
        <v>663.27</v>
      </c>
      <c r="I16" s="53">
        <v>51000</v>
      </c>
      <c r="J16" s="81">
        <f t="shared" si="2"/>
        <v>34266260.707999997</v>
      </c>
    </row>
    <row r="17" spans="1:23" s="16" customFormat="1" x14ac:dyDescent="0.2">
      <c r="A17" s="78" t="s">
        <v>25</v>
      </c>
      <c r="B17" s="47" t="s">
        <v>124</v>
      </c>
      <c r="C17" s="88">
        <v>3292498</v>
      </c>
      <c r="D17" s="49">
        <v>38991</v>
      </c>
      <c r="E17" s="75">
        <v>4431</v>
      </c>
      <c r="F17" s="36">
        <v>5480</v>
      </c>
      <c r="G17" s="83">
        <f t="shared" si="3"/>
        <v>1.23674</v>
      </c>
      <c r="H17" s="80">
        <f t="shared" si="1"/>
        <v>443.81</v>
      </c>
      <c r="I17" s="53">
        <v>9175</v>
      </c>
      <c r="J17" s="81">
        <f t="shared" si="2"/>
        <v>4124899.5319999997</v>
      </c>
    </row>
    <row r="18" spans="1:23" s="16" customFormat="1" x14ac:dyDescent="0.2">
      <c r="A18" s="78" t="s">
        <v>34</v>
      </c>
      <c r="B18" s="47" t="s">
        <v>126</v>
      </c>
      <c r="C18" s="88">
        <v>27434757</v>
      </c>
      <c r="D18" s="49">
        <v>39052</v>
      </c>
      <c r="E18" s="75">
        <v>4441</v>
      </c>
      <c r="F18" s="36">
        <v>5480</v>
      </c>
      <c r="G18" s="83">
        <f t="shared" si="3"/>
        <v>1.2339599999999999</v>
      </c>
      <c r="H18" s="80">
        <f t="shared" si="1"/>
        <v>334.58</v>
      </c>
      <c r="I18" s="53">
        <v>101183</v>
      </c>
      <c r="J18" s="81">
        <f t="shared" si="2"/>
        <v>34293487.108999997</v>
      </c>
    </row>
    <row r="19" spans="1:23" s="16" customFormat="1" x14ac:dyDescent="0.2">
      <c r="A19" s="78" t="s">
        <v>34</v>
      </c>
      <c r="B19" s="47" t="s">
        <v>118</v>
      </c>
      <c r="C19" s="88">
        <v>47158114</v>
      </c>
      <c r="D19" s="49">
        <v>39052</v>
      </c>
      <c r="E19" s="75">
        <v>4441</v>
      </c>
      <c r="F19" s="36">
        <v>5480</v>
      </c>
      <c r="G19" s="83">
        <f t="shared" si="3"/>
        <v>1.2339599999999999</v>
      </c>
      <c r="H19" s="80">
        <f t="shared" si="1"/>
        <v>323.06</v>
      </c>
      <c r="I19" s="53">
        <v>180126</v>
      </c>
      <c r="J19" s="81">
        <f t="shared" si="2"/>
        <v>58947711.937999994</v>
      </c>
    </row>
    <row r="20" spans="1:23" s="16" customFormat="1" ht="10.5" x14ac:dyDescent="0.25">
      <c r="A20" s="78" t="s">
        <v>25</v>
      </c>
      <c r="B20" s="47" t="s">
        <v>134</v>
      </c>
      <c r="C20" s="52">
        <v>69612410</v>
      </c>
      <c r="D20" s="93">
        <v>39387</v>
      </c>
      <c r="E20" s="75">
        <v>4558</v>
      </c>
      <c r="F20" s="36">
        <v>5480</v>
      </c>
      <c r="G20" s="83">
        <f t="shared" si="3"/>
        <v>1.20228</v>
      </c>
      <c r="H20" s="80">
        <f t="shared" si="1"/>
        <v>513.46</v>
      </c>
      <c r="I20" s="53">
        <v>163000</v>
      </c>
      <c r="J20" s="81">
        <f t="shared" si="2"/>
        <v>84781624.903999984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</row>
    <row r="21" spans="1:23" s="16" customFormat="1" ht="10.5" x14ac:dyDescent="0.25">
      <c r="A21" s="78" t="s">
        <v>34</v>
      </c>
      <c r="B21" s="47" t="s">
        <v>129</v>
      </c>
      <c r="C21" s="52">
        <v>15010665</v>
      </c>
      <c r="D21" s="93">
        <v>39234</v>
      </c>
      <c r="E21" s="75">
        <v>4471</v>
      </c>
      <c r="F21" s="36">
        <v>5480</v>
      </c>
      <c r="G21" s="83">
        <f t="shared" si="3"/>
        <v>1.2256800000000001</v>
      </c>
      <c r="H21" s="80">
        <f t="shared" si="1"/>
        <v>397.84</v>
      </c>
      <c r="I21" s="53">
        <v>46245</v>
      </c>
      <c r="J21" s="81">
        <f t="shared" si="2"/>
        <v>18637449.535999998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</row>
    <row r="22" spans="1:23" s="16" customFormat="1" ht="10.5" x14ac:dyDescent="0.25">
      <c r="A22" s="78" t="s">
        <v>14</v>
      </c>
      <c r="B22" s="47" t="s">
        <v>133</v>
      </c>
      <c r="C22" s="52">
        <v>70485431</v>
      </c>
      <c r="D22" s="93">
        <v>39234</v>
      </c>
      <c r="E22" s="75">
        <v>4471</v>
      </c>
      <c r="F22" s="36">
        <v>5480</v>
      </c>
      <c r="G22" s="83">
        <f t="shared" si="3"/>
        <v>1.2256800000000001</v>
      </c>
      <c r="H22" s="80">
        <f t="shared" si="1"/>
        <v>433.55</v>
      </c>
      <c r="I22" s="53">
        <v>199269</v>
      </c>
      <c r="J22" s="81">
        <f t="shared" si="2"/>
        <v>87515686.578999996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</row>
    <row r="23" spans="1:23" s="16" customFormat="1" ht="10.5" x14ac:dyDescent="0.25">
      <c r="A23" s="78" t="s">
        <v>14</v>
      </c>
      <c r="B23" s="47" t="s">
        <v>128</v>
      </c>
      <c r="C23" s="52">
        <v>18713562</v>
      </c>
      <c r="D23" s="93">
        <v>39356</v>
      </c>
      <c r="E23" s="75">
        <v>4535</v>
      </c>
      <c r="F23" s="36">
        <v>5480</v>
      </c>
      <c r="G23" s="83">
        <f t="shared" si="3"/>
        <v>1.20838</v>
      </c>
      <c r="H23" s="80">
        <f t="shared" si="1"/>
        <v>390.44</v>
      </c>
      <c r="I23" s="53">
        <v>57917</v>
      </c>
      <c r="J23" s="81">
        <f t="shared" si="2"/>
        <v>22907064.221999999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</row>
    <row r="24" spans="1:23" ht="10.5" x14ac:dyDescent="0.25">
      <c r="A24" s="61" t="s">
        <v>25</v>
      </c>
      <c r="B24" s="41" t="s">
        <v>155</v>
      </c>
      <c r="C24" s="60">
        <v>40775089</v>
      </c>
      <c r="D24" s="43">
        <v>39508</v>
      </c>
      <c r="E24" s="75">
        <v>4571</v>
      </c>
      <c r="F24" s="36">
        <v>5480</v>
      </c>
      <c r="G24" s="83">
        <f t="shared" si="3"/>
        <v>1.19886</v>
      </c>
      <c r="H24" s="64">
        <f t="shared" si="1"/>
        <v>543.15</v>
      </c>
      <c r="I24" s="56">
        <v>90000</v>
      </c>
      <c r="J24" s="65">
        <f t="shared" si="2"/>
        <v>49519110.098999992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10.5" x14ac:dyDescent="0.25">
      <c r="A25" s="61" t="s">
        <v>14</v>
      </c>
      <c r="B25" s="41" t="s">
        <v>156</v>
      </c>
      <c r="C25" s="60">
        <v>1149466</v>
      </c>
      <c r="D25" s="43">
        <v>39630</v>
      </c>
      <c r="E25" s="75">
        <v>4723</v>
      </c>
      <c r="F25" s="36">
        <v>5480</v>
      </c>
      <c r="G25" s="83">
        <f t="shared" si="3"/>
        <v>1.16028</v>
      </c>
      <c r="H25" s="64">
        <f t="shared" si="1"/>
        <v>190.53</v>
      </c>
      <c r="I25" s="56">
        <v>7000</v>
      </c>
      <c r="J25" s="65">
        <f t="shared" si="2"/>
        <v>1351040.1259999999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</row>
    <row r="26" spans="1:23" ht="10.5" x14ac:dyDescent="0.25">
      <c r="A26" s="17" t="s">
        <v>20</v>
      </c>
      <c r="B26" s="10" t="s">
        <v>152</v>
      </c>
      <c r="C26" s="60">
        <v>8950000</v>
      </c>
      <c r="D26" s="43">
        <v>39630</v>
      </c>
      <c r="E26" s="75">
        <v>4723</v>
      </c>
      <c r="F26" s="36">
        <v>5480</v>
      </c>
      <c r="G26" s="83">
        <f t="shared" si="3"/>
        <v>1.16028</v>
      </c>
      <c r="H26" s="64">
        <f t="shared" si="1"/>
        <v>301.3</v>
      </c>
      <c r="I26" s="56">
        <v>34466</v>
      </c>
      <c r="J26" s="65">
        <f t="shared" si="2"/>
        <v>10519504.578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ht="10.5" x14ac:dyDescent="0.25">
      <c r="A27" s="10" t="s">
        <v>14</v>
      </c>
      <c r="B27" s="10" t="s">
        <v>187</v>
      </c>
      <c r="C27" s="42">
        <v>19179884</v>
      </c>
      <c r="D27" s="43">
        <v>39995</v>
      </c>
      <c r="E27" s="75">
        <v>4762</v>
      </c>
      <c r="F27" s="36">
        <v>5480</v>
      </c>
      <c r="G27" s="83">
        <f t="shared" si="3"/>
        <v>1.1507799999999999</v>
      </c>
      <c r="H27" s="64">
        <f t="shared" si="1"/>
        <v>295.43</v>
      </c>
      <c r="I27" s="56">
        <v>74710</v>
      </c>
      <c r="J27" s="65">
        <f t="shared" si="2"/>
        <v>22358760.750999998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</row>
    <row r="28" spans="1:23" ht="10.5" x14ac:dyDescent="0.25">
      <c r="A28" s="10" t="s">
        <v>20</v>
      </c>
      <c r="B28" s="10" t="s">
        <v>188</v>
      </c>
      <c r="C28" s="42">
        <v>35573448</v>
      </c>
      <c r="D28" s="43">
        <v>39814</v>
      </c>
      <c r="E28" s="75">
        <v>4782</v>
      </c>
      <c r="F28" s="36">
        <v>5480</v>
      </c>
      <c r="G28" s="83">
        <f t="shared" si="3"/>
        <v>1.1459600000000001</v>
      </c>
      <c r="H28" s="64">
        <f t="shared" si="1"/>
        <v>359.06</v>
      </c>
      <c r="I28" s="56">
        <v>113535</v>
      </c>
      <c r="J28" s="65">
        <f t="shared" si="2"/>
        <v>41295702.723999999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ht="10.5" x14ac:dyDescent="0.25">
      <c r="A29" s="10" t="s">
        <v>34</v>
      </c>
      <c r="B29" s="103" t="s">
        <v>217</v>
      </c>
      <c r="C29" s="42">
        <v>20084073</v>
      </c>
      <c r="D29" s="43">
        <v>40330</v>
      </c>
      <c r="E29" s="75">
        <v>4888</v>
      </c>
      <c r="F29" s="36">
        <v>5480</v>
      </c>
      <c r="G29" s="83">
        <f t="shared" si="3"/>
        <v>1.1211100000000001</v>
      </c>
      <c r="H29" s="64">
        <f t="shared" si="1"/>
        <v>347.22</v>
      </c>
      <c r="I29" s="56">
        <v>64847</v>
      </c>
      <c r="J29" s="65">
        <f t="shared" si="2"/>
        <v>22809168.914999999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</row>
    <row r="30" spans="1:23" ht="10.5" x14ac:dyDescent="0.25">
      <c r="A30" s="10" t="s">
        <v>20</v>
      </c>
      <c r="B30" s="103" t="s">
        <v>215</v>
      </c>
      <c r="C30" s="42">
        <v>64347917</v>
      </c>
      <c r="D30" s="43">
        <v>40422</v>
      </c>
      <c r="E30" s="75">
        <v>4910</v>
      </c>
      <c r="F30" s="36">
        <v>5480</v>
      </c>
      <c r="G30" s="83">
        <f t="shared" si="3"/>
        <v>1.11609</v>
      </c>
      <c r="H30" s="64">
        <f t="shared" si="1"/>
        <v>301.10000000000002</v>
      </c>
      <c r="I30" s="56">
        <v>238516</v>
      </c>
      <c r="J30" s="65">
        <f t="shared" si="2"/>
        <v>72751701.870999992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ht="10.5" x14ac:dyDescent="0.25">
      <c r="A31" s="10" t="s">
        <v>34</v>
      </c>
      <c r="B31" s="103" t="s">
        <v>217</v>
      </c>
      <c r="C31" s="42">
        <v>24880565</v>
      </c>
      <c r="D31" s="43">
        <v>40360</v>
      </c>
      <c r="E31" s="36">
        <v>4910</v>
      </c>
      <c r="F31" s="36">
        <v>5480</v>
      </c>
      <c r="G31" s="31">
        <f t="shared" si="3"/>
        <v>1.11609</v>
      </c>
      <c r="H31" s="64">
        <f t="shared" si="1"/>
        <v>460.23</v>
      </c>
      <c r="I31" s="56">
        <v>60337</v>
      </c>
      <c r="J31" s="65">
        <f t="shared" si="2"/>
        <v>28129946.349999998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</row>
    <row r="32" spans="1:23" ht="10.5" x14ac:dyDescent="0.25">
      <c r="A32" s="10" t="s">
        <v>25</v>
      </c>
      <c r="B32" s="103" t="s">
        <v>230</v>
      </c>
      <c r="C32" s="42">
        <v>46275000</v>
      </c>
      <c r="D32" s="43">
        <v>40575</v>
      </c>
      <c r="E32" s="36">
        <v>5007</v>
      </c>
      <c r="F32" s="36">
        <v>5480</v>
      </c>
      <c r="G32" s="31">
        <f t="shared" si="3"/>
        <v>1.0944700000000001</v>
      </c>
      <c r="H32" s="64">
        <f t="shared" si="1"/>
        <v>442.99</v>
      </c>
      <c r="I32" s="56">
        <v>114329</v>
      </c>
      <c r="J32" s="65">
        <f t="shared" si="2"/>
        <v>51305004.786999993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</row>
    <row r="33" spans="1:25" ht="22.5" customHeight="1" x14ac:dyDescent="0.25">
      <c r="A33" s="3"/>
      <c r="B33" s="3" t="s">
        <v>21</v>
      </c>
      <c r="C33" s="4"/>
      <c r="D33" s="5"/>
      <c r="E33" s="6"/>
      <c r="F33" s="6"/>
      <c r="G33" s="7"/>
      <c r="H33" s="30"/>
      <c r="I33" s="8">
        <f>SUM(I7:I32)</f>
        <v>2215908</v>
      </c>
      <c r="J33" s="8">
        <f>SUM(J7:J32)</f>
        <v>843811174.23899972</v>
      </c>
      <c r="K33" s="1"/>
    </row>
    <row r="34" spans="1:25" ht="10.5" x14ac:dyDescent="0.25">
      <c r="A34" s="3"/>
      <c r="B34" s="3" t="s">
        <v>299</v>
      </c>
      <c r="C34" s="4"/>
      <c r="D34" s="5"/>
      <c r="E34" s="6"/>
      <c r="F34" s="6"/>
      <c r="G34" s="7"/>
      <c r="H34" s="9">
        <f>ROUND(J33/I33,2)</f>
        <v>380.8</v>
      </c>
      <c r="I34" s="8"/>
      <c r="J34" s="8"/>
      <c r="K34" s="1"/>
    </row>
    <row r="35" spans="1:25" x14ac:dyDescent="0.2">
      <c r="A35" s="17"/>
      <c r="C35" s="11"/>
      <c r="G35" s="14"/>
      <c r="H35" s="15"/>
      <c r="J35" s="21"/>
    </row>
    <row r="36" spans="1:25" x14ac:dyDescent="0.2">
      <c r="A36" s="17"/>
      <c r="C36" s="11"/>
      <c r="G36" s="14"/>
      <c r="H36" s="15"/>
      <c r="J36" s="11"/>
      <c r="N36" s="17"/>
      <c r="R36" s="12"/>
      <c r="S36" s="17"/>
      <c r="X36" s="19"/>
      <c r="Y36" s="12"/>
    </row>
    <row r="37" spans="1:25" x14ac:dyDescent="0.2">
      <c r="A37" s="17"/>
      <c r="C37" s="11"/>
      <c r="G37" s="14"/>
      <c r="H37" s="15"/>
      <c r="J37" s="11"/>
      <c r="R37" s="19"/>
      <c r="S37" s="17"/>
      <c r="T37" s="12"/>
      <c r="U37" s="12"/>
      <c r="V37" s="12"/>
      <c r="W37" s="12"/>
      <c r="X37" s="19"/>
      <c r="Y37" s="12"/>
    </row>
    <row r="38" spans="1:25" x14ac:dyDescent="0.2">
      <c r="A38" s="17"/>
      <c r="C38" s="11"/>
      <c r="G38" s="14"/>
      <c r="H38" s="15"/>
      <c r="J38" s="11"/>
      <c r="N38" s="17"/>
      <c r="P38" s="17"/>
      <c r="R38" s="19"/>
      <c r="S38" s="17"/>
      <c r="T38" s="12"/>
      <c r="U38" s="12"/>
      <c r="V38" s="12"/>
      <c r="W38" s="12"/>
      <c r="X38" s="19"/>
      <c r="Y38" s="12"/>
    </row>
    <row r="39" spans="1:25" x14ac:dyDescent="0.2">
      <c r="A39" s="17"/>
      <c r="C39" s="11"/>
      <c r="G39" s="14"/>
      <c r="H39" s="15"/>
      <c r="J39" s="11"/>
    </row>
    <row r="40" spans="1:25" x14ac:dyDescent="0.2">
      <c r="A40" s="17"/>
      <c r="C40" s="11"/>
      <c r="G40" s="14"/>
      <c r="H40" s="15"/>
      <c r="J40" s="11"/>
    </row>
    <row r="41" spans="1:25" x14ac:dyDescent="0.2">
      <c r="A41" s="17"/>
      <c r="C41" s="11"/>
      <c r="H41" s="15"/>
      <c r="J41" s="11"/>
    </row>
    <row r="42" spans="1:25" x14ac:dyDescent="0.2">
      <c r="A42" s="17"/>
      <c r="C42" s="11"/>
      <c r="H42" s="15"/>
      <c r="J42" s="11"/>
    </row>
    <row r="43" spans="1:25" x14ac:dyDescent="0.2">
      <c r="A43" s="17"/>
      <c r="C43" s="11"/>
      <c r="H43" s="15"/>
      <c r="J43" s="11"/>
    </row>
    <row r="44" spans="1:25" x14ac:dyDescent="0.2">
      <c r="A44" s="17"/>
      <c r="C44" s="11"/>
      <c r="H44" s="15"/>
      <c r="J44" s="11"/>
    </row>
    <row r="45" spans="1:25" x14ac:dyDescent="0.2">
      <c r="A45" s="17"/>
      <c r="C45" s="11"/>
      <c r="H45" s="15"/>
      <c r="J45" s="11"/>
    </row>
    <row r="46" spans="1:25" x14ac:dyDescent="0.2">
      <c r="A46" s="17"/>
      <c r="C46" s="11"/>
      <c r="H46" s="15"/>
      <c r="J46" s="11"/>
    </row>
    <row r="47" spans="1:25" x14ac:dyDescent="0.2">
      <c r="A47" s="17"/>
      <c r="C47" s="11"/>
      <c r="H47" s="15"/>
      <c r="J47" s="11"/>
    </row>
    <row r="48" spans="1:25" x14ac:dyDescent="0.2">
      <c r="C48" s="11"/>
      <c r="H48" s="15"/>
      <c r="J48" s="11"/>
    </row>
    <row r="49" spans="2:25" x14ac:dyDescent="0.2">
      <c r="C49" s="11"/>
      <c r="H49" s="15"/>
      <c r="J49" s="11"/>
    </row>
    <row r="50" spans="2:25" x14ac:dyDescent="0.2">
      <c r="C50" s="11"/>
      <c r="H50" s="15"/>
      <c r="J50" s="11"/>
    </row>
    <row r="51" spans="2:25" x14ac:dyDescent="0.2">
      <c r="C51" s="11"/>
      <c r="H51" s="15"/>
      <c r="J51" s="11"/>
    </row>
    <row r="52" spans="2:25" x14ac:dyDescent="0.2">
      <c r="C52" s="11"/>
      <c r="H52" s="15"/>
      <c r="J52" s="11"/>
    </row>
    <row r="53" spans="2:25" x14ac:dyDescent="0.2">
      <c r="C53" s="11"/>
      <c r="G53" s="14"/>
      <c r="H53" s="15"/>
      <c r="J53" s="11"/>
    </row>
    <row r="54" spans="2:25" x14ac:dyDescent="0.2">
      <c r="C54" s="11"/>
      <c r="G54" s="14"/>
      <c r="H54" s="15"/>
      <c r="J54" s="11"/>
      <c r="N54" s="17"/>
      <c r="R54" s="12"/>
      <c r="S54" s="17"/>
      <c r="X54" s="19"/>
      <c r="Y54" s="12"/>
    </row>
    <row r="55" spans="2:25" x14ac:dyDescent="0.2">
      <c r="B55" s="10"/>
      <c r="C55" s="11"/>
      <c r="G55" s="14"/>
      <c r="H55" s="15"/>
      <c r="J55" s="11"/>
      <c r="R55" s="19"/>
      <c r="S55" s="17"/>
      <c r="T55" s="12"/>
      <c r="U55" s="12"/>
      <c r="V55" s="12"/>
      <c r="W55" s="12"/>
      <c r="X55" s="19"/>
      <c r="Y55" s="12"/>
    </row>
    <row r="56" spans="2:25" x14ac:dyDescent="0.2">
      <c r="B56" s="10"/>
      <c r="C56" s="11"/>
      <c r="G56" s="14"/>
      <c r="H56" s="15"/>
      <c r="J56" s="11"/>
      <c r="N56" s="17"/>
      <c r="P56" s="17"/>
      <c r="R56" s="19"/>
      <c r="S56" s="17"/>
      <c r="T56" s="12"/>
      <c r="U56" s="12"/>
      <c r="V56" s="12"/>
      <c r="W56" s="12"/>
      <c r="X56" s="19"/>
      <c r="Y56" s="12"/>
    </row>
    <row r="57" spans="2:25" x14ac:dyDescent="0.2">
      <c r="B57" s="10"/>
      <c r="C57" s="11"/>
      <c r="G57" s="14"/>
      <c r="H57" s="15"/>
      <c r="J57" s="11"/>
    </row>
    <row r="58" spans="2:25" x14ac:dyDescent="0.2">
      <c r="B58" s="10"/>
      <c r="C58" s="11"/>
      <c r="H58" s="15"/>
      <c r="J58" s="11"/>
    </row>
    <row r="59" spans="2:25" x14ac:dyDescent="0.2">
      <c r="B59" s="10"/>
      <c r="C59" s="11"/>
      <c r="G59" s="14"/>
      <c r="H59" s="15"/>
      <c r="J59" s="11"/>
    </row>
    <row r="60" spans="2:25" x14ac:dyDescent="0.2">
      <c r="B60" s="10"/>
      <c r="C60" s="11"/>
      <c r="G60" s="14"/>
      <c r="H60" s="15"/>
      <c r="J60" s="11"/>
      <c r="N60" s="17"/>
      <c r="R60" s="12"/>
      <c r="S60" s="17"/>
      <c r="X60" s="19"/>
      <c r="Y60" s="12"/>
    </row>
    <row r="61" spans="2:25" x14ac:dyDescent="0.2">
      <c r="B61" s="10"/>
      <c r="C61" s="11"/>
      <c r="G61" s="14"/>
      <c r="H61" s="15"/>
      <c r="J61" s="11"/>
      <c r="R61" s="19"/>
      <c r="S61" s="17"/>
      <c r="T61" s="12"/>
      <c r="U61" s="12"/>
      <c r="V61" s="12"/>
      <c r="W61" s="12"/>
      <c r="X61" s="19"/>
      <c r="Y61" s="12"/>
    </row>
    <row r="62" spans="2:25" x14ac:dyDescent="0.2">
      <c r="B62" s="10"/>
      <c r="C62" s="11"/>
      <c r="G62" s="14"/>
      <c r="H62" s="15"/>
      <c r="J62" s="11"/>
      <c r="N62" s="17"/>
      <c r="P62" s="17"/>
      <c r="R62" s="19"/>
      <c r="S62" s="17"/>
      <c r="T62" s="12"/>
      <c r="U62" s="12"/>
      <c r="V62" s="12"/>
      <c r="W62" s="12"/>
      <c r="X62" s="19"/>
      <c r="Y62" s="12"/>
    </row>
    <row r="63" spans="2:25" x14ac:dyDescent="0.2">
      <c r="B63" s="10"/>
      <c r="C63" s="11"/>
      <c r="G63" s="14"/>
      <c r="H63" s="15"/>
      <c r="J63" s="11"/>
      <c r="N63" s="17"/>
    </row>
    <row r="64" spans="2:25" x14ac:dyDescent="0.2">
      <c r="B64" s="10"/>
      <c r="C64" s="11"/>
      <c r="G64" s="14"/>
      <c r="H64" s="15"/>
      <c r="J64" s="11"/>
      <c r="N64" s="22"/>
      <c r="P64" s="22"/>
      <c r="R64" s="22"/>
      <c r="S64" s="22"/>
      <c r="X64" s="22"/>
    </row>
    <row r="65" spans="2:26" x14ac:dyDescent="0.2">
      <c r="B65" s="10"/>
      <c r="C65" s="11"/>
      <c r="G65" s="14"/>
      <c r="H65" s="15"/>
      <c r="J65" s="11"/>
    </row>
    <row r="66" spans="2:26" x14ac:dyDescent="0.2">
      <c r="B66" s="10"/>
      <c r="C66" s="11"/>
      <c r="G66" s="14"/>
      <c r="H66" s="15"/>
      <c r="J66" s="11"/>
    </row>
    <row r="67" spans="2:26" x14ac:dyDescent="0.2">
      <c r="B67" s="10"/>
      <c r="C67" s="11"/>
      <c r="G67" s="14"/>
      <c r="H67" s="15"/>
      <c r="J67" s="11"/>
      <c r="N67" s="17"/>
      <c r="R67" s="12"/>
      <c r="S67" s="17"/>
      <c r="X67" s="19"/>
      <c r="Y67" s="12"/>
    </row>
    <row r="68" spans="2:26" x14ac:dyDescent="0.2">
      <c r="B68" s="10"/>
      <c r="C68" s="11"/>
      <c r="G68" s="14"/>
      <c r="H68" s="15"/>
      <c r="J68" s="11"/>
      <c r="R68" s="19"/>
      <c r="S68" s="17"/>
      <c r="T68" s="12"/>
      <c r="U68" s="12"/>
      <c r="V68" s="12"/>
      <c r="W68" s="12"/>
      <c r="X68" s="19"/>
      <c r="Y68" s="12"/>
    </row>
    <row r="69" spans="2:26" x14ac:dyDescent="0.2">
      <c r="B69" s="10"/>
      <c r="C69" s="11"/>
      <c r="G69" s="14"/>
      <c r="H69" s="15"/>
      <c r="J69" s="11"/>
      <c r="N69" s="17"/>
      <c r="P69" s="17"/>
      <c r="R69" s="19"/>
      <c r="S69" s="17"/>
      <c r="T69" s="12"/>
      <c r="U69" s="12"/>
      <c r="V69" s="12"/>
      <c r="W69" s="12"/>
      <c r="X69" s="19"/>
      <c r="Y69" s="12"/>
    </row>
    <row r="70" spans="2:26" x14ac:dyDescent="0.2">
      <c r="B70" s="10"/>
      <c r="C70" s="11"/>
      <c r="G70" s="14"/>
      <c r="H70" s="15"/>
      <c r="J70" s="11"/>
    </row>
    <row r="71" spans="2:26" x14ac:dyDescent="0.2">
      <c r="B71" s="10"/>
      <c r="C71" s="11"/>
      <c r="H71" s="15"/>
      <c r="J71" s="11"/>
    </row>
    <row r="72" spans="2:26" x14ac:dyDescent="0.2">
      <c r="B72" s="10"/>
      <c r="C72" s="11"/>
      <c r="H72" s="15"/>
      <c r="J72" s="11"/>
    </row>
    <row r="73" spans="2:26" x14ac:dyDescent="0.2">
      <c r="B73" s="10"/>
      <c r="C73" s="11"/>
      <c r="H73" s="15"/>
      <c r="J73" s="11"/>
    </row>
    <row r="74" spans="2:26" x14ac:dyDescent="0.2">
      <c r="B74" s="10"/>
      <c r="C74" s="11"/>
      <c r="G74" s="14"/>
      <c r="H74" s="15"/>
      <c r="J74" s="11"/>
      <c r="Z74" s="17"/>
    </row>
    <row r="75" spans="2:26" x14ac:dyDescent="0.2">
      <c r="B75" s="10"/>
      <c r="C75" s="11"/>
      <c r="G75" s="14"/>
      <c r="H75" s="15"/>
      <c r="J75" s="11"/>
      <c r="N75" s="17"/>
      <c r="R75" s="12"/>
      <c r="S75" s="17"/>
      <c r="X75" s="19"/>
      <c r="Y75" s="12"/>
    </row>
    <row r="76" spans="2:26" x14ac:dyDescent="0.2">
      <c r="B76" s="10"/>
      <c r="C76" s="11"/>
      <c r="G76" s="14"/>
      <c r="H76" s="15"/>
      <c r="J76" s="11"/>
      <c r="R76" s="19"/>
      <c r="S76" s="17"/>
      <c r="T76" s="12"/>
      <c r="U76" s="12"/>
      <c r="V76" s="12"/>
      <c r="W76" s="12"/>
      <c r="X76" s="19"/>
      <c r="Y76" s="12"/>
    </row>
    <row r="77" spans="2:26" x14ac:dyDescent="0.2">
      <c r="B77" s="10"/>
      <c r="C77" s="11"/>
      <c r="G77" s="14"/>
      <c r="H77" s="15"/>
      <c r="J77" s="11"/>
      <c r="N77" s="17"/>
      <c r="P77" s="17"/>
      <c r="R77" s="19"/>
      <c r="S77" s="17"/>
      <c r="T77" s="12"/>
      <c r="U77" s="12"/>
      <c r="V77" s="12"/>
      <c r="W77" s="12"/>
      <c r="X77" s="19"/>
      <c r="Y77" s="12"/>
    </row>
    <row r="78" spans="2:26" x14ac:dyDescent="0.2">
      <c r="B78" s="10"/>
      <c r="C78" s="11"/>
      <c r="G78" s="14"/>
      <c r="H78" s="15"/>
      <c r="J78" s="11"/>
    </row>
    <row r="79" spans="2:26" x14ac:dyDescent="0.2">
      <c r="B79" s="10"/>
      <c r="C79" s="11"/>
      <c r="H79" s="15"/>
      <c r="J79" s="11"/>
    </row>
    <row r="80" spans="2:26" x14ac:dyDescent="0.2">
      <c r="B80" s="10"/>
      <c r="C80" s="11"/>
      <c r="G80" s="14"/>
      <c r="H80" s="15"/>
      <c r="J80" s="11"/>
      <c r="R80" s="23"/>
      <c r="S80" s="17"/>
      <c r="X80" s="11"/>
    </row>
    <row r="81" spans="2:25" x14ac:dyDescent="0.2">
      <c r="B81" s="10"/>
      <c r="C81" s="11"/>
      <c r="G81" s="14"/>
      <c r="H81" s="15"/>
      <c r="J81" s="11"/>
    </row>
    <row r="82" spans="2:25" x14ac:dyDescent="0.2">
      <c r="B82" s="10"/>
      <c r="C82" s="11"/>
      <c r="G82" s="14"/>
      <c r="H82" s="15"/>
      <c r="J82" s="11"/>
      <c r="N82" s="17"/>
      <c r="R82" s="12"/>
      <c r="S82" s="17"/>
      <c r="X82" s="19"/>
      <c r="Y82" s="12"/>
    </row>
    <row r="83" spans="2:25" x14ac:dyDescent="0.2">
      <c r="B83" s="10"/>
      <c r="C83" s="11"/>
      <c r="G83" s="14"/>
      <c r="H83" s="15"/>
      <c r="J83" s="11"/>
      <c r="R83" s="19"/>
      <c r="S83" s="17"/>
      <c r="T83" s="12"/>
      <c r="U83" s="12"/>
      <c r="V83" s="12"/>
      <c r="W83" s="12"/>
      <c r="X83" s="19"/>
      <c r="Y83" s="12"/>
    </row>
    <row r="84" spans="2:25" x14ac:dyDescent="0.2">
      <c r="B84" s="10"/>
      <c r="C84" s="11"/>
      <c r="G84" s="14"/>
      <c r="H84" s="15"/>
      <c r="J84" s="11"/>
      <c r="N84" s="17"/>
      <c r="P84" s="17"/>
      <c r="R84" s="19"/>
      <c r="S84" s="17"/>
      <c r="T84" s="12"/>
      <c r="U84" s="12"/>
      <c r="V84" s="12"/>
      <c r="W84" s="12"/>
      <c r="X84" s="19"/>
      <c r="Y84" s="12"/>
    </row>
    <row r="85" spans="2:25" x14ac:dyDescent="0.2">
      <c r="B85" s="10"/>
      <c r="C85" s="11"/>
      <c r="G85" s="14"/>
      <c r="H85" s="15"/>
      <c r="J85" s="11"/>
    </row>
    <row r="86" spans="2:25" x14ac:dyDescent="0.2">
      <c r="B86" s="10"/>
      <c r="C86" s="11"/>
      <c r="H86" s="15"/>
      <c r="J86" s="11"/>
    </row>
    <row r="87" spans="2:25" x14ac:dyDescent="0.2">
      <c r="B87" s="10"/>
      <c r="C87" s="11"/>
      <c r="G87" s="14"/>
      <c r="H87" s="15"/>
      <c r="J87" s="11"/>
    </row>
    <row r="88" spans="2:25" x14ac:dyDescent="0.2">
      <c r="B88" s="10"/>
      <c r="C88" s="11"/>
      <c r="G88" s="14"/>
      <c r="H88" s="15"/>
      <c r="J88" s="11"/>
      <c r="N88" s="17"/>
      <c r="R88" s="12"/>
      <c r="S88" s="17"/>
      <c r="X88" s="19"/>
      <c r="Y88" s="12"/>
    </row>
    <row r="89" spans="2:25" x14ac:dyDescent="0.2">
      <c r="B89" s="10"/>
      <c r="C89" s="11"/>
      <c r="G89" s="14"/>
      <c r="H89" s="15"/>
      <c r="J89" s="11"/>
      <c r="R89" s="19"/>
      <c r="S89" s="17"/>
      <c r="T89" s="12"/>
      <c r="U89" s="12"/>
      <c r="V89" s="12"/>
      <c r="W89" s="12"/>
      <c r="X89" s="19"/>
      <c r="Y89" s="12"/>
    </row>
    <row r="90" spans="2:25" x14ac:dyDescent="0.2">
      <c r="B90" s="10"/>
      <c r="C90" s="11"/>
      <c r="G90" s="14"/>
      <c r="H90" s="15"/>
      <c r="J90" s="11"/>
      <c r="N90" s="17"/>
      <c r="P90" s="17"/>
      <c r="R90" s="19"/>
      <c r="S90" s="17"/>
      <c r="T90" s="12"/>
      <c r="U90" s="12"/>
      <c r="V90" s="12"/>
      <c r="W90" s="12"/>
      <c r="X90" s="19"/>
      <c r="Y90" s="12"/>
    </row>
    <row r="91" spans="2:25" x14ac:dyDescent="0.2">
      <c r="B91" s="10"/>
      <c r="C91" s="11"/>
      <c r="G91" s="14"/>
      <c r="H91" s="15"/>
      <c r="J91" s="11"/>
    </row>
    <row r="92" spans="2:25" x14ac:dyDescent="0.2">
      <c r="B92" s="10"/>
      <c r="C92" s="11"/>
      <c r="H92" s="15"/>
      <c r="J92" s="11"/>
    </row>
    <row r="93" spans="2:25" x14ac:dyDescent="0.2">
      <c r="B93" s="10"/>
      <c r="C93" s="11"/>
      <c r="H93" s="15"/>
      <c r="J93" s="11"/>
    </row>
    <row r="94" spans="2:25" x14ac:dyDescent="0.2">
      <c r="B94" s="10"/>
      <c r="C94" s="11"/>
      <c r="H94" s="15"/>
      <c r="J94" s="11"/>
    </row>
    <row r="95" spans="2:25" x14ac:dyDescent="0.2">
      <c r="B95" s="10"/>
      <c r="C95" s="11"/>
      <c r="H95" s="15"/>
      <c r="J95" s="11"/>
    </row>
    <row r="96" spans="2:25" x14ac:dyDescent="0.2">
      <c r="B96" s="10"/>
      <c r="C96" s="11"/>
      <c r="H96" s="15"/>
      <c r="J96" s="11"/>
    </row>
    <row r="97" spans="2:25" x14ac:dyDescent="0.2">
      <c r="B97" s="10"/>
      <c r="C97" s="11"/>
      <c r="G97" s="14"/>
      <c r="H97" s="15"/>
      <c r="J97" s="11"/>
    </row>
    <row r="98" spans="2:25" x14ac:dyDescent="0.2">
      <c r="B98" s="10"/>
      <c r="C98" s="11"/>
      <c r="G98" s="14"/>
      <c r="H98" s="15"/>
      <c r="J98" s="11"/>
      <c r="N98" s="17"/>
      <c r="R98" s="12"/>
      <c r="S98" s="17"/>
      <c r="X98" s="19"/>
      <c r="Y98" s="12"/>
    </row>
    <row r="99" spans="2:25" x14ac:dyDescent="0.2">
      <c r="B99" s="10"/>
      <c r="C99" s="11"/>
      <c r="H99" s="15"/>
      <c r="J99" s="11"/>
    </row>
    <row r="100" spans="2:25" x14ac:dyDescent="0.2">
      <c r="B100" s="10"/>
      <c r="C100" s="11"/>
      <c r="G100" s="14"/>
      <c r="H100" s="15"/>
      <c r="J100" s="11"/>
      <c r="N100" s="17"/>
      <c r="P100" s="17"/>
      <c r="R100" s="19"/>
      <c r="S100" s="17"/>
      <c r="T100" s="12"/>
      <c r="U100" s="12"/>
      <c r="V100" s="12"/>
      <c r="W100" s="12"/>
      <c r="X100" s="19"/>
      <c r="Y100" s="12"/>
    </row>
    <row r="101" spans="2:25" x14ac:dyDescent="0.2">
      <c r="B101" s="10"/>
      <c r="C101" s="11"/>
      <c r="G101" s="14"/>
      <c r="H101" s="15"/>
      <c r="J101" s="11"/>
    </row>
    <row r="102" spans="2:25" x14ac:dyDescent="0.2">
      <c r="B102" s="10"/>
      <c r="C102" s="11"/>
      <c r="G102" s="14"/>
      <c r="H102" s="15"/>
      <c r="J102" s="11"/>
    </row>
    <row r="103" spans="2:25" x14ac:dyDescent="0.2">
      <c r="B103" s="10"/>
      <c r="C103" s="11"/>
      <c r="H103" s="15"/>
      <c r="J103" s="11"/>
    </row>
    <row r="104" spans="2:25" x14ac:dyDescent="0.2">
      <c r="B104" s="10"/>
      <c r="C104" s="11"/>
      <c r="H104" s="15"/>
      <c r="J104" s="11"/>
    </row>
    <row r="105" spans="2:25" x14ac:dyDescent="0.2">
      <c r="B105" s="10"/>
      <c r="C105" s="11"/>
      <c r="H105" s="15"/>
      <c r="J105" s="11"/>
    </row>
    <row r="106" spans="2:25" x14ac:dyDescent="0.2">
      <c r="B106" s="10"/>
      <c r="C106" s="11"/>
      <c r="H106" s="15"/>
      <c r="J106" s="11"/>
    </row>
    <row r="107" spans="2:25" x14ac:dyDescent="0.2">
      <c r="B107" s="10"/>
      <c r="C107" s="11"/>
      <c r="H107" s="15"/>
      <c r="J107" s="11"/>
    </row>
    <row r="108" spans="2:25" x14ac:dyDescent="0.2">
      <c r="B108" s="10"/>
      <c r="C108" s="11"/>
      <c r="G108" s="14"/>
      <c r="H108" s="15"/>
      <c r="J108" s="11"/>
    </row>
    <row r="109" spans="2:25" x14ac:dyDescent="0.2">
      <c r="B109" s="10"/>
      <c r="C109" s="11"/>
      <c r="G109" s="14"/>
      <c r="H109" s="15"/>
      <c r="J109" s="11"/>
      <c r="N109" s="17"/>
      <c r="R109" s="12"/>
      <c r="S109" s="17"/>
      <c r="X109" s="19"/>
      <c r="Y109" s="12"/>
    </row>
    <row r="110" spans="2:25" x14ac:dyDescent="0.2">
      <c r="B110" s="10"/>
      <c r="C110" s="11"/>
      <c r="G110" s="14"/>
      <c r="H110" s="15"/>
      <c r="J110" s="11"/>
      <c r="R110" s="19"/>
      <c r="S110" s="17"/>
      <c r="T110" s="12"/>
      <c r="U110" s="12"/>
      <c r="V110" s="12"/>
      <c r="W110" s="12"/>
      <c r="X110" s="19"/>
      <c r="Y110" s="12"/>
    </row>
    <row r="111" spans="2:25" x14ac:dyDescent="0.2">
      <c r="B111" s="10"/>
      <c r="C111" s="11"/>
      <c r="G111" s="14"/>
      <c r="H111" s="15"/>
      <c r="J111" s="11"/>
      <c r="N111" s="17"/>
      <c r="P111" s="17"/>
      <c r="R111" s="19"/>
      <c r="S111" s="17"/>
      <c r="T111" s="12"/>
      <c r="U111" s="12"/>
      <c r="V111" s="12"/>
      <c r="W111" s="12"/>
      <c r="X111" s="19"/>
      <c r="Y111" s="12"/>
    </row>
    <row r="112" spans="2:25" x14ac:dyDescent="0.2">
      <c r="B112" s="10"/>
      <c r="C112" s="11"/>
      <c r="G112" s="14"/>
      <c r="H112" s="15"/>
      <c r="J112" s="11"/>
    </row>
    <row r="113" spans="2:26" x14ac:dyDescent="0.2">
      <c r="B113" s="10"/>
      <c r="C113" s="11"/>
      <c r="G113" s="14"/>
      <c r="H113" s="15"/>
      <c r="J113" s="11"/>
    </row>
    <row r="114" spans="2:26" x14ac:dyDescent="0.2">
      <c r="B114" s="10"/>
      <c r="C114" s="11"/>
      <c r="H114" s="15"/>
      <c r="J114" s="11"/>
    </row>
    <row r="115" spans="2:26" x14ac:dyDescent="0.2">
      <c r="B115" s="10"/>
      <c r="C115" s="11"/>
      <c r="H115" s="15"/>
      <c r="J115" s="11"/>
    </row>
    <row r="116" spans="2:26" x14ac:dyDescent="0.2">
      <c r="B116" s="10"/>
      <c r="C116" s="11"/>
      <c r="H116" s="15"/>
      <c r="J116" s="11"/>
    </row>
    <row r="117" spans="2:26" x14ac:dyDescent="0.2">
      <c r="B117" s="10"/>
      <c r="C117" s="11"/>
      <c r="G117" s="14"/>
      <c r="H117" s="15"/>
      <c r="J117" s="11"/>
      <c r="Z117" s="17"/>
    </row>
    <row r="118" spans="2:26" x14ac:dyDescent="0.2">
      <c r="B118" s="10"/>
      <c r="C118" s="11"/>
      <c r="G118" s="14"/>
      <c r="H118" s="15"/>
      <c r="J118" s="11"/>
      <c r="N118" s="17"/>
    </row>
    <row r="119" spans="2:26" x14ac:dyDescent="0.2">
      <c r="B119" s="10"/>
      <c r="C119" s="11"/>
      <c r="G119" s="14"/>
      <c r="H119" s="15"/>
      <c r="J119" s="11"/>
      <c r="N119" s="17"/>
    </row>
    <row r="120" spans="2:26" x14ac:dyDescent="0.2">
      <c r="B120" s="10"/>
      <c r="C120" s="11"/>
      <c r="G120" s="14"/>
      <c r="H120" s="15"/>
      <c r="J120" s="11"/>
    </row>
    <row r="121" spans="2:26" x14ac:dyDescent="0.2">
      <c r="B121" s="10"/>
      <c r="C121" s="11"/>
      <c r="G121" s="14"/>
      <c r="H121" s="15"/>
      <c r="J121" s="11"/>
      <c r="N121" s="17"/>
      <c r="R121" s="12"/>
      <c r="S121" s="17"/>
      <c r="X121" s="19"/>
      <c r="Y121" s="12"/>
    </row>
    <row r="122" spans="2:26" x14ac:dyDescent="0.2">
      <c r="B122" s="10"/>
      <c r="C122" s="11"/>
      <c r="G122" s="14"/>
      <c r="H122" s="15"/>
      <c r="J122" s="11"/>
      <c r="R122" s="19"/>
      <c r="S122" s="17"/>
      <c r="T122" s="12"/>
      <c r="U122" s="12"/>
      <c r="V122" s="12"/>
      <c r="W122" s="12"/>
      <c r="X122" s="19"/>
      <c r="Y122" s="12"/>
    </row>
    <row r="123" spans="2:26" x14ac:dyDescent="0.2">
      <c r="B123" s="10"/>
      <c r="C123" s="11"/>
      <c r="G123" s="14"/>
      <c r="H123" s="15"/>
      <c r="J123" s="11"/>
      <c r="N123" s="17"/>
      <c r="P123" s="17"/>
      <c r="R123" s="19"/>
      <c r="S123" s="17"/>
      <c r="T123" s="12"/>
      <c r="U123" s="12"/>
      <c r="V123" s="12"/>
      <c r="W123" s="12"/>
      <c r="X123" s="19"/>
      <c r="Y123" s="12"/>
    </row>
    <row r="124" spans="2:26" x14ac:dyDescent="0.2">
      <c r="B124" s="10"/>
      <c r="C124" s="11"/>
      <c r="G124" s="14"/>
      <c r="H124" s="15"/>
      <c r="J124" s="11"/>
    </row>
    <row r="125" spans="2:26" x14ac:dyDescent="0.2">
      <c r="B125" s="10"/>
      <c r="C125" s="11"/>
      <c r="G125" s="14"/>
      <c r="H125" s="15"/>
      <c r="J125" s="11"/>
    </row>
    <row r="126" spans="2:26" x14ac:dyDescent="0.2">
      <c r="B126" s="10"/>
      <c r="C126" s="11"/>
      <c r="G126" s="14"/>
      <c r="H126" s="13"/>
      <c r="J126" s="11"/>
    </row>
    <row r="127" spans="2:26" x14ac:dyDescent="0.2">
      <c r="B127" s="10"/>
      <c r="C127" s="11"/>
      <c r="G127" s="14"/>
      <c r="H127" s="13"/>
      <c r="J127" s="11"/>
      <c r="R127" s="23"/>
      <c r="S127" s="17"/>
      <c r="W127" s="11"/>
      <c r="X127" s="11"/>
      <c r="Y127" s="24"/>
    </row>
    <row r="128" spans="2:26" x14ac:dyDescent="0.2">
      <c r="B128" s="10"/>
      <c r="C128" s="11"/>
      <c r="G128" s="14"/>
      <c r="H128" s="13"/>
      <c r="J128" s="11"/>
      <c r="R128" s="23"/>
      <c r="S128" s="17"/>
      <c r="X128" s="11"/>
    </row>
    <row r="129" spans="2:25" x14ac:dyDescent="0.2">
      <c r="B129" s="10"/>
      <c r="C129" s="11"/>
      <c r="G129" s="14"/>
      <c r="H129" s="13"/>
      <c r="J129" s="11"/>
    </row>
    <row r="130" spans="2:25" x14ac:dyDescent="0.2">
      <c r="B130" s="10"/>
      <c r="C130" s="11"/>
      <c r="G130" s="14"/>
      <c r="H130" s="13"/>
      <c r="J130" s="11"/>
      <c r="N130" s="17"/>
      <c r="R130" s="12"/>
      <c r="S130" s="17"/>
      <c r="X130" s="19"/>
      <c r="Y130" s="12"/>
    </row>
    <row r="131" spans="2:25" x14ac:dyDescent="0.2">
      <c r="B131" s="10"/>
      <c r="C131" s="11"/>
      <c r="G131" s="14"/>
      <c r="H131" s="13"/>
      <c r="J131" s="11"/>
      <c r="R131" s="19"/>
      <c r="S131" s="17"/>
      <c r="T131" s="12"/>
      <c r="U131" s="12"/>
      <c r="V131" s="12"/>
      <c r="W131" s="12"/>
      <c r="X131" s="19"/>
      <c r="Y131" s="12"/>
    </row>
    <row r="132" spans="2:25" x14ac:dyDescent="0.2">
      <c r="B132" s="10"/>
      <c r="C132" s="11"/>
      <c r="G132" s="14"/>
      <c r="H132" s="13"/>
      <c r="J132" s="11"/>
      <c r="N132" s="17"/>
      <c r="P132" s="17"/>
      <c r="R132" s="19"/>
      <c r="S132" s="17"/>
      <c r="T132" s="12"/>
      <c r="U132" s="12"/>
      <c r="V132" s="12"/>
      <c r="W132" s="12"/>
      <c r="X132" s="19"/>
      <c r="Y132" s="12"/>
    </row>
    <row r="133" spans="2:25" x14ac:dyDescent="0.2">
      <c r="B133" s="10"/>
      <c r="C133" s="11"/>
    </row>
    <row r="134" spans="2:25" x14ac:dyDescent="0.2">
      <c r="B134" s="10"/>
      <c r="C134" s="11"/>
    </row>
    <row r="135" spans="2:25" x14ac:dyDescent="0.2">
      <c r="B135" s="10"/>
      <c r="C135" s="11"/>
      <c r="G135" s="14"/>
      <c r="H135" s="13"/>
      <c r="J135" s="11"/>
      <c r="R135" s="23"/>
      <c r="S135" s="17"/>
      <c r="W135" s="11"/>
      <c r="X135" s="11"/>
      <c r="Y135" s="24"/>
    </row>
    <row r="136" spans="2:25" x14ac:dyDescent="0.2">
      <c r="B136" s="10"/>
      <c r="C136" s="11"/>
      <c r="G136" s="14"/>
      <c r="H136" s="13"/>
      <c r="J136" s="11"/>
      <c r="R136" s="23"/>
      <c r="S136" s="17"/>
      <c r="X136" s="11"/>
    </row>
    <row r="137" spans="2:25" x14ac:dyDescent="0.2">
      <c r="B137" s="10"/>
      <c r="C137" s="11"/>
      <c r="G137" s="14"/>
      <c r="H137" s="13"/>
      <c r="J137" s="11"/>
    </row>
    <row r="138" spans="2:25" x14ac:dyDescent="0.2">
      <c r="B138" s="10"/>
      <c r="C138" s="11"/>
      <c r="G138" s="14"/>
      <c r="H138" s="13"/>
      <c r="J138" s="11"/>
      <c r="N138" s="17"/>
      <c r="R138" s="12"/>
      <c r="S138" s="17"/>
      <c r="X138" s="19"/>
      <c r="Y138" s="12"/>
    </row>
    <row r="139" spans="2:25" x14ac:dyDescent="0.2">
      <c r="B139" s="10"/>
      <c r="C139" s="11"/>
      <c r="G139" s="14"/>
      <c r="H139" s="13"/>
      <c r="J139" s="11"/>
      <c r="R139" s="19"/>
      <c r="S139" s="17"/>
      <c r="T139" s="12"/>
      <c r="U139" s="12"/>
      <c r="V139" s="12"/>
      <c r="W139" s="12"/>
      <c r="X139" s="19"/>
      <c r="Y139" s="12"/>
    </row>
    <row r="140" spans="2:25" x14ac:dyDescent="0.2">
      <c r="B140" s="10"/>
      <c r="C140" s="11"/>
      <c r="G140" s="14"/>
      <c r="H140" s="13"/>
      <c r="J140" s="11"/>
      <c r="N140" s="17"/>
      <c r="P140" s="17"/>
      <c r="R140" s="19"/>
      <c r="S140" s="17"/>
      <c r="T140" s="12"/>
      <c r="U140" s="12"/>
      <c r="V140" s="12"/>
      <c r="W140" s="12"/>
      <c r="X140" s="19"/>
      <c r="Y140" s="12"/>
    </row>
    <row r="141" spans="2:25" x14ac:dyDescent="0.2">
      <c r="B141" s="10"/>
      <c r="C141" s="11"/>
      <c r="G141" s="14"/>
      <c r="H141" s="13"/>
      <c r="J141" s="11"/>
      <c r="N141" s="17"/>
    </row>
    <row r="142" spans="2:25" x14ac:dyDescent="0.2">
      <c r="B142" s="10"/>
      <c r="C142" s="11"/>
      <c r="N142" s="22"/>
      <c r="P142" s="22"/>
      <c r="R142" s="22"/>
      <c r="S142" s="22"/>
      <c r="X142" s="22"/>
    </row>
    <row r="143" spans="2:25" x14ac:dyDescent="0.2">
      <c r="B143" s="10"/>
      <c r="C143" s="11"/>
    </row>
    <row r="144" spans="2:25" x14ac:dyDescent="0.2">
      <c r="B144" s="10"/>
      <c r="C144" s="11"/>
      <c r="N144" s="17"/>
      <c r="R144" s="12"/>
      <c r="S144" s="17"/>
      <c r="X144" s="19"/>
      <c r="Y144" s="12"/>
    </row>
    <row r="145" spans="2:26" x14ac:dyDescent="0.2">
      <c r="B145" s="10"/>
      <c r="C145" s="11"/>
      <c r="R145" s="19"/>
      <c r="S145" s="17"/>
      <c r="T145" s="12"/>
      <c r="U145" s="12"/>
      <c r="V145" s="12"/>
      <c r="W145" s="12"/>
      <c r="X145" s="19"/>
      <c r="Y145" s="12"/>
    </row>
    <row r="146" spans="2:26" x14ac:dyDescent="0.2">
      <c r="B146" s="10"/>
      <c r="N146" s="17"/>
      <c r="P146" s="17"/>
      <c r="R146" s="19"/>
      <c r="S146" s="17"/>
      <c r="T146" s="12"/>
      <c r="U146" s="12"/>
      <c r="V146" s="12"/>
      <c r="W146" s="12"/>
      <c r="X146" s="19"/>
      <c r="Y146" s="12"/>
    </row>
    <row r="147" spans="2:26" x14ac:dyDescent="0.2">
      <c r="B147" s="10"/>
      <c r="N147" s="17"/>
    </row>
    <row r="148" spans="2:26" x14ac:dyDescent="0.2">
      <c r="B148" s="10"/>
      <c r="N148" s="22"/>
      <c r="P148" s="22"/>
      <c r="R148" s="22"/>
      <c r="S148" s="22"/>
      <c r="X148" s="22"/>
    </row>
    <row r="150" spans="2:26" x14ac:dyDescent="0.2">
      <c r="B150" s="10"/>
      <c r="N150" s="17"/>
      <c r="R150" s="12"/>
      <c r="S150" s="17"/>
      <c r="X150" s="19"/>
      <c r="Y150" s="12"/>
    </row>
    <row r="151" spans="2:26" x14ac:dyDescent="0.2">
      <c r="B151" s="10"/>
      <c r="E151" s="10"/>
      <c r="F151" s="10"/>
      <c r="R151" s="19"/>
      <c r="S151" s="17"/>
      <c r="T151" s="12"/>
      <c r="U151" s="12"/>
      <c r="V151" s="12"/>
      <c r="W151" s="12"/>
      <c r="X151" s="19"/>
      <c r="Y151" s="12"/>
    </row>
    <row r="152" spans="2:26" x14ac:dyDescent="0.2">
      <c r="B152" s="10"/>
      <c r="E152" s="10"/>
      <c r="F152" s="10"/>
      <c r="N152" s="17"/>
      <c r="P152" s="17"/>
      <c r="R152" s="19"/>
      <c r="S152" s="17"/>
      <c r="T152" s="12"/>
      <c r="U152" s="12"/>
      <c r="V152" s="12"/>
      <c r="W152" s="12"/>
      <c r="X152" s="19"/>
      <c r="Y152" s="12"/>
    </row>
    <row r="156" spans="2:26" x14ac:dyDescent="0.2">
      <c r="B156" s="10"/>
      <c r="E156" s="10"/>
      <c r="F156" s="10"/>
      <c r="R156" s="23"/>
      <c r="S156" s="17"/>
      <c r="W156" s="11"/>
      <c r="X156" s="11"/>
      <c r="Y156" s="24"/>
    </row>
    <row r="157" spans="2:26" x14ac:dyDescent="0.2">
      <c r="B157" s="10"/>
      <c r="E157" s="10"/>
      <c r="F157" s="10"/>
      <c r="R157" s="23"/>
      <c r="S157" s="17"/>
      <c r="X157" s="11"/>
      <c r="Z157" s="17"/>
    </row>
    <row r="158" spans="2:26" x14ac:dyDescent="0.2">
      <c r="B158" s="10"/>
      <c r="E158" s="10"/>
      <c r="F158" s="10"/>
      <c r="N158" s="17"/>
      <c r="R158" s="12"/>
      <c r="S158" s="17"/>
      <c r="X158" s="19"/>
      <c r="Y158" s="12"/>
    </row>
    <row r="159" spans="2:26" x14ac:dyDescent="0.2">
      <c r="B159" s="10"/>
      <c r="E159" s="10"/>
      <c r="F159" s="10"/>
      <c r="R159" s="19"/>
      <c r="S159" s="17"/>
      <c r="T159" s="12"/>
      <c r="U159" s="12"/>
      <c r="V159" s="12"/>
      <c r="W159" s="12"/>
      <c r="X159" s="19"/>
      <c r="Y159" s="12"/>
    </row>
    <row r="160" spans="2:26" x14ac:dyDescent="0.2">
      <c r="B160" s="10"/>
      <c r="E160" s="10"/>
      <c r="F160" s="10"/>
      <c r="N160" s="17"/>
      <c r="P160" s="17"/>
      <c r="R160" s="19"/>
      <c r="S160" s="17"/>
      <c r="T160" s="12"/>
      <c r="U160" s="12"/>
      <c r="V160" s="12"/>
      <c r="W160" s="12"/>
      <c r="X160" s="19"/>
      <c r="Y160" s="12"/>
    </row>
    <row r="162" spans="2:25" x14ac:dyDescent="0.2">
      <c r="B162" s="10"/>
      <c r="E162" s="10"/>
      <c r="F162" s="10"/>
      <c r="R162" s="23"/>
      <c r="S162" s="17"/>
      <c r="W162" s="11"/>
      <c r="X162" s="11"/>
      <c r="Y162" s="24"/>
    </row>
    <row r="163" spans="2:25" x14ac:dyDescent="0.2">
      <c r="B163" s="10"/>
      <c r="E163" s="10"/>
      <c r="F163" s="10"/>
      <c r="R163" s="23"/>
      <c r="S163" s="17"/>
      <c r="X163" s="11"/>
    </row>
    <row r="165" spans="2:25" x14ac:dyDescent="0.2">
      <c r="B165" s="10"/>
      <c r="E165" s="10"/>
      <c r="F165" s="10"/>
      <c r="N165" s="17"/>
      <c r="R165" s="12"/>
      <c r="S165" s="17"/>
      <c r="X165" s="19"/>
      <c r="Y165" s="12"/>
    </row>
    <row r="166" spans="2:25" x14ac:dyDescent="0.2">
      <c r="B166" s="10"/>
      <c r="E166" s="10"/>
      <c r="F166" s="10"/>
      <c r="R166" s="19"/>
      <c r="S166" s="17"/>
      <c r="T166" s="12"/>
      <c r="U166" s="12"/>
      <c r="V166" s="12"/>
      <c r="W166" s="12"/>
      <c r="X166" s="19"/>
      <c r="Y166" s="12"/>
    </row>
    <row r="167" spans="2:25" x14ac:dyDescent="0.2">
      <c r="B167" s="10"/>
      <c r="E167" s="10"/>
      <c r="F167" s="10"/>
      <c r="N167" s="17"/>
      <c r="P167" s="17"/>
      <c r="R167" s="19"/>
      <c r="S167" s="17"/>
      <c r="T167" s="12"/>
      <c r="U167" s="12"/>
      <c r="V167" s="12"/>
      <c r="W167" s="12"/>
      <c r="X167" s="19"/>
      <c r="Y167" s="12"/>
    </row>
    <row r="168" spans="2:25" x14ac:dyDescent="0.2">
      <c r="B168" s="10"/>
      <c r="E168" s="10"/>
      <c r="F168" s="10"/>
      <c r="N168" s="17"/>
    </row>
    <row r="169" spans="2:25" x14ac:dyDescent="0.2">
      <c r="B169" s="10"/>
      <c r="E169" s="10"/>
      <c r="F169" s="10"/>
      <c r="N169" s="22"/>
      <c r="P169" s="22"/>
      <c r="R169" s="22"/>
      <c r="S169" s="22"/>
      <c r="X169" s="22"/>
    </row>
    <row r="171" spans="2:25" x14ac:dyDescent="0.2">
      <c r="B171" s="10"/>
      <c r="E171" s="10"/>
      <c r="F171" s="10"/>
      <c r="N171" s="17"/>
      <c r="R171" s="12"/>
      <c r="S171" s="17"/>
      <c r="X171" s="19"/>
      <c r="Y171" s="12"/>
    </row>
    <row r="172" spans="2:25" x14ac:dyDescent="0.2">
      <c r="B172" s="10"/>
      <c r="E172" s="10"/>
      <c r="F172" s="10"/>
      <c r="R172" s="19"/>
      <c r="S172" s="17"/>
      <c r="T172" s="12"/>
      <c r="U172" s="12"/>
      <c r="V172" s="12"/>
      <c r="W172" s="12"/>
      <c r="X172" s="19"/>
      <c r="Y172" s="12"/>
    </row>
    <row r="173" spans="2:25" x14ac:dyDescent="0.2">
      <c r="B173" s="10"/>
      <c r="E173" s="10"/>
      <c r="F173" s="10"/>
      <c r="N173" s="17"/>
      <c r="P173" s="17"/>
      <c r="R173" s="19"/>
      <c r="S173" s="17"/>
      <c r="T173" s="12"/>
      <c r="U173" s="12"/>
      <c r="V173" s="12"/>
      <c r="W173" s="12"/>
      <c r="X173" s="19"/>
      <c r="Y173" s="12"/>
    </row>
    <row r="179" spans="2:25" x14ac:dyDescent="0.2">
      <c r="B179" s="10"/>
      <c r="E179" s="10"/>
      <c r="F179" s="10"/>
      <c r="R179" s="23"/>
      <c r="S179" s="17"/>
      <c r="W179" s="11"/>
      <c r="X179" s="11"/>
      <c r="Y179" s="24"/>
    </row>
    <row r="180" spans="2:25" x14ac:dyDescent="0.2">
      <c r="B180" s="10"/>
      <c r="E180" s="10"/>
      <c r="F180" s="10"/>
      <c r="R180" s="23"/>
      <c r="S180" s="17"/>
      <c r="X180" s="11"/>
    </row>
    <row r="182" spans="2:25" x14ac:dyDescent="0.2">
      <c r="B182" s="10"/>
      <c r="E182" s="10"/>
      <c r="F182" s="10"/>
      <c r="N182" s="17"/>
      <c r="R182" s="12"/>
      <c r="S182" s="17"/>
      <c r="X182" s="19"/>
      <c r="Y182" s="12"/>
    </row>
    <row r="183" spans="2:25" x14ac:dyDescent="0.2">
      <c r="B183" s="10"/>
      <c r="E183" s="10"/>
      <c r="F183" s="10"/>
      <c r="R183" s="19"/>
      <c r="S183" s="17"/>
      <c r="T183" s="12"/>
      <c r="U183" s="12"/>
      <c r="V183" s="12"/>
      <c r="W183" s="12"/>
      <c r="X183" s="19"/>
      <c r="Y183" s="12"/>
    </row>
    <row r="184" spans="2:25" x14ac:dyDescent="0.2">
      <c r="B184" s="10"/>
      <c r="E184" s="10"/>
      <c r="F184" s="10"/>
      <c r="N184" s="17"/>
      <c r="P184" s="17"/>
      <c r="R184" s="19"/>
      <c r="S184" s="17"/>
      <c r="T184" s="12"/>
      <c r="U184" s="12"/>
      <c r="V184" s="12"/>
      <c r="W184" s="12"/>
      <c r="X184" s="19"/>
      <c r="Y184" s="12"/>
    </row>
    <row r="186" spans="2:25" x14ac:dyDescent="0.2">
      <c r="B186" s="10"/>
      <c r="E186" s="10"/>
      <c r="F186" s="10"/>
      <c r="R186" s="23"/>
      <c r="S186" s="17"/>
      <c r="W186" s="11"/>
      <c r="X186" s="11"/>
      <c r="Y186" s="24"/>
    </row>
    <row r="187" spans="2:25" x14ac:dyDescent="0.2">
      <c r="B187" s="10"/>
      <c r="E187" s="10"/>
      <c r="F187" s="10"/>
      <c r="R187" s="23"/>
      <c r="S187" s="17"/>
      <c r="X187" s="11"/>
    </row>
    <row r="189" spans="2:25" x14ac:dyDescent="0.2">
      <c r="B189" s="10"/>
      <c r="E189" s="10"/>
      <c r="F189" s="10"/>
      <c r="N189" s="17"/>
      <c r="R189" s="12"/>
      <c r="S189" s="17"/>
      <c r="X189" s="19"/>
      <c r="Y189" s="12"/>
    </row>
    <row r="190" spans="2:25" x14ac:dyDescent="0.2">
      <c r="B190" s="10"/>
      <c r="E190" s="10"/>
      <c r="F190" s="10"/>
      <c r="R190" s="19"/>
      <c r="S190" s="17"/>
      <c r="T190" s="12"/>
      <c r="U190" s="12"/>
      <c r="V190" s="12"/>
      <c r="W190" s="12"/>
      <c r="X190" s="19"/>
      <c r="Y190" s="12"/>
    </row>
    <row r="191" spans="2:25" x14ac:dyDescent="0.2">
      <c r="B191" s="10"/>
      <c r="E191" s="10"/>
      <c r="F191" s="10"/>
      <c r="N191" s="17"/>
      <c r="P191" s="17"/>
      <c r="R191" s="19"/>
      <c r="S191" s="17"/>
      <c r="T191" s="12"/>
      <c r="U191" s="12"/>
      <c r="V191" s="12"/>
      <c r="W191" s="12"/>
      <c r="X191" s="19"/>
      <c r="Y191" s="12"/>
    </row>
    <row r="193" spans="2:26" x14ac:dyDescent="0.2">
      <c r="B193" s="10"/>
      <c r="E193" s="10"/>
      <c r="F193" s="10"/>
      <c r="R193" s="23"/>
      <c r="S193" s="17"/>
      <c r="W193" s="11"/>
      <c r="X193" s="11"/>
      <c r="Y193" s="24"/>
    </row>
    <row r="194" spans="2:26" x14ac:dyDescent="0.2">
      <c r="B194" s="10"/>
      <c r="E194" s="10"/>
      <c r="F194" s="10"/>
      <c r="R194" s="23"/>
      <c r="S194" s="17"/>
      <c r="X194" s="11"/>
    </row>
    <row r="198" spans="2:26" x14ac:dyDescent="0.2">
      <c r="B198" s="10"/>
      <c r="E198" s="10"/>
      <c r="F198" s="10"/>
      <c r="Z198" s="17"/>
    </row>
    <row r="199" spans="2:26" x14ac:dyDescent="0.2">
      <c r="B199" s="10"/>
      <c r="E199" s="10"/>
      <c r="F199" s="10"/>
      <c r="N199" s="17"/>
    </row>
    <row r="200" spans="2:26" x14ac:dyDescent="0.2">
      <c r="B200" s="10"/>
      <c r="E200" s="10"/>
      <c r="F200" s="10"/>
      <c r="N200" s="17"/>
    </row>
    <row r="202" spans="2:26" x14ac:dyDescent="0.2">
      <c r="B202" s="10"/>
      <c r="E202" s="10"/>
      <c r="F202" s="10"/>
      <c r="N202" s="17"/>
      <c r="R202" s="12"/>
      <c r="S202" s="17"/>
      <c r="X202" s="19"/>
      <c r="Y202" s="12"/>
    </row>
    <row r="203" spans="2:26" x14ac:dyDescent="0.2">
      <c r="B203" s="10"/>
      <c r="E203" s="10"/>
      <c r="F203" s="10"/>
      <c r="R203" s="19"/>
      <c r="S203" s="17"/>
      <c r="T203" s="12"/>
      <c r="U203" s="12"/>
      <c r="V203" s="12"/>
      <c r="W203" s="12"/>
      <c r="X203" s="19"/>
      <c r="Y203" s="12"/>
    </row>
    <row r="204" spans="2:26" x14ac:dyDescent="0.2">
      <c r="B204" s="10"/>
      <c r="E204" s="10"/>
      <c r="F204" s="10"/>
      <c r="N204" s="17"/>
      <c r="P204" s="17"/>
      <c r="R204" s="19"/>
      <c r="S204" s="17"/>
      <c r="T204" s="12"/>
      <c r="U204" s="12"/>
      <c r="V204" s="12"/>
      <c r="W204" s="12"/>
      <c r="X204" s="19"/>
      <c r="Y204" s="12"/>
    </row>
    <row r="206" spans="2:26" x14ac:dyDescent="0.2">
      <c r="B206" s="10"/>
      <c r="E206" s="10"/>
      <c r="F206" s="10"/>
      <c r="R206" s="23"/>
      <c r="S206" s="17"/>
      <c r="W206" s="11"/>
      <c r="X206" s="11"/>
      <c r="Y206" s="24"/>
    </row>
    <row r="207" spans="2:26" x14ac:dyDescent="0.2">
      <c r="B207" s="10"/>
      <c r="E207" s="10"/>
      <c r="F207" s="10"/>
      <c r="R207" s="23"/>
      <c r="S207" s="17"/>
      <c r="X207" s="11"/>
    </row>
    <row r="209" spans="2:25" x14ac:dyDescent="0.2">
      <c r="B209" s="10"/>
      <c r="E209" s="10"/>
      <c r="F209" s="10"/>
      <c r="N209" s="17"/>
      <c r="R209" s="12"/>
      <c r="S209" s="17"/>
      <c r="X209" s="19"/>
      <c r="Y209" s="12"/>
    </row>
    <row r="210" spans="2:25" x14ac:dyDescent="0.2">
      <c r="B210" s="10"/>
      <c r="E210" s="10"/>
      <c r="F210" s="10"/>
      <c r="R210" s="19"/>
      <c r="S210" s="17"/>
      <c r="T210" s="12"/>
      <c r="U210" s="12"/>
      <c r="V210" s="12"/>
      <c r="W210" s="12"/>
      <c r="X210" s="19"/>
      <c r="Y210" s="12"/>
    </row>
    <row r="211" spans="2:25" x14ac:dyDescent="0.2">
      <c r="B211" s="10"/>
      <c r="E211" s="10"/>
      <c r="F211" s="10"/>
      <c r="N211" s="17"/>
      <c r="P211" s="17"/>
      <c r="R211" s="19"/>
      <c r="S211" s="17"/>
      <c r="T211" s="12"/>
      <c r="U211" s="12"/>
      <c r="V211" s="12"/>
      <c r="W211" s="12"/>
      <c r="X211" s="19"/>
      <c r="Y211" s="12"/>
    </row>
    <row r="216" spans="2:25" x14ac:dyDescent="0.2">
      <c r="B216" s="10"/>
      <c r="E216" s="10"/>
      <c r="F216" s="10"/>
      <c r="R216" s="23"/>
      <c r="S216" s="17"/>
      <c r="W216" s="11"/>
      <c r="X216" s="11"/>
      <c r="Y216" s="24"/>
    </row>
    <row r="217" spans="2:25" x14ac:dyDescent="0.2">
      <c r="B217" s="10"/>
      <c r="E217" s="10"/>
      <c r="F217" s="10"/>
      <c r="R217" s="23"/>
      <c r="S217" s="17"/>
      <c r="X217" s="11"/>
    </row>
    <row r="219" spans="2:25" x14ac:dyDescent="0.2">
      <c r="B219" s="10"/>
      <c r="E219" s="10"/>
      <c r="F219" s="10"/>
      <c r="N219" s="17"/>
      <c r="R219" s="12"/>
      <c r="S219" s="17"/>
      <c r="X219" s="19"/>
      <c r="Y219" s="12"/>
    </row>
    <row r="220" spans="2:25" x14ac:dyDescent="0.2">
      <c r="B220" s="10"/>
      <c r="E220" s="10"/>
      <c r="F220" s="10"/>
      <c r="R220" s="19"/>
      <c r="S220" s="17"/>
      <c r="T220" s="12"/>
      <c r="U220" s="12"/>
      <c r="V220" s="12"/>
      <c r="W220" s="12"/>
      <c r="X220" s="19"/>
      <c r="Y220" s="12"/>
    </row>
    <row r="221" spans="2:25" x14ac:dyDescent="0.2">
      <c r="B221" s="10"/>
      <c r="E221" s="10"/>
      <c r="F221" s="10"/>
      <c r="N221" s="17"/>
      <c r="P221" s="17"/>
      <c r="R221" s="19"/>
      <c r="S221" s="17"/>
      <c r="T221" s="12"/>
      <c r="U221" s="12"/>
      <c r="V221" s="12"/>
      <c r="W221" s="12"/>
      <c r="X221" s="19"/>
      <c r="Y221" s="12"/>
    </row>
    <row r="222" spans="2:25" x14ac:dyDescent="0.2">
      <c r="B222" s="10"/>
      <c r="E222" s="10"/>
      <c r="F222" s="10"/>
      <c r="N222" s="17"/>
    </row>
    <row r="223" spans="2:25" x14ac:dyDescent="0.2">
      <c r="B223" s="10"/>
      <c r="E223" s="10"/>
      <c r="F223" s="10"/>
      <c r="N223" s="22"/>
      <c r="P223" s="22"/>
      <c r="R223" s="22"/>
      <c r="S223" s="22"/>
      <c r="X223" s="22"/>
    </row>
    <row r="225" spans="2:25" x14ac:dyDescent="0.2">
      <c r="B225" s="10"/>
      <c r="E225" s="10"/>
      <c r="F225" s="10"/>
      <c r="N225" s="17"/>
      <c r="R225" s="12"/>
      <c r="S225" s="17"/>
      <c r="X225" s="19"/>
      <c r="Y225" s="12"/>
    </row>
    <row r="226" spans="2:25" x14ac:dyDescent="0.2">
      <c r="B226" s="10"/>
      <c r="E226" s="10"/>
      <c r="F226" s="10"/>
      <c r="R226" s="19"/>
      <c r="S226" s="17"/>
      <c r="T226" s="12"/>
      <c r="U226" s="12"/>
      <c r="V226" s="12"/>
      <c r="W226" s="12"/>
      <c r="X226" s="19"/>
      <c r="Y226" s="12"/>
    </row>
    <row r="227" spans="2:25" x14ac:dyDescent="0.2">
      <c r="B227" s="10"/>
      <c r="E227" s="10"/>
      <c r="F227" s="10"/>
      <c r="N227" s="17"/>
      <c r="P227" s="17"/>
      <c r="R227" s="19"/>
      <c r="S227" s="17"/>
      <c r="T227" s="12"/>
      <c r="U227" s="12"/>
      <c r="V227" s="12"/>
      <c r="W227" s="12"/>
      <c r="X227" s="19"/>
      <c r="Y227" s="12"/>
    </row>
    <row r="228" spans="2:25" x14ac:dyDescent="0.2">
      <c r="B228" s="10"/>
      <c r="E228" s="10"/>
      <c r="F228" s="10"/>
      <c r="N228" s="17"/>
    </row>
    <row r="229" spans="2:25" x14ac:dyDescent="0.2">
      <c r="B229" s="10"/>
      <c r="E229" s="10"/>
      <c r="F229" s="10"/>
      <c r="N229" s="22"/>
      <c r="P229" s="22"/>
      <c r="R229" s="22"/>
      <c r="S229" s="22"/>
      <c r="X229" s="22"/>
    </row>
    <row r="231" spans="2:25" x14ac:dyDescent="0.2">
      <c r="B231" s="10"/>
      <c r="E231" s="10"/>
      <c r="F231" s="10"/>
      <c r="N231" s="17"/>
      <c r="R231" s="12"/>
      <c r="S231" s="17"/>
      <c r="X231" s="19"/>
      <c r="Y231" s="12"/>
    </row>
    <row r="232" spans="2:25" x14ac:dyDescent="0.2">
      <c r="B232" s="10"/>
      <c r="E232" s="10"/>
      <c r="F232" s="10"/>
      <c r="R232" s="19"/>
      <c r="S232" s="17"/>
      <c r="T232" s="12"/>
      <c r="U232" s="12"/>
      <c r="V232" s="12"/>
      <c r="W232" s="12"/>
      <c r="X232" s="19"/>
      <c r="Y232" s="12"/>
    </row>
    <row r="233" spans="2:25" x14ac:dyDescent="0.2">
      <c r="B233" s="10"/>
      <c r="E233" s="10"/>
      <c r="F233" s="10"/>
      <c r="N233" s="17"/>
      <c r="P233" s="17"/>
      <c r="R233" s="19"/>
      <c r="S233" s="17"/>
      <c r="T233" s="12"/>
      <c r="U233" s="12"/>
      <c r="V233" s="12"/>
      <c r="W233" s="12"/>
      <c r="X233" s="19"/>
      <c r="Y233" s="12"/>
    </row>
    <row r="234" spans="2:25" x14ac:dyDescent="0.2">
      <c r="B234" s="10"/>
      <c r="E234" s="10"/>
      <c r="F234" s="10"/>
      <c r="N234" s="17"/>
    </row>
    <row r="236" spans="2:25" x14ac:dyDescent="0.2">
      <c r="B236" s="10"/>
      <c r="E236" s="10"/>
      <c r="F236" s="10"/>
      <c r="N236" s="17"/>
      <c r="R236" s="12"/>
      <c r="S236" s="17"/>
      <c r="X236" s="19"/>
      <c r="Y236" s="12"/>
    </row>
    <row r="237" spans="2:25" x14ac:dyDescent="0.2">
      <c r="B237" s="10"/>
      <c r="E237" s="10"/>
      <c r="F237" s="10"/>
      <c r="R237" s="19"/>
      <c r="S237" s="17"/>
      <c r="T237" s="12"/>
      <c r="U237" s="12"/>
      <c r="V237" s="12"/>
      <c r="W237" s="12"/>
      <c r="X237" s="19"/>
      <c r="Y237" s="12"/>
    </row>
    <row r="238" spans="2:25" x14ac:dyDescent="0.2">
      <c r="B238" s="10"/>
      <c r="E238" s="10"/>
      <c r="F238" s="10"/>
      <c r="N238" s="17"/>
      <c r="P238" s="17"/>
      <c r="R238" s="19"/>
      <c r="S238" s="17"/>
      <c r="T238" s="12"/>
      <c r="U238" s="12"/>
      <c r="V238" s="12"/>
      <c r="W238" s="12"/>
      <c r="X238" s="19"/>
      <c r="Y238" s="12"/>
    </row>
    <row r="239" spans="2:25" x14ac:dyDescent="0.2">
      <c r="B239" s="10"/>
      <c r="E239" s="10"/>
      <c r="F239" s="10"/>
      <c r="N239" s="17"/>
    </row>
    <row r="240" spans="2:25" x14ac:dyDescent="0.2">
      <c r="B240" s="10"/>
      <c r="E240" s="10"/>
      <c r="F240" s="10"/>
      <c r="N240" s="22"/>
      <c r="P240" s="22"/>
      <c r="R240" s="22"/>
      <c r="S240" s="22"/>
      <c r="X240" s="22"/>
    </row>
    <row r="242" spans="2:25" x14ac:dyDescent="0.2">
      <c r="B242" s="10"/>
      <c r="E242" s="10"/>
      <c r="F242" s="10"/>
      <c r="N242" s="17"/>
      <c r="R242" s="12"/>
      <c r="S242" s="17"/>
      <c r="X242" s="19"/>
      <c r="Y242" s="12"/>
    </row>
    <row r="243" spans="2:25" x14ac:dyDescent="0.2">
      <c r="B243" s="10"/>
      <c r="E243" s="10"/>
      <c r="F243" s="10"/>
      <c r="R243" s="19"/>
      <c r="S243" s="17"/>
      <c r="T243" s="12"/>
      <c r="U243" s="12"/>
      <c r="V243" s="12"/>
      <c r="W243" s="12"/>
      <c r="X243" s="19"/>
      <c r="Y243" s="12"/>
    </row>
    <row r="244" spans="2:25" x14ac:dyDescent="0.2">
      <c r="B244" s="10"/>
      <c r="E244" s="10"/>
      <c r="F244" s="10"/>
      <c r="N244" s="17"/>
      <c r="P244" s="17"/>
      <c r="R244" s="19"/>
      <c r="S244" s="17"/>
      <c r="T244" s="12"/>
      <c r="U244" s="12"/>
      <c r="V244" s="12"/>
      <c r="W244" s="12"/>
      <c r="X244" s="19"/>
      <c r="Y244" s="12"/>
    </row>
    <row r="246" spans="2:25" x14ac:dyDescent="0.2">
      <c r="B246" s="10"/>
      <c r="E246" s="10"/>
      <c r="F246" s="10"/>
      <c r="R246" s="23"/>
      <c r="S246" s="17"/>
      <c r="W246" s="11"/>
      <c r="X246" s="11"/>
      <c r="Y246" s="24"/>
    </row>
    <row r="247" spans="2:25" x14ac:dyDescent="0.2">
      <c r="B247" s="10"/>
      <c r="E247" s="10"/>
      <c r="F247" s="10"/>
      <c r="R247" s="23"/>
      <c r="S247" s="17"/>
      <c r="X247" s="11"/>
    </row>
    <row r="250" spans="2:25" x14ac:dyDescent="0.2">
      <c r="B250" s="10"/>
      <c r="E250" s="10"/>
      <c r="F250" s="10"/>
      <c r="N250" s="22"/>
      <c r="P250" s="22"/>
      <c r="R250" s="22"/>
      <c r="S250" s="22"/>
      <c r="X250" s="22"/>
    </row>
    <row r="252" spans="2:25" x14ac:dyDescent="0.2">
      <c r="B252" s="10"/>
      <c r="E252" s="10"/>
      <c r="F252" s="10"/>
      <c r="N252" s="17"/>
      <c r="R252" s="12"/>
      <c r="S252" s="17"/>
      <c r="X252" s="19"/>
      <c r="Y252" s="12"/>
    </row>
    <row r="253" spans="2:25" x14ac:dyDescent="0.2">
      <c r="B253" s="10"/>
      <c r="E253" s="10"/>
      <c r="F253" s="10"/>
      <c r="R253" s="19"/>
      <c r="S253" s="17"/>
      <c r="T253" s="12"/>
      <c r="U253" s="12"/>
      <c r="V253" s="12"/>
      <c r="W253" s="12"/>
      <c r="X253" s="19"/>
      <c r="Y253" s="12"/>
    </row>
    <row r="254" spans="2:25" x14ac:dyDescent="0.2">
      <c r="B254" s="10"/>
      <c r="E254" s="10"/>
      <c r="F254" s="10"/>
      <c r="N254" s="17"/>
      <c r="P254" s="17"/>
      <c r="R254" s="19"/>
      <c r="S254" s="17"/>
      <c r="T254" s="12"/>
      <c r="U254" s="12"/>
      <c r="V254" s="12"/>
      <c r="W254" s="12"/>
      <c r="X254" s="19"/>
      <c r="Y254" s="12"/>
    </row>
    <row r="256" spans="2:25" x14ac:dyDescent="0.2">
      <c r="B256" s="10"/>
      <c r="E256" s="10"/>
      <c r="F256" s="10"/>
      <c r="R256" s="23"/>
      <c r="S256" s="17"/>
      <c r="W256" s="11"/>
      <c r="X256" s="11"/>
      <c r="Y256" s="24"/>
    </row>
    <row r="257" spans="2:25" x14ac:dyDescent="0.2">
      <c r="B257" s="10"/>
      <c r="E257" s="10"/>
      <c r="F257" s="10"/>
      <c r="R257" s="23"/>
      <c r="S257" s="17"/>
      <c r="X257" s="11"/>
    </row>
    <row r="259" spans="2:25" x14ac:dyDescent="0.2">
      <c r="B259" s="10"/>
      <c r="E259" s="10"/>
      <c r="F259" s="10"/>
      <c r="N259" s="17"/>
      <c r="R259" s="12"/>
      <c r="S259" s="17"/>
      <c r="X259" s="19"/>
      <c r="Y259" s="12"/>
    </row>
    <row r="260" spans="2:25" x14ac:dyDescent="0.2">
      <c r="B260" s="10"/>
      <c r="E260" s="10"/>
      <c r="F260" s="10"/>
      <c r="R260" s="19"/>
      <c r="S260" s="17"/>
      <c r="T260" s="12"/>
      <c r="U260" s="12"/>
      <c r="V260" s="12"/>
      <c r="W260" s="12"/>
      <c r="X260" s="19"/>
      <c r="Y260" s="12"/>
    </row>
    <row r="261" spans="2:25" x14ac:dyDescent="0.2">
      <c r="B261" s="10"/>
      <c r="E261" s="10"/>
      <c r="F261" s="10"/>
      <c r="N261" s="17"/>
      <c r="P261" s="17"/>
      <c r="R261" s="19"/>
      <c r="S261" s="17"/>
      <c r="T261" s="12"/>
      <c r="U261" s="12"/>
      <c r="V261" s="12"/>
      <c r="W261" s="12"/>
      <c r="X261" s="19"/>
      <c r="Y261" s="12"/>
    </row>
    <row r="263" spans="2:25" x14ac:dyDescent="0.2">
      <c r="B263" s="10"/>
      <c r="E263" s="10"/>
      <c r="F263" s="10"/>
      <c r="R263" s="23"/>
      <c r="S263" s="17"/>
      <c r="W263" s="11"/>
      <c r="X263" s="11"/>
      <c r="Y263" s="24"/>
    </row>
    <row r="264" spans="2:25" x14ac:dyDescent="0.2">
      <c r="B264" s="10"/>
      <c r="E264" s="10"/>
      <c r="F264" s="10"/>
      <c r="R264" s="23"/>
      <c r="S264" s="17"/>
      <c r="X264" s="11"/>
    </row>
    <row r="266" spans="2:25" x14ac:dyDescent="0.2">
      <c r="B266" s="10"/>
      <c r="E266" s="10"/>
      <c r="F266" s="10"/>
      <c r="N266" s="17"/>
      <c r="R266" s="12"/>
      <c r="S266" s="17"/>
      <c r="X266" s="19"/>
      <c r="Y266" s="12"/>
    </row>
    <row r="267" spans="2:25" x14ac:dyDescent="0.2">
      <c r="B267" s="10"/>
      <c r="E267" s="10"/>
      <c r="F267" s="10"/>
      <c r="R267" s="19"/>
      <c r="S267" s="17"/>
      <c r="T267" s="12"/>
      <c r="U267" s="12"/>
      <c r="V267" s="12"/>
      <c r="W267" s="12"/>
      <c r="X267" s="19"/>
      <c r="Y267" s="12"/>
    </row>
    <row r="268" spans="2:25" x14ac:dyDescent="0.2">
      <c r="B268" s="10"/>
      <c r="E268" s="10"/>
      <c r="F268" s="10"/>
      <c r="N268" s="17"/>
      <c r="P268" s="17"/>
      <c r="R268" s="19"/>
      <c r="S268" s="17"/>
      <c r="T268" s="12"/>
      <c r="U268" s="12"/>
      <c r="V268" s="12"/>
      <c r="W268" s="12"/>
      <c r="X268" s="19"/>
      <c r="Y268" s="12"/>
    </row>
    <row r="270" spans="2:25" x14ac:dyDescent="0.2">
      <c r="B270" s="10"/>
      <c r="E270" s="10"/>
      <c r="F270" s="10"/>
      <c r="R270" s="23"/>
      <c r="S270" s="17"/>
      <c r="W270" s="11"/>
      <c r="X270" s="11"/>
      <c r="Y270" s="24"/>
    </row>
    <row r="271" spans="2:25" x14ac:dyDescent="0.2">
      <c r="B271" s="10"/>
      <c r="E271" s="10"/>
      <c r="F271" s="10"/>
      <c r="R271" s="23"/>
      <c r="S271" s="17"/>
      <c r="X271" s="11"/>
    </row>
    <row r="280" spans="2:26" x14ac:dyDescent="0.2">
      <c r="B280" s="10"/>
      <c r="E280" s="10"/>
      <c r="F280" s="10"/>
      <c r="Z280" s="17"/>
    </row>
    <row r="281" spans="2:26" x14ac:dyDescent="0.2">
      <c r="B281" s="10"/>
      <c r="E281" s="10"/>
      <c r="F281" s="10"/>
      <c r="N281" s="17"/>
    </row>
    <row r="282" spans="2:26" x14ac:dyDescent="0.2">
      <c r="B282" s="10"/>
      <c r="E282" s="10"/>
      <c r="F282" s="10"/>
      <c r="N282" s="17"/>
    </row>
    <row r="284" spans="2:26" x14ac:dyDescent="0.2">
      <c r="B284" s="10"/>
      <c r="E284" s="10"/>
      <c r="F284" s="10"/>
      <c r="N284" s="17"/>
      <c r="R284" s="12"/>
      <c r="S284" s="17"/>
      <c r="X284" s="19"/>
      <c r="Y284" s="12"/>
    </row>
    <row r="285" spans="2:26" x14ac:dyDescent="0.2">
      <c r="B285" s="10"/>
      <c r="E285" s="10"/>
      <c r="F285" s="10"/>
      <c r="R285" s="19"/>
      <c r="S285" s="17"/>
      <c r="T285" s="12"/>
      <c r="U285" s="12"/>
      <c r="V285" s="12"/>
      <c r="W285" s="12"/>
      <c r="X285" s="19"/>
      <c r="Y285" s="12"/>
    </row>
    <row r="286" spans="2:26" x14ac:dyDescent="0.2">
      <c r="B286" s="10"/>
      <c r="E286" s="10"/>
      <c r="F286" s="10"/>
      <c r="N286" s="17"/>
      <c r="P286" s="17"/>
      <c r="R286" s="19"/>
      <c r="S286" s="17"/>
      <c r="T286" s="12"/>
      <c r="U286" s="12"/>
      <c r="V286" s="12"/>
      <c r="W286" s="12"/>
      <c r="X286" s="19"/>
      <c r="Y286" s="12"/>
    </row>
    <row r="292" spans="2:25" x14ac:dyDescent="0.2">
      <c r="B292" s="10"/>
      <c r="E292" s="10"/>
      <c r="F292" s="10"/>
      <c r="R292" s="23"/>
      <c r="S292" s="17"/>
      <c r="W292" s="11"/>
      <c r="X292" s="11"/>
      <c r="Y292" s="24"/>
    </row>
    <row r="293" spans="2:25" x14ac:dyDescent="0.2">
      <c r="B293" s="10"/>
      <c r="E293" s="10"/>
      <c r="F293" s="10"/>
      <c r="R293" s="23"/>
      <c r="S293" s="17"/>
      <c r="X293" s="11"/>
    </row>
    <row r="295" spans="2:25" x14ac:dyDescent="0.2">
      <c r="B295" s="10"/>
      <c r="E295" s="10"/>
      <c r="F295" s="10"/>
      <c r="N295" s="17"/>
      <c r="R295" s="12"/>
      <c r="S295" s="17"/>
      <c r="X295" s="19"/>
      <c r="Y295" s="12"/>
    </row>
    <row r="296" spans="2:25" x14ac:dyDescent="0.2">
      <c r="B296" s="10"/>
      <c r="E296" s="10"/>
      <c r="F296" s="10"/>
      <c r="R296" s="19"/>
      <c r="S296" s="17"/>
      <c r="T296" s="12"/>
      <c r="U296" s="12"/>
      <c r="V296" s="12"/>
      <c r="W296" s="12"/>
      <c r="X296" s="19"/>
      <c r="Y296" s="12"/>
    </row>
    <row r="297" spans="2:25" x14ac:dyDescent="0.2">
      <c r="B297" s="10"/>
      <c r="E297" s="10"/>
      <c r="F297" s="10"/>
      <c r="N297" s="17"/>
      <c r="P297" s="17"/>
      <c r="R297" s="19"/>
      <c r="S297" s="17"/>
      <c r="T297" s="12"/>
      <c r="U297" s="12"/>
      <c r="V297" s="12"/>
      <c r="W297" s="12"/>
      <c r="X297" s="19"/>
      <c r="Y297" s="12"/>
    </row>
    <row r="304" spans="2:25" x14ac:dyDescent="0.2">
      <c r="B304" s="10"/>
      <c r="E304" s="10"/>
      <c r="F304" s="10"/>
      <c r="R304" s="23"/>
      <c r="S304" s="17"/>
      <c r="W304" s="11"/>
      <c r="X304" s="11"/>
      <c r="Y304" s="24"/>
    </row>
    <row r="305" spans="2:26" x14ac:dyDescent="0.2">
      <c r="B305" s="10"/>
      <c r="E305" s="10"/>
      <c r="F305" s="10"/>
      <c r="R305" s="23"/>
      <c r="S305" s="17"/>
      <c r="X305" s="11"/>
    </row>
    <row r="307" spans="2:26" x14ac:dyDescent="0.2">
      <c r="B307" s="10"/>
      <c r="E307" s="10"/>
      <c r="F307" s="10"/>
      <c r="N307" s="17"/>
      <c r="R307" s="12"/>
      <c r="S307" s="17"/>
      <c r="X307" s="19"/>
      <c r="Y307" s="12"/>
    </row>
    <row r="308" spans="2:26" x14ac:dyDescent="0.2">
      <c r="B308" s="10"/>
      <c r="E308" s="10"/>
      <c r="F308" s="10"/>
      <c r="R308" s="19"/>
      <c r="S308" s="17"/>
      <c r="T308" s="12"/>
      <c r="U308" s="12"/>
      <c r="V308" s="12"/>
      <c r="W308" s="12"/>
      <c r="X308" s="19"/>
      <c r="Y308" s="12"/>
    </row>
    <row r="309" spans="2:26" x14ac:dyDescent="0.2">
      <c r="B309" s="10"/>
      <c r="E309" s="10"/>
      <c r="F309" s="10"/>
      <c r="N309" s="17"/>
      <c r="P309" s="17"/>
      <c r="R309" s="19"/>
      <c r="S309" s="17"/>
      <c r="T309" s="12"/>
      <c r="U309" s="12"/>
      <c r="V309" s="12"/>
      <c r="W309" s="12"/>
      <c r="X309" s="19"/>
      <c r="Y309" s="12"/>
    </row>
    <row r="312" spans="2:26" x14ac:dyDescent="0.2">
      <c r="B312" s="10"/>
      <c r="E312" s="10"/>
      <c r="F312" s="10"/>
      <c r="R312" s="23"/>
      <c r="S312" s="17"/>
      <c r="W312" s="11"/>
      <c r="X312" s="11"/>
      <c r="Y312" s="24"/>
    </row>
    <row r="313" spans="2:26" x14ac:dyDescent="0.2">
      <c r="B313" s="10"/>
      <c r="E313" s="10"/>
      <c r="F313" s="10"/>
      <c r="R313" s="23"/>
      <c r="S313" s="17"/>
      <c r="X313" s="11"/>
    </row>
    <row r="315" spans="2:26" x14ac:dyDescent="0.2">
      <c r="B315" s="10"/>
      <c r="E315" s="10"/>
      <c r="F315" s="10"/>
      <c r="N315" s="17"/>
      <c r="R315" s="12"/>
      <c r="S315" s="17"/>
      <c r="X315" s="19"/>
      <c r="Y315" s="12"/>
    </row>
    <row r="316" spans="2:26" x14ac:dyDescent="0.2">
      <c r="B316" s="10"/>
      <c r="E316" s="10"/>
      <c r="F316" s="10"/>
      <c r="R316" s="19"/>
      <c r="S316" s="17"/>
      <c r="T316" s="12"/>
      <c r="U316" s="12"/>
      <c r="V316" s="12"/>
      <c r="W316" s="12"/>
      <c r="X316" s="19"/>
      <c r="Y316" s="12"/>
    </row>
    <row r="317" spans="2:26" x14ac:dyDescent="0.2">
      <c r="B317" s="10"/>
      <c r="E317" s="10"/>
      <c r="F317" s="10"/>
      <c r="N317" s="17"/>
      <c r="P317" s="17"/>
      <c r="R317" s="19"/>
      <c r="S317" s="17"/>
      <c r="T317" s="12"/>
      <c r="U317" s="12"/>
      <c r="V317" s="12"/>
      <c r="W317" s="12"/>
      <c r="X317" s="19"/>
      <c r="Y317" s="12"/>
    </row>
    <row r="318" spans="2:26" x14ac:dyDescent="0.2">
      <c r="B318" s="10"/>
      <c r="E318" s="10"/>
      <c r="F318" s="10"/>
      <c r="N318" s="17"/>
    </row>
    <row r="319" spans="2:26" x14ac:dyDescent="0.2">
      <c r="B319" s="10"/>
      <c r="E319" s="10"/>
      <c r="F319" s="10"/>
      <c r="N319" s="22"/>
      <c r="P319" s="22"/>
      <c r="R319" s="22"/>
      <c r="S319" s="22"/>
      <c r="X319" s="22"/>
      <c r="Z319" s="17"/>
    </row>
    <row r="320" spans="2:26" x14ac:dyDescent="0.2">
      <c r="B320" s="10"/>
      <c r="E320" s="10"/>
      <c r="F320" s="10"/>
      <c r="N320" s="17"/>
      <c r="R320" s="12"/>
      <c r="S320" s="17"/>
      <c r="X320" s="19"/>
      <c r="Y320" s="12"/>
    </row>
    <row r="321" spans="2:25" x14ac:dyDescent="0.2">
      <c r="B321" s="10"/>
      <c r="E321" s="10"/>
      <c r="F321" s="10"/>
      <c r="R321" s="19"/>
      <c r="S321" s="17"/>
      <c r="T321" s="12"/>
      <c r="U321" s="12"/>
      <c r="V321" s="12"/>
      <c r="W321" s="12"/>
      <c r="X321" s="19"/>
      <c r="Y321" s="12"/>
    </row>
    <row r="322" spans="2:25" x14ac:dyDescent="0.2">
      <c r="B322" s="10"/>
      <c r="E322" s="10"/>
      <c r="F322" s="10"/>
      <c r="N322" s="17"/>
      <c r="P322" s="17"/>
      <c r="R322" s="19"/>
      <c r="S322" s="17"/>
      <c r="T322" s="12"/>
      <c r="U322" s="12"/>
      <c r="V322" s="12"/>
      <c r="W322" s="12"/>
      <c r="X322" s="19"/>
      <c r="Y322" s="12"/>
    </row>
    <row r="324" spans="2:25" x14ac:dyDescent="0.2">
      <c r="B324" s="10"/>
      <c r="E324" s="10"/>
      <c r="F324" s="10"/>
      <c r="R324" s="23"/>
      <c r="S324" s="17"/>
      <c r="W324" s="11"/>
      <c r="X324" s="11"/>
      <c r="Y324" s="24"/>
    </row>
    <row r="325" spans="2:25" x14ac:dyDescent="0.2">
      <c r="B325" s="10"/>
      <c r="E325" s="10"/>
      <c r="F325" s="10"/>
      <c r="R325" s="23"/>
      <c r="S325" s="17"/>
      <c r="X325" s="11"/>
    </row>
    <row r="327" spans="2:25" x14ac:dyDescent="0.2">
      <c r="B327" s="10"/>
      <c r="E327" s="10"/>
      <c r="F327" s="10"/>
      <c r="N327" s="17"/>
      <c r="R327" s="12"/>
      <c r="S327" s="17"/>
      <c r="X327" s="19"/>
      <c r="Y327" s="12"/>
    </row>
    <row r="328" spans="2:25" x14ac:dyDescent="0.2">
      <c r="B328" s="10"/>
      <c r="E328" s="10"/>
      <c r="F328" s="10"/>
      <c r="R328" s="19"/>
      <c r="S328" s="17"/>
      <c r="T328" s="12"/>
      <c r="U328" s="12"/>
      <c r="V328" s="12"/>
      <c r="W328" s="12"/>
      <c r="X328" s="19"/>
      <c r="Y328" s="12"/>
    </row>
    <row r="329" spans="2:25" x14ac:dyDescent="0.2">
      <c r="B329" s="10"/>
      <c r="E329" s="10"/>
      <c r="F329" s="10"/>
      <c r="N329" s="17"/>
      <c r="P329" s="17"/>
      <c r="R329" s="19"/>
      <c r="S329" s="17"/>
      <c r="T329" s="12"/>
      <c r="U329" s="12"/>
      <c r="V329" s="12"/>
      <c r="W329" s="12"/>
      <c r="X329" s="19"/>
      <c r="Y329" s="12"/>
    </row>
    <row r="330" spans="2:25" x14ac:dyDescent="0.2">
      <c r="B330" s="10"/>
      <c r="E330" s="10"/>
      <c r="F330" s="10"/>
      <c r="N330" s="17"/>
    </row>
    <row r="331" spans="2:25" x14ac:dyDescent="0.2">
      <c r="B331" s="10"/>
      <c r="E331" s="10"/>
      <c r="F331" s="10"/>
      <c r="N331" s="22"/>
      <c r="P331" s="22"/>
      <c r="R331" s="22"/>
      <c r="S331" s="22"/>
      <c r="X331" s="22"/>
    </row>
    <row r="333" spans="2:25" x14ac:dyDescent="0.2">
      <c r="B333" s="10"/>
      <c r="E333" s="10"/>
      <c r="F333" s="10"/>
      <c r="N333" s="17"/>
      <c r="R333" s="12"/>
      <c r="S333" s="17"/>
      <c r="X333" s="19"/>
      <c r="Y333" s="12"/>
    </row>
    <row r="334" spans="2:25" x14ac:dyDescent="0.2">
      <c r="B334" s="10"/>
      <c r="E334" s="10"/>
      <c r="F334" s="10"/>
      <c r="R334" s="19"/>
      <c r="S334" s="17"/>
      <c r="T334" s="12"/>
      <c r="U334" s="12"/>
      <c r="V334" s="12"/>
      <c r="W334" s="12"/>
      <c r="X334" s="19"/>
      <c r="Y334" s="12"/>
    </row>
    <row r="335" spans="2:25" x14ac:dyDescent="0.2">
      <c r="B335" s="10"/>
      <c r="E335" s="10"/>
      <c r="F335" s="10"/>
      <c r="N335" s="17"/>
      <c r="P335" s="17"/>
      <c r="R335" s="19"/>
      <c r="S335" s="17"/>
      <c r="T335" s="12"/>
      <c r="U335" s="12"/>
      <c r="V335" s="12"/>
      <c r="W335" s="12"/>
      <c r="X335" s="19"/>
      <c r="Y335" s="12"/>
    </row>
    <row r="337" spans="2:25" x14ac:dyDescent="0.2">
      <c r="B337" s="10"/>
      <c r="E337" s="10"/>
      <c r="F337" s="10"/>
      <c r="R337" s="23"/>
      <c r="S337" s="17"/>
      <c r="W337" s="11"/>
      <c r="X337" s="11"/>
      <c r="Y337" s="24"/>
    </row>
    <row r="338" spans="2:25" x14ac:dyDescent="0.2">
      <c r="B338" s="10"/>
      <c r="E338" s="10"/>
      <c r="F338" s="10"/>
      <c r="R338" s="23"/>
      <c r="S338" s="17"/>
      <c r="X338" s="11"/>
    </row>
    <row r="341" spans="2:25" x14ac:dyDescent="0.2">
      <c r="B341" s="10"/>
      <c r="E341" s="10"/>
      <c r="F341" s="10"/>
      <c r="N341" s="22"/>
      <c r="P341" s="22"/>
      <c r="R341" s="22"/>
      <c r="S341" s="22"/>
      <c r="X341" s="22"/>
    </row>
    <row r="343" spans="2:25" x14ac:dyDescent="0.2">
      <c r="B343" s="10"/>
      <c r="E343" s="10"/>
      <c r="F343" s="10"/>
      <c r="N343" s="17"/>
      <c r="R343" s="12"/>
      <c r="S343" s="17"/>
      <c r="X343" s="19"/>
      <c r="Y343" s="12"/>
    </row>
    <row r="344" spans="2:25" x14ac:dyDescent="0.2">
      <c r="B344" s="10"/>
      <c r="E344" s="10"/>
      <c r="F344" s="10"/>
      <c r="R344" s="19"/>
      <c r="S344" s="17"/>
      <c r="T344" s="12"/>
      <c r="U344" s="12"/>
      <c r="V344" s="12"/>
      <c r="W344" s="12"/>
      <c r="X344" s="19"/>
      <c r="Y344" s="12"/>
    </row>
    <row r="345" spans="2:25" x14ac:dyDescent="0.2">
      <c r="B345" s="10"/>
      <c r="E345" s="10"/>
      <c r="F345" s="10"/>
      <c r="N345" s="17"/>
      <c r="P345" s="17"/>
      <c r="R345" s="19"/>
      <c r="S345" s="17"/>
      <c r="T345" s="12"/>
      <c r="U345" s="12"/>
      <c r="V345" s="12"/>
      <c r="W345" s="12"/>
      <c r="X345" s="19"/>
      <c r="Y345" s="12"/>
    </row>
    <row r="346" spans="2:25" x14ac:dyDescent="0.2">
      <c r="B346" s="10"/>
      <c r="E346" s="10"/>
      <c r="F346" s="10"/>
      <c r="N346" s="17"/>
    </row>
    <row r="347" spans="2:25" x14ac:dyDescent="0.2">
      <c r="B347" s="10"/>
      <c r="E347" s="10"/>
      <c r="F347" s="10"/>
      <c r="N347" s="22"/>
      <c r="P347" s="22"/>
      <c r="R347" s="22"/>
      <c r="S347" s="22"/>
      <c r="X347" s="22"/>
    </row>
    <row r="349" spans="2:25" x14ac:dyDescent="0.2">
      <c r="B349" s="10"/>
      <c r="E349" s="10"/>
      <c r="F349" s="10"/>
      <c r="N349" s="17"/>
      <c r="R349" s="12"/>
      <c r="S349" s="17"/>
      <c r="X349" s="19"/>
      <c r="Y349" s="12"/>
    </row>
    <row r="350" spans="2:25" x14ac:dyDescent="0.2">
      <c r="B350" s="10"/>
      <c r="E350" s="10"/>
      <c r="F350" s="10"/>
      <c r="R350" s="19"/>
      <c r="S350" s="17"/>
      <c r="T350" s="12"/>
      <c r="U350" s="12"/>
      <c r="V350" s="12"/>
      <c r="W350" s="12"/>
      <c r="X350" s="19"/>
      <c r="Y350" s="12"/>
    </row>
    <row r="351" spans="2:25" x14ac:dyDescent="0.2">
      <c r="B351" s="10"/>
      <c r="E351" s="10"/>
      <c r="F351" s="10"/>
      <c r="N351" s="17"/>
      <c r="P351" s="17"/>
      <c r="R351" s="19"/>
      <c r="S351" s="17"/>
      <c r="T351" s="12"/>
      <c r="U351" s="12"/>
      <c r="V351" s="12"/>
      <c r="W351" s="12"/>
      <c r="X351" s="19"/>
      <c r="Y351" s="12"/>
    </row>
    <row r="355" spans="2:26" x14ac:dyDescent="0.2">
      <c r="B355" s="10"/>
      <c r="E355" s="10"/>
      <c r="F355" s="10"/>
      <c r="R355" s="23"/>
      <c r="S355" s="17"/>
      <c r="W355" s="11"/>
      <c r="X355" s="11"/>
      <c r="Y355" s="24"/>
    </row>
    <row r="356" spans="2:26" x14ac:dyDescent="0.2">
      <c r="B356" s="10"/>
      <c r="E356" s="10"/>
      <c r="F356" s="10"/>
      <c r="R356" s="23"/>
      <c r="S356" s="17"/>
      <c r="X356" s="11"/>
    </row>
    <row r="358" spans="2:26" x14ac:dyDescent="0.2">
      <c r="B358" s="10"/>
      <c r="E358" s="10"/>
      <c r="F358" s="10"/>
      <c r="N358" s="17"/>
      <c r="R358" s="12"/>
      <c r="S358" s="17"/>
      <c r="X358" s="19"/>
      <c r="Y358" s="12"/>
    </row>
    <row r="359" spans="2:26" x14ac:dyDescent="0.2">
      <c r="B359" s="10"/>
      <c r="E359" s="10"/>
      <c r="F359" s="10"/>
      <c r="R359" s="19"/>
      <c r="S359" s="17"/>
      <c r="T359" s="12"/>
      <c r="U359" s="12"/>
      <c r="V359" s="12"/>
      <c r="W359" s="12"/>
      <c r="X359" s="19"/>
      <c r="Y359" s="12"/>
    </row>
    <row r="360" spans="2:26" x14ac:dyDescent="0.2">
      <c r="B360" s="10"/>
      <c r="E360" s="10"/>
      <c r="F360" s="10"/>
      <c r="N360" s="17"/>
      <c r="P360" s="17"/>
      <c r="R360" s="19"/>
      <c r="S360" s="17"/>
      <c r="T360" s="12"/>
      <c r="U360" s="12"/>
      <c r="V360" s="12"/>
      <c r="W360" s="12"/>
      <c r="X360" s="19"/>
      <c r="Y360" s="12"/>
    </row>
    <row r="362" spans="2:26" x14ac:dyDescent="0.2">
      <c r="B362" s="10"/>
      <c r="E362" s="10"/>
      <c r="F362" s="10"/>
      <c r="R362" s="23"/>
      <c r="S362" s="17"/>
      <c r="W362" s="11"/>
      <c r="X362" s="11"/>
      <c r="Y362" s="24"/>
    </row>
    <row r="363" spans="2:26" x14ac:dyDescent="0.2">
      <c r="B363" s="10"/>
      <c r="E363" s="10"/>
      <c r="F363" s="10"/>
      <c r="R363" s="23"/>
      <c r="S363" s="17"/>
      <c r="X363" s="11"/>
      <c r="Y363" s="24"/>
      <c r="Z363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Z419"/>
  <sheetViews>
    <sheetView showGridLines="0" zoomScaleNormal="100" zoomScaleSheetLayoutView="100" workbookViewId="0">
      <pane ySplit="5" topLeftCell="A48" activePane="bottomLeft" state="frozenSplit"/>
      <selection activeCell="M17" sqref="M17"/>
      <selection pane="bottomLeft" activeCell="E67" sqref="E67:E69"/>
    </sheetView>
  </sheetViews>
  <sheetFormatPr defaultColWidth="9.77734375" defaultRowHeight="10" x14ac:dyDescent="0.2"/>
  <cols>
    <col min="1" max="1" width="24.33203125" style="10" customWidth="1"/>
    <col min="2" max="2" width="53.6640625" style="17" bestFit="1" customWidth="1"/>
    <col min="3" max="3" width="19" style="10" customWidth="1"/>
    <col min="4" max="4" width="14.77734375" style="10" customWidth="1"/>
    <col min="5" max="5" width="17.44140625" style="36" customWidth="1"/>
    <col min="6" max="6" width="13.77734375" style="36" customWidth="1"/>
    <col min="7" max="7" width="14.109375" style="10" customWidth="1"/>
    <col min="8" max="8" width="13.77734375" style="10" customWidth="1"/>
    <col min="9" max="9" width="10.7773437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11" s="165" customFormat="1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1" ht="31.5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11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11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11" ht="25.5" customHeight="1" x14ac:dyDescent="0.25">
      <c r="A6" s="164" t="s">
        <v>31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x14ac:dyDescent="0.2">
      <c r="A7" s="17" t="s">
        <v>20</v>
      </c>
      <c r="B7" s="41" t="s">
        <v>72</v>
      </c>
      <c r="C7" s="62">
        <v>7898615</v>
      </c>
      <c r="D7" s="43">
        <v>37987</v>
      </c>
      <c r="E7" s="36">
        <v>3767</v>
      </c>
      <c r="F7" s="36">
        <v>5480</v>
      </c>
      <c r="G7" s="31">
        <f t="shared" ref="G7:G34" si="0">ROUND(F7/E7,5)</f>
        <v>1.4547399999999999</v>
      </c>
      <c r="H7" s="32">
        <f t="shared" ref="H7:H34" si="1">ROUND(C7/I7*G7,2)</f>
        <v>191.5</v>
      </c>
      <c r="I7" s="56">
        <v>60001</v>
      </c>
      <c r="J7" s="33">
        <f t="shared" ref="J7:J34" si="2">(ROUND(C7*G7,0))*(1.013)</f>
        <v>11639806.602999998</v>
      </c>
    </row>
    <row r="8" spans="1:11" x14ac:dyDescent="0.2">
      <c r="A8" s="17" t="s">
        <v>20</v>
      </c>
      <c r="B8" s="41" t="s">
        <v>60</v>
      </c>
      <c r="C8" s="40">
        <v>7698598</v>
      </c>
      <c r="D8" s="43">
        <v>38078</v>
      </c>
      <c r="E8" s="36">
        <v>3908</v>
      </c>
      <c r="F8" s="36">
        <v>5480</v>
      </c>
      <c r="G8" s="31">
        <f t="shared" si="0"/>
        <v>1.40225</v>
      </c>
      <c r="H8" s="32">
        <f t="shared" si="1"/>
        <v>190.34</v>
      </c>
      <c r="I8" s="56">
        <v>56716</v>
      </c>
      <c r="J8" s="33">
        <f t="shared" si="2"/>
        <v>10935698.666999999</v>
      </c>
    </row>
    <row r="9" spans="1:11" x14ac:dyDescent="0.2">
      <c r="A9" s="17" t="s">
        <v>20</v>
      </c>
      <c r="B9" s="41" t="s">
        <v>61</v>
      </c>
      <c r="C9" s="40">
        <v>15333469</v>
      </c>
      <c r="D9" s="43">
        <v>38338</v>
      </c>
      <c r="E9" s="36">
        <v>4123</v>
      </c>
      <c r="F9" s="36">
        <v>5480</v>
      </c>
      <c r="G9" s="31">
        <f t="shared" si="0"/>
        <v>1.3291299999999999</v>
      </c>
      <c r="H9" s="32">
        <f t="shared" si="1"/>
        <v>207.77</v>
      </c>
      <c r="I9" s="56">
        <v>98089</v>
      </c>
      <c r="J9" s="33">
        <f t="shared" si="2"/>
        <v>20645116.261999998</v>
      </c>
    </row>
    <row r="10" spans="1:11" x14ac:dyDescent="0.2">
      <c r="A10" s="17" t="s">
        <v>10</v>
      </c>
      <c r="B10" s="41" t="s">
        <v>69</v>
      </c>
      <c r="C10" s="40">
        <v>12707125</v>
      </c>
      <c r="D10" s="43">
        <v>38049</v>
      </c>
      <c r="E10" s="36">
        <v>3859</v>
      </c>
      <c r="F10" s="36">
        <v>5480</v>
      </c>
      <c r="G10" s="31">
        <f t="shared" si="0"/>
        <v>1.4200600000000001</v>
      </c>
      <c r="H10" s="32">
        <f t="shared" si="1"/>
        <v>247.2</v>
      </c>
      <c r="I10" s="56">
        <v>72998</v>
      </c>
      <c r="J10" s="33">
        <f t="shared" si="2"/>
        <v>18279463.439999998</v>
      </c>
    </row>
    <row r="11" spans="1:11" x14ac:dyDescent="0.2">
      <c r="A11" s="17" t="s">
        <v>10</v>
      </c>
      <c r="B11" s="41" t="s">
        <v>62</v>
      </c>
      <c r="C11" s="40">
        <v>2406475</v>
      </c>
      <c r="D11" s="43">
        <v>38338</v>
      </c>
      <c r="E11" s="36">
        <v>4123</v>
      </c>
      <c r="F11" s="36">
        <v>5480</v>
      </c>
      <c r="G11" s="31">
        <f t="shared" si="0"/>
        <v>1.3291299999999999</v>
      </c>
      <c r="H11" s="32">
        <f t="shared" si="1"/>
        <v>212.6</v>
      </c>
      <c r="I11" s="56">
        <v>15045</v>
      </c>
      <c r="J11" s="33">
        <f t="shared" si="2"/>
        <v>3240098.7339999997</v>
      </c>
    </row>
    <row r="12" spans="1:11" x14ac:dyDescent="0.2">
      <c r="A12" s="17" t="s">
        <v>11</v>
      </c>
      <c r="B12" s="61" t="s">
        <v>70</v>
      </c>
      <c r="C12" s="65">
        <v>11157703</v>
      </c>
      <c r="D12" s="43">
        <v>38201</v>
      </c>
      <c r="E12" s="36">
        <v>4027</v>
      </c>
      <c r="F12" s="36">
        <v>5480</v>
      </c>
      <c r="G12" s="31">
        <f t="shared" si="0"/>
        <v>1.3608100000000001</v>
      </c>
      <c r="H12" s="32">
        <f t="shared" si="1"/>
        <v>324.55</v>
      </c>
      <c r="I12" s="56">
        <v>46784</v>
      </c>
      <c r="J12" s="33">
        <f t="shared" si="2"/>
        <v>15380899.681999998</v>
      </c>
    </row>
    <row r="13" spans="1:11" x14ac:dyDescent="0.2">
      <c r="A13" s="17" t="s">
        <v>11</v>
      </c>
      <c r="B13" s="61" t="s">
        <v>65</v>
      </c>
      <c r="C13" s="65">
        <v>26818093</v>
      </c>
      <c r="D13" s="43">
        <v>38303</v>
      </c>
      <c r="E13" s="36">
        <v>4128</v>
      </c>
      <c r="F13" s="36">
        <v>5480</v>
      </c>
      <c r="G13" s="31">
        <f t="shared" si="0"/>
        <v>1.32752</v>
      </c>
      <c r="H13" s="32">
        <f t="shared" si="1"/>
        <v>231.53</v>
      </c>
      <c r="I13" s="56">
        <v>153768</v>
      </c>
      <c r="J13" s="33">
        <f t="shared" si="2"/>
        <v>36064375.214999996</v>
      </c>
    </row>
    <row r="14" spans="1:11" x14ac:dyDescent="0.2">
      <c r="A14" s="17" t="s">
        <v>14</v>
      </c>
      <c r="B14" s="61" t="s">
        <v>71</v>
      </c>
      <c r="C14" s="40">
        <v>8202529</v>
      </c>
      <c r="D14" s="43">
        <v>38200</v>
      </c>
      <c r="E14" s="36">
        <v>4027</v>
      </c>
      <c r="F14" s="36">
        <v>5480</v>
      </c>
      <c r="G14" s="31">
        <f t="shared" si="0"/>
        <v>1.3608100000000001</v>
      </c>
      <c r="H14" s="32">
        <f t="shared" si="1"/>
        <v>229.08</v>
      </c>
      <c r="I14" s="56">
        <v>48725</v>
      </c>
      <c r="J14" s="33">
        <f t="shared" si="2"/>
        <v>11307190.078999998</v>
      </c>
    </row>
    <row r="15" spans="1:11" x14ac:dyDescent="0.2">
      <c r="A15" s="17" t="s">
        <v>14</v>
      </c>
      <c r="B15" s="61" t="s">
        <v>58</v>
      </c>
      <c r="C15" s="40">
        <v>4980614</v>
      </c>
      <c r="D15" s="43">
        <v>38200</v>
      </c>
      <c r="E15" s="36">
        <v>4027</v>
      </c>
      <c r="F15" s="36">
        <v>5480</v>
      </c>
      <c r="G15" s="31">
        <f t="shared" si="0"/>
        <v>1.3608100000000001</v>
      </c>
      <c r="H15" s="32">
        <f t="shared" si="1"/>
        <v>376.89</v>
      </c>
      <c r="I15" s="56">
        <v>17983</v>
      </c>
      <c r="J15" s="33">
        <f t="shared" si="2"/>
        <v>6865778.6969999997</v>
      </c>
    </row>
    <row r="16" spans="1:11" x14ac:dyDescent="0.2">
      <c r="A16" s="17" t="s">
        <v>16</v>
      </c>
      <c r="B16" s="61" t="s">
        <v>82</v>
      </c>
      <c r="C16" s="40">
        <v>4134520</v>
      </c>
      <c r="D16" s="43">
        <v>38086</v>
      </c>
      <c r="E16" s="36">
        <v>3908</v>
      </c>
      <c r="F16" s="36">
        <v>5480</v>
      </c>
      <c r="G16" s="31">
        <f t="shared" si="0"/>
        <v>1.40225</v>
      </c>
      <c r="H16" s="32">
        <f t="shared" si="1"/>
        <v>175.84</v>
      </c>
      <c r="I16" s="56">
        <v>32971</v>
      </c>
      <c r="J16" s="33">
        <f t="shared" si="2"/>
        <v>5873000.2029999997</v>
      </c>
    </row>
    <row r="17" spans="1:10" x14ac:dyDescent="0.2">
      <c r="A17" s="61" t="s">
        <v>39</v>
      </c>
      <c r="B17" s="10" t="s">
        <v>105</v>
      </c>
      <c r="C17" s="35">
        <f>6832012</f>
        <v>6832012</v>
      </c>
      <c r="D17" s="63">
        <v>38322</v>
      </c>
      <c r="E17" s="179">
        <v>4123</v>
      </c>
      <c r="F17" s="36">
        <v>5480</v>
      </c>
      <c r="G17" s="83">
        <f t="shared" si="0"/>
        <v>1.3291299999999999</v>
      </c>
      <c r="H17" s="32">
        <f t="shared" si="1"/>
        <v>217.18</v>
      </c>
      <c r="I17" s="56">
        <v>41811</v>
      </c>
      <c r="J17" s="33">
        <f t="shared" si="2"/>
        <v>9198680.216</v>
      </c>
    </row>
    <row r="18" spans="1:10" s="16" customFormat="1" x14ac:dyDescent="0.2">
      <c r="A18" s="45" t="s">
        <v>56</v>
      </c>
      <c r="B18" s="78" t="s">
        <v>84</v>
      </c>
      <c r="C18" s="48">
        <v>4731337</v>
      </c>
      <c r="D18" s="49">
        <v>38489</v>
      </c>
      <c r="E18" s="75">
        <v>4189</v>
      </c>
      <c r="F18" s="36">
        <v>5480</v>
      </c>
      <c r="G18" s="79">
        <f t="shared" si="0"/>
        <v>1.30819</v>
      </c>
      <c r="H18" s="32">
        <f t="shared" si="1"/>
        <v>278.02999999999997</v>
      </c>
      <c r="I18" s="53">
        <v>22262</v>
      </c>
      <c r="J18" s="33">
        <f t="shared" si="2"/>
        <v>6269951.3439999996</v>
      </c>
    </row>
    <row r="19" spans="1:10" x14ac:dyDescent="0.2">
      <c r="A19" s="17" t="s">
        <v>13</v>
      </c>
      <c r="B19" s="61" t="s">
        <v>94</v>
      </c>
      <c r="C19" s="40">
        <v>8212588.1900000004</v>
      </c>
      <c r="D19" s="43">
        <v>38687</v>
      </c>
      <c r="E19" s="75">
        <v>4329</v>
      </c>
      <c r="F19" s="36">
        <v>5480</v>
      </c>
      <c r="G19" s="31">
        <f t="shared" si="0"/>
        <v>1.2658799999999999</v>
      </c>
      <c r="H19" s="32">
        <f t="shared" si="1"/>
        <v>195.52</v>
      </c>
      <c r="I19" s="56">
        <v>53172</v>
      </c>
      <c r="J19" s="33">
        <f t="shared" si="2"/>
        <v>10531300.963</v>
      </c>
    </row>
    <row r="20" spans="1:10" x14ac:dyDescent="0.2">
      <c r="A20" s="61" t="s">
        <v>25</v>
      </c>
      <c r="B20" s="41" t="s">
        <v>101</v>
      </c>
      <c r="C20" s="35">
        <f>1971715</f>
        <v>1971715</v>
      </c>
      <c r="D20" s="63">
        <v>38534</v>
      </c>
      <c r="E20" s="179">
        <v>4197</v>
      </c>
      <c r="F20" s="36">
        <v>5480</v>
      </c>
      <c r="G20" s="83">
        <f t="shared" si="0"/>
        <v>1.30569</v>
      </c>
      <c r="H20" s="32">
        <f t="shared" si="1"/>
        <v>266.14999999999998</v>
      </c>
      <c r="I20" s="56">
        <v>9673</v>
      </c>
      <c r="J20" s="33">
        <f t="shared" si="2"/>
        <v>2607916.8369999998</v>
      </c>
    </row>
    <row r="21" spans="1:10" x14ac:dyDescent="0.2">
      <c r="A21" s="61" t="s">
        <v>10</v>
      </c>
      <c r="B21" s="61" t="s">
        <v>102</v>
      </c>
      <c r="C21" s="35">
        <f>4352453</f>
        <v>4352453</v>
      </c>
      <c r="D21" s="63">
        <v>38534</v>
      </c>
      <c r="E21" s="179">
        <v>4197</v>
      </c>
      <c r="F21" s="36">
        <v>5480</v>
      </c>
      <c r="G21" s="83">
        <f t="shared" si="0"/>
        <v>1.30569</v>
      </c>
      <c r="H21" s="32">
        <f t="shared" si="1"/>
        <v>261.02999999999997</v>
      </c>
      <c r="I21" s="56">
        <v>21771</v>
      </c>
      <c r="J21" s="33">
        <f t="shared" si="2"/>
        <v>5756832.4019999998</v>
      </c>
    </row>
    <row r="22" spans="1:10" x14ac:dyDescent="0.2">
      <c r="A22" s="61" t="s">
        <v>14</v>
      </c>
      <c r="B22" s="41" t="s">
        <v>103</v>
      </c>
      <c r="C22" s="35">
        <f>12710930</f>
        <v>12710930</v>
      </c>
      <c r="D22" s="63">
        <v>38534</v>
      </c>
      <c r="E22" s="179">
        <v>4197</v>
      </c>
      <c r="F22" s="36">
        <v>5480</v>
      </c>
      <c r="G22" s="83">
        <f t="shared" si="0"/>
        <v>1.30569</v>
      </c>
      <c r="H22" s="32">
        <f t="shared" si="1"/>
        <v>217.64</v>
      </c>
      <c r="I22" s="56">
        <v>76257</v>
      </c>
      <c r="J22" s="33">
        <f t="shared" si="2"/>
        <v>16812288.941999998</v>
      </c>
    </row>
    <row r="23" spans="1:10" x14ac:dyDescent="0.2">
      <c r="A23" s="61" t="s">
        <v>11</v>
      </c>
      <c r="B23" s="41" t="s">
        <v>97</v>
      </c>
      <c r="C23" s="35">
        <f>20112557</f>
        <v>20112557</v>
      </c>
      <c r="D23" s="63">
        <v>38581</v>
      </c>
      <c r="E23" s="179">
        <v>4210</v>
      </c>
      <c r="F23" s="36">
        <v>5480</v>
      </c>
      <c r="G23" s="83">
        <f t="shared" si="0"/>
        <v>1.30166</v>
      </c>
      <c r="H23" s="32">
        <f t="shared" si="1"/>
        <v>298.08999999999997</v>
      </c>
      <c r="I23" s="56">
        <v>87824</v>
      </c>
      <c r="J23" s="33">
        <f t="shared" si="2"/>
        <v>26520047.242999997</v>
      </c>
    </row>
    <row r="24" spans="1:10" x14ac:dyDescent="0.2">
      <c r="A24" s="61" t="s">
        <v>23</v>
      </c>
      <c r="B24" s="10" t="s">
        <v>104</v>
      </c>
      <c r="C24" s="35">
        <f>9907462</f>
        <v>9907462</v>
      </c>
      <c r="D24" s="63">
        <v>38534</v>
      </c>
      <c r="E24" s="179">
        <v>4197</v>
      </c>
      <c r="F24" s="36">
        <v>5480</v>
      </c>
      <c r="G24" s="83">
        <f t="shared" si="0"/>
        <v>1.30569</v>
      </c>
      <c r="H24" s="32">
        <f t="shared" si="1"/>
        <v>191.5</v>
      </c>
      <c r="I24" s="56">
        <v>67550</v>
      </c>
      <c r="J24" s="33">
        <f t="shared" si="2"/>
        <v>13104242.961999999</v>
      </c>
    </row>
    <row r="25" spans="1:10" s="16" customFormat="1" x14ac:dyDescent="0.2">
      <c r="A25" s="78" t="s">
        <v>25</v>
      </c>
      <c r="B25" s="16" t="s">
        <v>125</v>
      </c>
      <c r="C25" s="88">
        <v>13427105</v>
      </c>
      <c r="D25" s="90">
        <v>38991</v>
      </c>
      <c r="E25" s="180">
        <v>4431</v>
      </c>
      <c r="F25" s="36">
        <v>5480</v>
      </c>
      <c r="G25" s="83">
        <f t="shared" si="0"/>
        <v>1.23674</v>
      </c>
      <c r="H25" s="32">
        <f t="shared" si="1"/>
        <v>405.24</v>
      </c>
      <c r="I25" s="53">
        <v>40978</v>
      </c>
      <c r="J25" s="33">
        <f t="shared" si="2"/>
        <v>16821713.893999998</v>
      </c>
    </row>
    <row r="26" spans="1:10" s="16" customFormat="1" x14ac:dyDescent="0.2">
      <c r="A26" s="78" t="s">
        <v>34</v>
      </c>
      <c r="B26" s="16" t="s">
        <v>119</v>
      </c>
      <c r="C26" s="88">
        <v>23815183</v>
      </c>
      <c r="D26" s="90">
        <v>39052</v>
      </c>
      <c r="E26" s="180">
        <v>4441</v>
      </c>
      <c r="F26" s="36">
        <v>5480</v>
      </c>
      <c r="G26" s="83">
        <f t="shared" si="0"/>
        <v>1.2339599999999999</v>
      </c>
      <c r="H26" s="32">
        <f t="shared" si="1"/>
        <v>279.52</v>
      </c>
      <c r="I26" s="53">
        <v>105133</v>
      </c>
      <c r="J26" s="33">
        <f t="shared" si="2"/>
        <v>29769013.778999995</v>
      </c>
    </row>
    <row r="27" spans="1:10" s="16" customFormat="1" x14ac:dyDescent="0.2">
      <c r="A27" s="78" t="s">
        <v>34</v>
      </c>
      <c r="B27" s="16" t="s">
        <v>120</v>
      </c>
      <c r="C27" s="88">
        <v>6606630</v>
      </c>
      <c r="D27" s="90">
        <v>38718</v>
      </c>
      <c r="E27" s="180">
        <v>4335</v>
      </c>
      <c r="F27" s="36">
        <v>5480</v>
      </c>
      <c r="G27" s="83">
        <f t="shared" si="0"/>
        <v>1.26413</v>
      </c>
      <c r="H27" s="32">
        <f t="shared" si="1"/>
        <v>459.01</v>
      </c>
      <c r="I27" s="53">
        <v>18195</v>
      </c>
      <c r="J27" s="33">
        <f t="shared" si="2"/>
        <v>8460210.307</v>
      </c>
    </row>
    <row r="28" spans="1:10" s="16" customFormat="1" x14ac:dyDescent="0.2">
      <c r="A28" s="78" t="s">
        <v>10</v>
      </c>
      <c r="B28" s="16" t="s">
        <v>122</v>
      </c>
      <c r="C28" s="88">
        <v>8900000</v>
      </c>
      <c r="D28" s="90">
        <v>39052</v>
      </c>
      <c r="E28" s="180">
        <v>4441</v>
      </c>
      <c r="F28" s="36">
        <v>5480</v>
      </c>
      <c r="G28" s="83">
        <f t="shared" si="0"/>
        <v>1.2339599999999999</v>
      </c>
      <c r="H28" s="32">
        <f t="shared" si="1"/>
        <v>219.64</v>
      </c>
      <c r="I28" s="53">
        <v>50000</v>
      </c>
      <c r="J28" s="33">
        <f t="shared" si="2"/>
        <v>11125013.171999998</v>
      </c>
    </row>
    <row r="29" spans="1:10" s="16" customFormat="1" x14ac:dyDescent="0.2">
      <c r="A29" s="78" t="s">
        <v>20</v>
      </c>
      <c r="B29" s="16" t="s">
        <v>123</v>
      </c>
      <c r="C29" s="88">
        <v>9261791</v>
      </c>
      <c r="D29" s="90">
        <v>38899</v>
      </c>
      <c r="E29" s="180">
        <v>4356</v>
      </c>
      <c r="F29" s="36">
        <v>5480</v>
      </c>
      <c r="G29" s="83">
        <f t="shared" si="0"/>
        <v>1.25803</v>
      </c>
      <c r="H29" s="32">
        <f t="shared" si="1"/>
        <v>220.27</v>
      </c>
      <c r="I29" s="53">
        <v>52897</v>
      </c>
      <c r="J29" s="33">
        <f t="shared" si="2"/>
        <v>11803081.942999998</v>
      </c>
    </row>
    <row r="30" spans="1:10" s="16" customFormat="1" x14ac:dyDescent="0.2">
      <c r="A30" s="45" t="s">
        <v>34</v>
      </c>
      <c r="B30" s="47" t="s">
        <v>130</v>
      </c>
      <c r="C30" s="52">
        <v>11430399</v>
      </c>
      <c r="D30" s="94">
        <v>39173</v>
      </c>
      <c r="E30" s="180">
        <v>4356</v>
      </c>
      <c r="F30" s="36">
        <v>5480</v>
      </c>
      <c r="G30" s="83">
        <f t="shared" si="0"/>
        <v>1.25803</v>
      </c>
      <c r="H30" s="32">
        <f t="shared" si="1"/>
        <v>301.11</v>
      </c>
      <c r="I30" s="95">
        <v>47756</v>
      </c>
      <c r="J30" s="33">
        <f t="shared" si="2"/>
        <v>14566722.204999998</v>
      </c>
    </row>
    <row r="31" spans="1:10" s="16" customFormat="1" x14ac:dyDescent="0.2">
      <c r="A31" s="45" t="s">
        <v>23</v>
      </c>
      <c r="B31" s="16" t="s">
        <v>136</v>
      </c>
      <c r="C31" s="52">
        <v>10339753</v>
      </c>
      <c r="D31" s="94">
        <v>39252</v>
      </c>
      <c r="E31" s="180">
        <v>4471</v>
      </c>
      <c r="F31" s="36">
        <v>5480</v>
      </c>
      <c r="G31" s="83">
        <f t="shared" si="0"/>
        <v>1.2256800000000001</v>
      </c>
      <c r="H31" s="32">
        <f t="shared" si="1"/>
        <v>334.22</v>
      </c>
      <c r="I31" s="95">
        <v>37919</v>
      </c>
      <c r="J31" s="33">
        <f t="shared" si="2"/>
        <v>12837979.963999998</v>
      </c>
    </row>
    <row r="32" spans="1:10" s="16" customFormat="1" x14ac:dyDescent="0.2">
      <c r="A32" s="45" t="s">
        <v>23</v>
      </c>
      <c r="B32" s="16" t="s">
        <v>137</v>
      </c>
      <c r="C32" s="52">
        <v>21185796</v>
      </c>
      <c r="D32" s="94">
        <v>39387</v>
      </c>
      <c r="E32" s="180">
        <v>4558</v>
      </c>
      <c r="F32" s="36">
        <v>5480</v>
      </c>
      <c r="G32" s="83">
        <f t="shared" si="0"/>
        <v>1.20228</v>
      </c>
      <c r="H32" s="32">
        <f t="shared" si="1"/>
        <v>259.99</v>
      </c>
      <c r="I32" s="95">
        <v>97969</v>
      </c>
      <c r="J32" s="33">
        <f t="shared" si="2"/>
        <v>25802385.366999999</v>
      </c>
    </row>
    <row r="33" spans="1:23" s="16" customFormat="1" x14ac:dyDescent="0.2">
      <c r="A33" s="17" t="s">
        <v>25</v>
      </c>
      <c r="B33" s="10" t="s">
        <v>151</v>
      </c>
      <c r="C33" s="52">
        <v>19065460</v>
      </c>
      <c r="D33" s="97">
        <v>39783</v>
      </c>
      <c r="E33" s="180">
        <v>4797</v>
      </c>
      <c r="F33" s="36">
        <v>5480</v>
      </c>
      <c r="G33" s="83">
        <f t="shared" si="0"/>
        <v>1.14238</v>
      </c>
      <c r="H33" s="32">
        <f t="shared" si="1"/>
        <v>313.3</v>
      </c>
      <c r="I33" s="56">
        <v>69518</v>
      </c>
      <c r="J33" s="33">
        <f t="shared" si="2"/>
        <v>22063139.999999996</v>
      </c>
    </row>
    <row r="34" spans="1:23" s="16" customFormat="1" x14ac:dyDescent="0.2">
      <c r="A34" s="17" t="s">
        <v>34</v>
      </c>
      <c r="B34" s="10" t="s">
        <v>157</v>
      </c>
      <c r="C34" s="52">
        <v>9698771</v>
      </c>
      <c r="D34" s="94">
        <v>39722</v>
      </c>
      <c r="E34" s="180">
        <v>4867</v>
      </c>
      <c r="F34" s="36">
        <v>5480</v>
      </c>
      <c r="G34" s="83">
        <f t="shared" si="0"/>
        <v>1.12595</v>
      </c>
      <c r="H34" s="32">
        <f t="shared" si="1"/>
        <v>255.42</v>
      </c>
      <c r="I34" s="66">
        <v>42755</v>
      </c>
      <c r="J34" s="33">
        <f t="shared" si="2"/>
        <v>11062295.302999999</v>
      </c>
    </row>
    <row r="35" spans="1:23" s="16" customFormat="1" x14ac:dyDescent="0.2">
      <c r="A35" s="17" t="s">
        <v>11</v>
      </c>
      <c r="B35" s="10" t="s">
        <v>154</v>
      </c>
      <c r="C35" s="52">
        <v>33949005</v>
      </c>
      <c r="D35" s="94">
        <v>39753</v>
      </c>
      <c r="E35" s="180">
        <v>4847</v>
      </c>
      <c r="F35" s="36">
        <v>5480</v>
      </c>
      <c r="G35" s="83">
        <f t="shared" ref="G35:G51" si="3">ROUND(F35/E35,5)</f>
        <v>1.1306</v>
      </c>
      <c r="H35" s="32">
        <f t="shared" ref="H35:H51" si="4">ROUND(C35/I35*G35,2)</f>
        <v>334.04</v>
      </c>
      <c r="I35" s="56">
        <v>114903</v>
      </c>
      <c r="J35" s="33">
        <f t="shared" ref="J35:J46" si="5">(ROUND(C35*G35,0))*(1.013)</f>
        <v>38881720.684999995</v>
      </c>
    </row>
    <row r="36" spans="1:23" x14ac:dyDescent="0.2">
      <c r="A36" s="17" t="s">
        <v>25</v>
      </c>
      <c r="B36" s="10" t="s">
        <v>189</v>
      </c>
      <c r="C36" s="42">
        <v>5972833</v>
      </c>
      <c r="D36" s="102">
        <v>39845</v>
      </c>
      <c r="E36" s="179">
        <v>4765</v>
      </c>
      <c r="F36" s="36">
        <v>5480</v>
      </c>
      <c r="G36" s="83">
        <f t="shared" si="3"/>
        <v>1.15005</v>
      </c>
      <c r="H36" s="64">
        <f t="shared" si="4"/>
        <v>304.63</v>
      </c>
      <c r="I36" s="56">
        <v>22549</v>
      </c>
      <c r="J36" s="65">
        <f t="shared" si="5"/>
        <v>6958354.7409999995</v>
      </c>
    </row>
    <row r="37" spans="1:23" x14ac:dyDescent="0.2">
      <c r="A37" s="17" t="s">
        <v>25</v>
      </c>
      <c r="B37" s="10" t="s">
        <v>184</v>
      </c>
      <c r="C37" s="42">
        <v>5396258</v>
      </c>
      <c r="D37" s="102">
        <v>39448</v>
      </c>
      <c r="E37" s="179">
        <v>4557</v>
      </c>
      <c r="F37" s="36">
        <v>5480</v>
      </c>
      <c r="G37" s="83">
        <f t="shared" si="3"/>
        <v>1.20255</v>
      </c>
      <c r="H37" s="64">
        <f t="shared" si="4"/>
        <v>301.33999999999997</v>
      </c>
      <c r="I37" s="56">
        <v>21535</v>
      </c>
      <c r="J37" s="65">
        <f t="shared" si="5"/>
        <v>6573630.5099999998</v>
      </c>
    </row>
    <row r="38" spans="1:23" x14ac:dyDescent="0.2">
      <c r="A38" s="17" t="s">
        <v>14</v>
      </c>
      <c r="B38" s="10" t="s">
        <v>190</v>
      </c>
      <c r="C38" s="42">
        <v>19179884</v>
      </c>
      <c r="D38" s="102">
        <v>39995</v>
      </c>
      <c r="E38" s="179">
        <v>4762</v>
      </c>
      <c r="F38" s="36">
        <v>5480</v>
      </c>
      <c r="G38" s="83">
        <f t="shared" si="3"/>
        <v>1.1507799999999999</v>
      </c>
      <c r="H38" s="64">
        <f t="shared" si="4"/>
        <v>295.43</v>
      </c>
      <c r="I38" s="56">
        <v>74710</v>
      </c>
      <c r="J38" s="65">
        <f t="shared" si="5"/>
        <v>22358760.750999998</v>
      </c>
    </row>
    <row r="39" spans="1:23" ht="24.75" customHeight="1" x14ac:dyDescent="0.2">
      <c r="A39" s="164" t="s">
        <v>241</v>
      </c>
      <c r="B39" s="10"/>
      <c r="C39" s="42"/>
      <c r="D39" s="102"/>
      <c r="E39" s="84"/>
      <c r="G39" s="83"/>
      <c r="H39" s="64"/>
      <c r="I39" s="56"/>
      <c r="J39" s="65"/>
    </row>
    <row r="40" spans="1:23" ht="9.75" customHeight="1" x14ac:dyDescent="0.25">
      <c r="A40" s="25"/>
      <c r="B40" s="10"/>
      <c r="C40" s="42"/>
      <c r="D40" s="102"/>
      <c r="E40" s="84"/>
      <c r="G40" s="83"/>
      <c r="H40" s="64"/>
      <c r="I40" s="56"/>
      <c r="J40" s="65"/>
    </row>
    <row r="41" spans="1:23" x14ac:dyDescent="0.2">
      <c r="A41" s="17" t="s">
        <v>14</v>
      </c>
      <c r="B41" s="10" t="s">
        <v>186</v>
      </c>
      <c r="C41" s="42">
        <v>19179884</v>
      </c>
      <c r="D41" s="102">
        <v>39904</v>
      </c>
      <c r="E41" s="179">
        <v>4761</v>
      </c>
      <c r="F41" s="36">
        <v>5480</v>
      </c>
      <c r="G41" s="83">
        <f t="shared" si="3"/>
        <v>1.1510199999999999</v>
      </c>
      <c r="H41" s="64">
        <f t="shared" si="4"/>
        <v>285.3</v>
      </c>
      <c r="I41" s="56">
        <v>77380</v>
      </c>
      <c r="J41" s="65">
        <f t="shared" si="5"/>
        <v>22363423.589999996</v>
      </c>
    </row>
    <row r="42" spans="1:23" x14ac:dyDescent="0.2">
      <c r="A42" s="17" t="s">
        <v>14</v>
      </c>
      <c r="B42" s="10" t="s">
        <v>191</v>
      </c>
      <c r="C42" s="42">
        <v>15691296</v>
      </c>
      <c r="D42" s="102">
        <v>39904</v>
      </c>
      <c r="E42" s="179">
        <v>4761</v>
      </c>
      <c r="F42" s="36">
        <v>5480</v>
      </c>
      <c r="G42" s="83">
        <f t="shared" si="3"/>
        <v>1.1510199999999999</v>
      </c>
      <c r="H42" s="64">
        <f t="shared" si="4"/>
        <v>153.79</v>
      </c>
      <c r="I42" s="56">
        <v>117442</v>
      </c>
      <c r="J42" s="65">
        <f t="shared" si="5"/>
        <v>18295788.947999999</v>
      </c>
    </row>
    <row r="43" spans="1:23" x14ac:dyDescent="0.2">
      <c r="A43" s="17" t="s">
        <v>20</v>
      </c>
      <c r="B43" s="10" t="s">
        <v>192</v>
      </c>
      <c r="C43" s="42">
        <v>35573448</v>
      </c>
      <c r="D43" s="102">
        <v>39814</v>
      </c>
      <c r="E43" s="179">
        <v>4782</v>
      </c>
      <c r="F43" s="36">
        <v>5480</v>
      </c>
      <c r="G43" s="83">
        <f t="shared" si="3"/>
        <v>1.1459600000000001</v>
      </c>
      <c r="H43" s="64">
        <f t="shared" si="4"/>
        <v>359.06</v>
      </c>
      <c r="I43" s="56">
        <v>113535</v>
      </c>
      <c r="J43" s="65">
        <f t="shared" si="5"/>
        <v>41295702.723999999</v>
      </c>
    </row>
    <row r="44" spans="1:23" x14ac:dyDescent="0.2">
      <c r="A44" s="17" t="s">
        <v>20</v>
      </c>
      <c r="B44" s="10" t="s">
        <v>193</v>
      </c>
      <c r="C44" s="42">
        <v>18865248</v>
      </c>
      <c r="D44" s="102">
        <v>40118</v>
      </c>
      <c r="E44" s="179">
        <v>4757</v>
      </c>
      <c r="F44" s="36">
        <v>5480</v>
      </c>
      <c r="G44" s="83">
        <f t="shared" si="3"/>
        <v>1.1519900000000001</v>
      </c>
      <c r="H44" s="64">
        <f t="shared" si="4"/>
        <v>290.58999999999997</v>
      </c>
      <c r="I44" s="56">
        <v>74788</v>
      </c>
      <c r="J44" s="65">
        <f t="shared" si="5"/>
        <v>22015100.500999998</v>
      </c>
    </row>
    <row r="45" spans="1:23" x14ac:dyDescent="0.2">
      <c r="A45" s="17" t="s">
        <v>10</v>
      </c>
      <c r="B45" s="10" t="s">
        <v>194</v>
      </c>
      <c r="C45" s="42">
        <v>18825512</v>
      </c>
      <c r="D45" s="102">
        <v>39934</v>
      </c>
      <c r="E45" s="179">
        <v>4773</v>
      </c>
      <c r="F45" s="36">
        <v>5480</v>
      </c>
      <c r="G45" s="83">
        <f t="shared" si="3"/>
        <v>1.14812</v>
      </c>
      <c r="H45" s="64">
        <f t="shared" si="4"/>
        <v>295.24</v>
      </c>
      <c r="I45" s="56">
        <v>73208</v>
      </c>
      <c r="J45" s="65">
        <f t="shared" si="5"/>
        <v>21894928.310999997</v>
      </c>
    </row>
    <row r="46" spans="1:23" x14ac:dyDescent="0.2">
      <c r="A46" s="17" t="s">
        <v>15</v>
      </c>
      <c r="B46" s="10" t="s">
        <v>185</v>
      </c>
      <c r="C46" s="60">
        <v>22381425</v>
      </c>
      <c r="D46" s="102">
        <v>39965</v>
      </c>
      <c r="E46" s="179">
        <v>4771</v>
      </c>
      <c r="F46" s="36">
        <v>5480</v>
      </c>
      <c r="G46" s="83">
        <f t="shared" si="3"/>
        <v>1.1486099999999999</v>
      </c>
      <c r="H46" s="64">
        <f t="shared" si="4"/>
        <v>271.41000000000003</v>
      </c>
      <c r="I46" s="56">
        <v>94719</v>
      </c>
      <c r="J46" s="65">
        <f t="shared" si="5"/>
        <v>26041726.876999997</v>
      </c>
    </row>
    <row r="47" spans="1:23" ht="10.5" x14ac:dyDescent="0.25">
      <c r="A47" s="17" t="s">
        <v>39</v>
      </c>
      <c r="B47" s="103" t="s">
        <v>214</v>
      </c>
      <c r="C47" s="60">
        <v>14930038</v>
      </c>
      <c r="D47" s="100">
        <v>40513</v>
      </c>
      <c r="E47" s="30">
        <v>4970</v>
      </c>
      <c r="F47" s="36">
        <v>5480</v>
      </c>
      <c r="G47" s="83">
        <f t="shared" si="3"/>
        <v>1.1026199999999999</v>
      </c>
      <c r="H47" s="64">
        <f t="shared" si="4"/>
        <v>237.63</v>
      </c>
      <c r="I47" s="56">
        <v>69275</v>
      </c>
      <c r="J47" s="65">
        <f>ROUND(C47*G47,0)*(1.013)</f>
        <v>16676166.053999998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</row>
    <row r="48" spans="1:23" x14ac:dyDescent="0.2">
      <c r="A48" s="17" t="s">
        <v>211</v>
      </c>
      <c r="B48" s="10" t="s">
        <v>212</v>
      </c>
      <c r="C48" s="60">
        <v>8582133</v>
      </c>
      <c r="D48" s="43">
        <v>40210</v>
      </c>
      <c r="E48" s="30">
        <v>4812</v>
      </c>
      <c r="F48" s="36">
        <v>5480</v>
      </c>
      <c r="G48" s="31">
        <f t="shared" si="3"/>
        <v>1.1388199999999999</v>
      </c>
      <c r="H48" s="64">
        <f t="shared" si="4"/>
        <v>274.37</v>
      </c>
      <c r="I48" s="56">
        <v>35622</v>
      </c>
      <c r="J48" s="65">
        <f t="shared" ref="J48:J66" si="6">(ROUND(C48*G48,0))*(1.013)</f>
        <v>9900560.5649999995</v>
      </c>
    </row>
    <row r="49" spans="1:23" ht="10.5" x14ac:dyDescent="0.25">
      <c r="A49" s="106" t="s">
        <v>25</v>
      </c>
      <c r="B49" s="103" t="s">
        <v>218</v>
      </c>
      <c r="C49" s="60">
        <v>11432301</v>
      </c>
      <c r="D49" s="102">
        <v>296091</v>
      </c>
      <c r="E49" s="179">
        <v>4910</v>
      </c>
      <c r="F49" s="36">
        <v>5480</v>
      </c>
      <c r="G49" s="83">
        <f t="shared" si="3"/>
        <v>1.11609</v>
      </c>
      <c r="H49" s="64">
        <f t="shared" si="4"/>
        <v>262.58999999999997</v>
      </c>
      <c r="I49" s="56">
        <v>48590</v>
      </c>
      <c r="J49" s="65">
        <f t="shared" si="6"/>
        <v>12925350.200999999</v>
      </c>
    </row>
    <row r="50" spans="1:23" ht="10.5" x14ac:dyDescent="0.25">
      <c r="A50" s="106" t="s">
        <v>25</v>
      </c>
      <c r="B50" s="103" t="s">
        <v>290</v>
      </c>
      <c r="C50" s="60">
        <v>4464264</v>
      </c>
      <c r="D50" s="102">
        <v>40479</v>
      </c>
      <c r="E50" s="179">
        <v>4947</v>
      </c>
      <c r="F50" s="36">
        <v>5480</v>
      </c>
      <c r="G50" s="83">
        <f t="shared" si="3"/>
        <v>1.1077399999999999</v>
      </c>
      <c r="H50" s="64">
        <f t="shared" si="4"/>
        <v>274.10000000000002</v>
      </c>
      <c r="I50" s="56">
        <v>18042</v>
      </c>
      <c r="J50" s="65">
        <f t="shared" si="6"/>
        <v>5009532.1719999993</v>
      </c>
    </row>
    <row r="51" spans="1:23" ht="10.5" x14ac:dyDescent="0.25">
      <c r="A51" s="106" t="s">
        <v>11</v>
      </c>
      <c r="B51" s="103" t="s">
        <v>219</v>
      </c>
      <c r="C51" s="60">
        <v>13898708</v>
      </c>
      <c r="D51" s="102">
        <v>40087</v>
      </c>
      <c r="E51" s="179">
        <v>4867</v>
      </c>
      <c r="F51" s="36">
        <v>5480</v>
      </c>
      <c r="G51" s="83">
        <f t="shared" si="3"/>
        <v>1.12595</v>
      </c>
      <c r="H51" s="64">
        <f t="shared" si="4"/>
        <v>268.70999999999998</v>
      </c>
      <c r="I51" s="56">
        <v>58238</v>
      </c>
      <c r="J51" s="65">
        <f t="shared" si="6"/>
        <v>15852690.249999998</v>
      </c>
    </row>
    <row r="52" spans="1:23" ht="10.5" x14ac:dyDescent="0.25">
      <c r="A52" s="10" t="s">
        <v>25</v>
      </c>
      <c r="B52" s="103" t="s">
        <v>230</v>
      </c>
      <c r="C52" s="42">
        <v>43733229</v>
      </c>
      <c r="D52" s="43">
        <v>40575</v>
      </c>
      <c r="E52" s="179">
        <v>5007</v>
      </c>
      <c r="F52" s="36">
        <v>5480</v>
      </c>
      <c r="G52" s="83">
        <f t="shared" ref="G52:G60" si="7">ROUND(F52/E52,5)</f>
        <v>1.0944700000000001</v>
      </c>
      <c r="H52" s="64">
        <f t="shared" ref="H52:H60" si="8">ROUND(C52/I52*G52,2)</f>
        <v>447.33</v>
      </c>
      <c r="I52" s="56">
        <v>107000</v>
      </c>
      <c r="J52" s="65">
        <f t="shared" si="6"/>
        <v>48486948.190999992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</row>
    <row r="53" spans="1:23" ht="10.5" x14ac:dyDescent="0.25">
      <c r="A53" s="10" t="s">
        <v>25</v>
      </c>
      <c r="B53" s="103" t="s">
        <v>233</v>
      </c>
      <c r="C53" s="42">
        <v>36105881</v>
      </c>
      <c r="D53" s="43">
        <v>40787</v>
      </c>
      <c r="E53" s="179">
        <v>5098</v>
      </c>
      <c r="F53" s="36">
        <v>5480</v>
      </c>
      <c r="G53" s="83">
        <f t="shared" si="7"/>
        <v>1.0749299999999999</v>
      </c>
      <c r="H53" s="64">
        <f t="shared" si="8"/>
        <v>325.60000000000002</v>
      </c>
      <c r="I53" s="56">
        <v>119198</v>
      </c>
      <c r="J53" s="65">
        <f t="shared" si="6"/>
        <v>39315841.834999993</v>
      </c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</row>
    <row r="54" spans="1:23" ht="10.5" x14ac:dyDescent="0.25">
      <c r="A54" s="10" t="s">
        <v>15</v>
      </c>
      <c r="B54" s="103" t="s">
        <v>234</v>
      </c>
      <c r="C54" s="42">
        <v>3396700</v>
      </c>
      <c r="D54" s="43">
        <v>40210</v>
      </c>
      <c r="E54" s="179">
        <v>4947</v>
      </c>
      <c r="F54" s="36">
        <v>5480</v>
      </c>
      <c r="G54" s="83">
        <f t="shared" si="7"/>
        <v>1.1077399999999999</v>
      </c>
      <c r="H54" s="64">
        <f t="shared" si="8"/>
        <v>189.73</v>
      </c>
      <c r="I54" s="56">
        <v>19832</v>
      </c>
      <c r="J54" s="65">
        <f t="shared" si="6"/>
        <v>3811574.5799999996</v>
      </c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</row>
    <row r="55" spans="1:23" ht="10.5" x14ac:dyDescent="0.25">
      <c r="A55" s="10" t="s">
        <v>23</v>
      </c>
      <c r="B55" s="103" t="s">
        <v>235</v>
      </c>
      <c r="C55" s="42">
        <v>3393262</v>
      </c>
      <c r="D55" s="43">
        <v>40544</v>
      </c>
      <c r="E55" s="179">
        <v>4969</v>
      </c>
      <c r="F55" s="36">
        <v>5480</v>
      </c>
      <c r="G55" s="83">
        <f t="shared" si="7"/>
        <v>1.10284</v>
      </c>
      <c r="H55" s="64">
        <f t="shared" si="8"/>
        <v>234.02</v>
      </c>
      <c r="I55" s="56">
        <v>15991</v>
      </c>
      <c r="J55" s="65">
        <f t="shared" si="6"/>
        <v>3790873.9249999998</v>
      </c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</row>
    <row r="56" spans="1:23" ht="10.5" x14ac:dyDescent="0.25">
      <c r="A56" s="10" t="s">
        <v>201</v>
      </c>
      <c r="B56" s="103" t="s">
        <v>260</v>
      </c>
      <c r="C56" s="42">
        <v>24431873</v>
      </c>
      <c r="D56" s="43">
        <v>41246</v>
      </c>
      <c r="E56" s="179">
        <v>5210</v>
      </c>
      <c r="F56" s="36">
        <v>5480</v>
      </c>
      <c r="G56" s="83">
        <f t="shared" si="7"/>
        <v>1.05182</v>
      </c>
      <c r="H56" s="64">
        <f t="shared" si="8"/>
        <v>210.53</v>
      </c>
      <c r="I56" s="56">
        <v>122062</v>
      </c>
      <c r="J56" s="65">
        <f t="shared" si="6"/>
        <v>26032006.128999997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1:23" ht="10.5" x14ac:dyDescent="0.25">
      <c r="A57" s="10" t="s">
        <v>253</v>
      </c>
      <c r="B57" s="103" t="s">
        <v>255</v>
      </c>
      <c r="C57" s="42">
        <v>12244673</v>
      </c>
      <c r="D57" s="43">
        <v>41304</v>
      </c>
      <c r="E57" s="179">
        <v>5226</v>
      </c>
      <c r="F57" s="36">
        <v>5480</v>
      </c>
      <c r="G57" s="83">
        <f t="shared" si="7"/>
        <v>1.0486</v>
      </c>
      <c r="H57" s="64">
        <f t="shared" si="8"/>
        <v>207.66</v>
      </c>
      <c r="I57" s="56">
        <v>61830</v>
      </c>
      <c r="J57" s="65">
        <f t="shared" si="6"/>
        <v>13006680.931999998</v>
      </c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</row>
    <row r="58" spans="1:23" ht="10.5" x14ac:dyDescent="0.25">
      <c r="A58" s="10" t="s">
        <v>25</v>
      </c>
      <c r="B58" s="103" t="s">
        <v>230</v>
      </c>
      <c r="C58" s="42">
        <v>54585524</v>
      </c>
      <c r="D58" s="43">
        <v>40575</v>
      </c>
      <c r="E58" s="179">
        <v>5007</v>
      </c>
      <c r="F58" s="36">
        <v>5480</v>
      </c>
      <c r="G58" s="83">
        <f t="shared" si="7"/>
        <v>1.0944700000000001</v>
      </c>
      <c r="H58" s="64">
        <f t="shared" si="8"/>
        <v>522.54999999999995</v>
      </c>
      <c r="I58" s="56">
        <v>114329</v>
      </c>
      <c r="J58" s="65">
        <f t="shared" si="6"/>
        <v>60518866.833999991</v>
      </c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</row>
    <row r="59" spans="1:23" ht="10.5" x14ac:dyDescent="0.25">
      <c r="A59" s="10" t="s">
        <v>25</v>
      </c>
      <c r="B59" s="103" t="s">
        <v>232</v>
      </c>
      <c r="C59" s="42">
        <v>3635149</v>
      </c>
      <c r="D59" s="43">
        <v>40817</v>
      </c>
      <c r="E59" s="179">
        <v>5104</v>
      </c>
      <c r="F59" s="36">
        <v>5480</v>
      </c>
      <c r="G59" s="83">
        <f t="shared" si="7"/>
        <v>1.0736699999999999</v>
      </c>
      <c r="H59" s="64">
        <f t="shared" si="8"/>
        <v>331.1</v>
      </c>
      <c r="I59" s="56">
        <v>11788</v>
      </c>
      <c r="J59" s="65">
        <f t="shared" si="6"/>
        <v>3953688.3499999996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</row>
    <row r="60" spans="1:23" ht="10.5" x14ac:dyDescent="0.25">
      <c r="A60" s="10" t="s">
        <v>15</v>
      </c>
      <c r="B60" s="103" t="s">
        <v>262</v>
      </c>
      <c r="C60" s="42">
        <v>13810164</v>
      </c>
      <c r="D60" s="43">
        <v>40695</v>
      </c>
      <c r="E60" s="179">
        <v>5059</v>
      </c>
      <c r="F60" s="36">
        <v>5480</v>
      </c>
      <c r="G60" s="83">
        <f t="shared" si="7"/>
        <v>1.0832200000000001</v>
      </c>
      <c r="H60" s="64">
        <f t="shared" si="8"/>
        <v>337.08</v>
      </c>
      <c r="I60" s="56">
        <v>44380</v>
      </c>
      <c r="J60" s="65">
        <f t="shared" si="6"/>
        <v>15153918.797999999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</row>
    <row r="61" spans="1:23" ht="10.5" x14ac:dyDescent="0.25">
      <c r="A61" s="10" t="s">
        <v>203</v>
      </c>
      <c r="B61" s="103" t="s">
        <v>270</v>
      </c>
      <c r="C61" s="42">
        <v>1080000</v>
      </c>
      <c r="D61" s="43">
        <v>41334</v>
      </c>
      <c r="E61" s="179">
        <v>5249</v>
      </c>
      <c r="F61" s="36">
        <v>5480</v>
      </c>
      <c r="G61" s="83">
        <f t="shared" ref="G61:G69" si="9">ROUND(F61/E61,5)</f>
        <v>1.0440100000000001</v>
      </c>
      <c r="H61" s="64">
        <f t="shared" ref="H61:H69" si="10">ROUND(C61/I61*G61,2)</f>
        <v>257.54000000000002</v>
      </c>
      <c r="I61" s="56">
        <v>4378</v>
      </c>
      <c r="J61" s="65">
        <f t="shared" si="6"/>
        <v>1142188.9029999999</v>
      </c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</row>
    <row r="62" spans="1:23" ht="10.5" x14ac:dyDescent="0.25">
      <c r="A62" s="10" t="s">
        <v>253</v>
      </c>
      <c r="B62" s="103" t="s">
        <v>255</v>
      </c>
      <c r="C62" s="42">
        <v>12244673</v>
      </c>
      <c r="D62" s="43">
        <v>41304</v>
      </c>
      <c r="E62" s="179">
        <v>5226</v>
      </c>
      <c r="F62" s="36">
        <v>5480</v>
      </c>
      <c r="G62" s="83">
        <f t="shared" si="9"/>
        <v>1.0486</v>
      </c>
      <c r="H62" s="64">
        <f t="shared" si="10"/>
        <v>207.66</v>
      </c>
      <c r="I62" s="56">
        <v>61830</v>
      </c>
      <c r="J62" s="65">
        <f t="shared" si="6"/>
        <v>13006680.931999998</v>
      </c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</row>
    <row r="63" spans="1:23" ht="10.5" x14ac:dyDescent="0.25">
      <c r="A63" s="10" t="s">
        <v>11</v>
      </c>
      <c r="B63" s="103" t="s">
        <v>280</v>
      </c>
      <c r="C63" s="42">
        <v>56163409</v>
      </c>
      <c r="D63" s="43">
        <v>41306</v>
      </c>
      <c r="E63" s="179">
        <v>5246</v>
      </c>
      <c r="F63" s="36">
        <v>5480</v>
      </c>
      <c r="G63" s="83">
        <f t="shared" si="9"/>
        <v>1.04461</v>
      </c>
      <c r="H63" s="64">
        <f t="shared" si="10"/>
        <v>431.15</v>
      </c>
      <c r="I63" s="56">
        <v>136076</v>
      </c>
      <c r="J63" s="65">
        <f t="shared" si="6"/>
        <v>59431554.166999996</v>
      </c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</row>
    <row r="64" spans="1:23" ht="10.5" x14ac:dyDescent="0.25">
      <c r="A64" s="10" t="s">
        <v>34</v>
      </c>
      <c r="B64" s="103" t="s">
        <v>281</v>
      </c>
      <c r="C64" s="42">
        <v>15395753</v>
      </c>
      <c r="D64" s="43">
        <v>41609</v>
      </c>
      <c r="E64" s="179">
        <v>5326</v>
      </c>
      <c r="F64" s="36">
        <v>5480</v>
      </c>
      <c r="G64" s="83">
        <f t="shared" si="9"/>
        <v>1.02891</v>
      </c>
      <c r="H64" s="64">
        <f t="shared" si="10"/>
        <v>474.28</v>
      </c>
      <c r="I64" s="56">
        <v>33400</v>
      </c>
      <c r="J64" s="65">
        <f t="shared" si="6"/>
        <v>16046774.971999999</v>
      </c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</row>
    <row r="65" spans="1:25" ht="10.5" x14ac:dyDescent="0.25">
      <c r="A65" s="10" t="s">
        <v>25</v>
      </c>
      <c r="B65" s="103" t="s">
        <v>282</v>
      </c>
      <c r="C65" s="42">
        <v>12508379</v>
      </c>
      <c r="D65" s="43">
        <v>41275</v>
      </c>
      <c r="E65" s="179">
        <v>5226</v>
      </c>
      <c r="F65" s="36">
        <v>5480</v>
      </c>
      <c r="G65" s="83">
        <f t="shared" si="9"/>
        <v>1.0486</v>
      </c>
      <c r="H65" s="64">
        <f t="shared" si="10"/>
        <v>500.97</v>
      </c>
      <c r="I65" s="56">
        <v>26182</v>
      </c>
      <c r="J65" s="65">
        <f t="shared" si="6"/>
        <v>13286797.717999998</v>
      </c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</row>
    <row r="66" spans="1:25" ht="10.5" x14ac:dyDescent="0.25">
      <c r="A66" s="10" t="s">
        <v>25</v>
      </c>
      <c r="B66" s="103" t="s">
        <v>283</v>
      </c>
      <c r="C66" s="42">
        <v>36126802</v>
      </c>
      <c r="D66" s="43">
        <v>41426</v>
      </c>
      <c r="E66" s="179">
        <v>5286</v>
      </c>
      <c r="F66" s="36">
        <v>5480</v>
      </c>
      <c r="G66" s="83">
        <f t="shared" si="9"/>
        <v>1.0367</v>
      </c>
      <c r="H66" s="64">
        <f t="shared" si="10"/>
        <v>289.39</v>
      </c>
      <c r="I66" s="56">
        <v>129418</v>
      </c>
      <c r="J66" s="65">
        <f t="shared" si="6"/>
        <v>37939540.527999997</v>
      </c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</row>
    <row r="67" spans="1:25" s="148" customFormat="1" ht="10.5" x14ac:dyDescent="0.25">
      <c r="A67" s="148" t="s">
        <v>25</v>
      </c>
      <c r="B67" s="149" t="s">
        <v>323</v>
      </c>
      <c r="C67" s="150">
        <v>22650000</v>
      </c>
      <c r="D67" s="151">
        <v>41944</v>
      </c>
      <c r="E67" s="181">
        <v>5468</v>
      </c>
      <c r="F67" s="152">
        <v>5480</v>
      </c>
      <c r="G67" s="153">
        <f t="shared" si="9"/>
        <v>1.0021899999999999</v>
      </c>
      <c r="H67" s="154">
        <f t="shared" si="10"/>
        <v>405.35</v>
      </c>
      <c r="I67" s="155">
        <v>56000</v>
      </c>
      <c r="J67" s="156">
        <f>(ROUND(C67*G67,0))*(1.015)</f>
        <v>23040098.059999999</v>
      </c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</row>
    <row r="68" spans="1:25" s="148" customFormat="1" ht="10.5" x14ac:dyDescent="0.25">
      <c r="A68" s="148" t="s">
        <v>11</v>
      </c>
      <c r="B68" s="149" t="s">
        <v>324</v>
      </c>
      <c r="C68" s="150">
        <v>36099868.07</v>
      </c>
      <c r="D68" s="151">
        <v>41852</v>
      </c>
      <c r="E68" s="181">
        <v>5390</v>
      </c>
      <c r="F68" s="152">
        <v>5480</v>
      </c>
      <c r="G68" s="153">
        <f t="shared" si="9"/>
        <v>1.0166999999999999</v>
      </c>
      <c r="H68" s="154">
        <f t="shared" si="10"/>
        <v>324.66000000000003</v>
      </c>
      <c r="I68" s="155">
        <v>113051</v>
      </c>
      <c r="J68" s="156">
        <f>(ROUND(C68*G68,0))*(1.015)</f>
        <v>37253277.039999999</v>
      </c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</row>
    <row r="69" spans="1:25" s="148" customFormat="1" ht="10.5" x14ac:dyDescent="0.25">
      <c r="A69" s="148" t="s">
        <v>11</v>
      </c>
      <c r="B69" s="149" t="s">
        <v>325</v>
      </c>
      <c r="C69" s="150">
        <v>46163143</v>
      </c>
      <c r="D69" s="151">
        <v>41821</v>
      </c>
      <c r="E69" s="181">
        <v>5383</v>
      </c>
      <c r="F69" s="152">
        <v>5480</v>
      </c>
      <c r="G69" s="153">
        <f t="shared" si="9"/>
        <v>1.0180199999999999</v>
      </c>
      <c r="H69" s="154">
        <f t="shared" si="10"/>
        <v>294.85000000000002</v>
      </c>
      <c r="I69" s="155">
        <v>159384</v>
      </c>
      <c r="J69" s="156">
        <f>(ROUND(C69*G69,0))*(1.015)</f>
        <v>47699928.044999994</v>
      </c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</row>
    <row r="70" spans="1:25" ht="18.75" customHeight="1" x14ac:dyDescent="0.25">
      <c r="A70" s="3"/>
      <c r="B70" s="3" t="s">
        <v>21</v>
      </c>
      <c r="C70" s="4"/>
      <c r="D70" s="5"/>
      <c r="E70" s="6"/>
      <c r="F70" s="6"/>
      <c r="G70" s="7"/>
      <c r="H70" s="6"/>
      <c r="I70" s="8">
        <f>SUM(I7:I69)</f>
        <v>3897185</v>
      </c>
      <c r="J70" s="8">
        <f>SUM(J7:J69)</f>
        <v>1145304921.2440002</v>
      </c>
      <c r="K70" s="1"/>
    </row>
    <row r="71" spans="1:25" ht="20.25" customHeight="1" x14ac:dyDescent="0.25">
      <c r="A71" s="3"/>
      <c r="B71" s="3" t="s">
        <v>300</v>
      </c>
      <c r="C71" s="4"/>
      <c r="D71" s="5"/>
      <c r="E71" s="6"/>
      <c r="F71" s="6"/>
      <c r="G71" s="7"/>
      <c r="H71" s="9">
        <f>ROUND(J70/I70,2)</f>
        <v>293.88</v>
      </c>
      <c r="I71" s="8"/>
      <c r="J71" s="8"/>
      <c r="K71" s="1"/>
    </row>
    <row r="72" spans="1:25" ht="10.5" x14ac:dyDescent="0.25">
      <c r="A72" s="3"/>
      <c r="B72" s="3"/>
      <c r="C72" s="4"/>
      <c r="D72" s="5"/>
      <c r="E72" s="6"/>
      <c r="F72" s="6"/>
      <c r="G72" s="7"/>
      <c r="H72" s="6"/>
      <c r="I72" s="8"/>
      <c r="J72" s="8"/>
      <c r="K72" s="1"/>
    </row>
    <row r="73" spans="1:25" ht="10.5" x14ac:dyDescent="0.25">
      <c r="A73" s="3"/>
      <c r="B73" s="3"/>
      <c r="C73" s="4"/>
      <c r="D73" s="5"/>
      <c r="E73" s="6"/>
      <c r="F73" s="6"/>
      <c r="G73" s="7"/>
      <c r="H73" s="6"/>
      <c r="I73" s="8"/>
      <c r="J73" s="8"/>
      <c r="K73" s="1"/>
    </row>
    <row r="74" spans="1:25" ht="10.5" x14ac:dyDescent="0.25">
      <c r="A74" s="3"/>
      <c r="B74" s="3"/>
      <c r="C74" s="4"/>
      <c r="D74" s="1"/>
      <c r="E74" s="6"/>
      <c r="F74" s="6"/>
      <c r="G74" s="7"/>
      <c r="H74" s="6"/>
      <c r="I74" s="8"/>
      <c r="J74" s="8"/>
      <c r="K74" s="1"/>
    </row>
    <row r="75" spans="1:25" ht="10.5" x14ac:dyDescent="0.25">
      <c r="A75" s="3"/>
      <c r="B75" s="3"/>
      <c r="C75" s="4"/>
      <c r="D75" s="1"/>
      <c r="E75" s="6"/>
      <c r="F75" s="6"/>
      <c r="G75" s="7"/>
      <c r="H75" s="6"/>
      <c r="I75" s="8"/>
      <c r="J75" s="8"/>
      <c r="K75" s="1"/>
      <c r="N75" s="17"/>
    </row>
    <row r="76" spans="1:25" ht="10.5" x14ac:dyDescent="0.25">
      <c r="A76" s="3"/>
      <c r="B76" s="3"/>
      <c r="C76" s="2"/>
      <c r="D76" s="1"/>
      <c r="E76" s="6"/>
      <c r="F76" s="6"/>
      <c r="G76" s="7"/>
      <c r="H76" s="6"/>
      <c r="I76" s="8"/>
      <c r="J76" s="8"/>
      <c r="K76" s="1"/>
      <c r="N76" s="17"/>
    </row>
    <row r="77" spans="1:25" ht="10.5" x14ac:dyDescent="0.25">
      <c r="A77" s="3"/>
      <c r="B77" s="3"/>
      <c r="C77" s="2"/>
      <c r="D77" s="1"/>
      <c r="E77" s="6"/>
      <c r="F77" s="6"/>
      <c r="G77" s="7"/>
      <c r="H77" s="6"/>
      <c r="I77" s="8"/>
      <c r="J77" s="8"/>
      <c r="K77" s="1"/>
    </row>
    <row r="78" spans="1:25" ht="10.5" x14ac:dyDescent="0.25">
      <c r="A78" s="3"/>
      <c r="B78" s="3"/>
      <c r="C78" s="2"/>
      <c r="D78" s="1"/>
      <c r="E78" s="6"/>
      <c r="F78" s="6"/>
      <c r="G78" s="18"/>
      <c r="H78" s="6"/>
      <c r="I78" s="8"/>
      <c r="J78" s="8"/>
      <c r="K78" s="1"/>
      <c r="N78" s="17"/>
      <c r="R78" s="12"/>
      <c r="S78" s="17"/>
      <c r="X78" s="19"/>
      <c r="Y78" s="12"/>
    </row>
    <row r="79" spans="1:25" ht="10.5" x14ac:dyDescent="0.25">
      <c r="A79" s="3"/>
      <c r="B79" s="3"/>
      <c r="C79" s="2"/>
      <c r="D79" s="1"/>
      <c r="E79" s="6"/>
      <c r="F79" s="6"/>
      <c r="G79" s="18"/>
      <c r="H79" s="20"/>
      <c r="I79" s="1"/>
      <c r="J79" s="8"/>
      <c r="K79" s="1"/>
      <c r="R79" s="19"/>
      <c r="S79" s="17"/>
      <c r="T79" s="12"/>
      <c r="U79" s="12"/>
      <c r="V79" s="12"/>
      <c r="W79" s="12"/>
      <c r="X79" s="19"/>
      <c r="Y79" s="12"/>
    </row>
    <row r="80" spans="1:25" ht="10.5" x14ac:dyDescent="0.25">
      <c r="A80" s="3"/>
      <c r="B80" s="3"/>
      <c r="C80" s="2"/>
      <c r="D80" s="1"/>
      <c r="E80" s="6"/>
      <c r="F80" s="6"/>
      <c r="G80" s="18"/>
      <c r="H80" s="20"/>
      <c r="I80" s="1"/>
      <c r="J80" s="8"/>
      <c r="K80" s="1"/>
      <c r="N80" s="17"/>
      <c r="P80" s="17"/>
      <c r="R80" s="19"/>
      <c r="S80" s="17"/>
      <c r="T80" s="12"/>
      <c r="U80" s="12"/>
      <c r="V80" s="12"/>
      <c r="W80" s="12"/>
      <c r="X80" s="19"/>
      <c r="Y80" s="12"/>
    </row>
    <row r="81" spans="1:25" ht="10.5" x14ac:dyDescent="0.25">
      <c r="A81" s="3"/>
      <c r="B81" s="3"/>
      <c r="C81" s="2"/>
      <c r="D81" s="1"/>
      <c r="E81" s="6"/>
      <c r="F81" s="6"/>
      <c r="G81" s="18"/>
      <c r="H81" s="20"/>
      <c r="I81" s="1"/>
      <c r="J81" s="8"/>
      <c r="K81" s="1"/>
    </row>
    <row r="82" spans="1:25" ht="10.5" x14ac:dyDescent="0.25">
      <c r="A82" s="3"/>
      <c r="B82" s="3"/>
      <c r="C82" s="2"/>
      <c r="D82" s="1"/>
      <c r="E82" s="6"/>
      <c r="F82" s="6"/>
      <c r="G82" s="18"/>
      <c r="H82" s="20"/>
      <c r="I82" s="1"/>
      <c r="J82" s="8"/>
      <c r="K82" s="1"/>
    </row>
    <row r="83" spans="1:25" ht="10.5" x14ac:dyDescent="0.25">
      <c r="A83" s="3"/>
      <c r="B83" s="3"/>
      <c r="C83" s="2"/>
      <c r="D83" s="1"/>
      <c r="E83" s="6"/>
      <c r="F83" s="6"/>
      <c r="G83" s="18"/>
      <c r="H83" s="20"/>
      <c r="I83" s="1"/>
      <c r="J83" s="8"/>
      <c r="K83" s="1"/>
    </row>
    <row r="84" spans="1:25" ht="10.5" x14ac:dyDescent="0.25">
      <c r="A84" s="3"/>
      <c r="B84" s="3"/>
      <c r="C84" s="2"/>
      <c r="D84" s="1"/>
      <c r="E84" s="28"/>
      <c r="F84" s="28"/>
      <c r="G84" s="1"/>
      <c r="H84" s="20"/>
      <c r="I84" s="1"/>
      <c r="J84" s="8"/>
      <c r="K84" s="1"/>
    </row>
    <row r="85" spans="1:25" ht="10.5" x14ac:dyDescent="0.25">
      <c r="A85" s="3"/>
      <c r="B85" s="3"/>
      <c r="C85" s="2"/>
      <c r="D85" s="1"/>
      <c r="E85" s="28"/>
      <c r="F85" s="28"/>
      <c r="G85" s="1"/>
      <c r="H85" s="20"/>
      <c r="I85" s="1"/>
      <c r="J85" s="8"/>
      <c r="K85" s="1"/>
    </row>
    <row r="86" spans="1:25" ht="10.5" x14ac:dyDescent="0.25">
      <c r="A86" s="3"/>
      <c r="B86" s="3"/>
      <c r="C86" s="2"/>
      <c r="D86" s="1"/>
      <c r="E86" s="28"/>
      <c r="F86" s="28"/>
      <c r="G86" s="1"/>
      <c r="H86" s="20"/>
      <c r="I86" s="1"/>
      <c r="J86" s="8"/>
      <c r="K86" s="1"/>
    </row>
    <row r="87" spans="1:25" x14ac:dyDescent="0.2">
      <c r="A87" s="17"/>
      <c r="C87" s="11"/>
      <c r="H87" s="15"/>
      <c r="J87" s="21"/>
    </row>
    <row r="88" spans="1:25" x14ac:dyDescent="0.2">
      <c r="A88" s="17"/>
      <c r="C88" s="11"/>
      <c r="H88" s="15"/>
      <c r="J88" s="21"/>
    </row>
    <row r="89" spans="1:25" x14ac:dyDescent="0.2">
      <c r="A89" s="17"/>
      <c r="C89" s="11"/>
      <c r="H89" s="15"/>
      <c r="J89" s="21"/>
    </row>
    <row r="90" spans="1:25" x14ac:dyDescent="0.2">
      <c r="A90" s="17"/>
      <c r="C90" s="11"/>
      <c r="H90" s="15"/>
      <c r="J90" s="21"/>
    </row>
    <row r="91" spans="1:25" x14ac:dyDescent="0.2">
      <c r="A91" s="17"/>
      <c r="C91" s="11"/>
      <c r="G91" s="14"/>
      <c r="H91" s="15"/>
      <c r="J91" s="21"/>
    </row>
    <row r="92" spans="1:25" x14ac:dyDescent="0.2">
      <c r="A92" s="17"/>
      <c r="C92" s="11"/>
      <c r="G92" s="14"/>
      <c r="H92" s="15"/>
      <c r="J92" s="11"/>
      <c r="N92" s="17"/>
      <c r="R92" s="12"/>
      <c r="S92" s="17"/>
      <c r="X92" s="19"/>
      <c r="Y92" s="12"/>
    </row>
    <row r="93" spans="1:25" x14ac:dyDescent="0.2">
      <c r="A93" s="17"/>
      <c r="C93" s="11"/>
      <c r="G93" s="14"/>
      <c r="H93" s="15"/>
      <c r="J93" s="11"/>
      <c r="R93" s="19"/>
      <c r="S93" s="17"/>
      <c r="T93" s="12"/>
      <c r="U93" s="12"/>
      <c r="V93" s="12"/>
      <c r="W93" s="12"/>
      <c r="X93" s="19"/>
      <c r="Y93" s="12"/>
    </row>
    <row r="94" spans="1:25" x14ac:dyDescent="0.2">
      <c r="A94" s="17"/>
      <c r="C94" s="11"/>
      <c r="G94" s="14"/>
      <c r="H94" s="15"/>
      <c r="J94" s="11"/>
      <c r="N94" s="17"/>
      <c r="P94" s="17"/>
      <c r="R94" s="19"/>
      <c r="S94" s="17"/>
      <c r="T94" s="12"/>
      <c r="U94" s="12"/>
      <c r="V94" s="12"/>
      <c r="W94" s="12"/>
      <c r="X94" s="19"/>
      <c r="Y94" s="12"/>
    </row>
    <row r="95" spans="1:25" x14ac:dyDescent="0.2">
      <c r="A95" s="17"/>
      <c r="C95" s="11"/>
      <c r="G95" s="14"/>
      <c r="H95" s="15"/>
      <c r="J95" s="11"/>
    </row>
    <row r="96" spans="1:25" x14ac:dyDescent="0.2">
      <c r="A96" s="17"/>
      <c r="C96" s="11"/>
      <c r="G96" s="14"/>
      <c r="H96" s="15"/>
      <c r="J96" s="11"/>
    </row>
    <row r="97" spans="1:25" x14ac:dyDescent="0.2">
      <c r="A97" s="17"/>
      <c r="C97" s="11"/>
      <c r="H97" s="15"/>
      <c r="J97" s="11"/>
    </row>
    <row r="98" spans="1:25" x14ac:dyDescent="0.2">
      <c r="A98" s="17"/>
      <c r="C98" s="11"/>
      <c r="H98" s="15"/>
      <c r="J98" s="11"/>
    </row>
    <row r="99" spans="1:25" x14ac:dyDescent="0.2">
      <c r="A99" s="17"/>
      <c r="C99" s="11"/>
      <c r="H99" s="15"/>
      <c r="J99" s="11"/>
    </row>
    <row r="100" spans="1:25" x14ac:dyDescent="0.2">
      <c r="A100" s="17"/>
      <c r="C100" s="11"/>
      <c r="H100" s="15"/>
      <c r="J100" s="11"/>
    </row>
    <row r="101" spans="1:25" x14ac:dyDescent="0.2">
      <c r="A101" s="17"/>
      <c r="C101" s="11"/>
      <c r="H101" s="15"/>
      <c r="J101" s="11"/>
    </row>
    <row r="102" spans="1:25" x14ac:dyDescent="0.2">
      <c r="A102" s="17"/>
      <c r="C102" s="11"/>
      <c r="H102" s="15"/>
      <c r="J102" s="11"/>
    </row>
    <row r="103" spans="1:25" x14ac:dyDescent="0.2">
      <c r="A103" s="17"/>
      <c r="C103" s="11"/>
      <c r="H103" s="15"/>
      <c r="J103" s="11"/>
    </row>
    <row r="104" spans="1:25" x14ac:dyDescent="0.2">
      <c r="C104" s="11"/>
      <c r="H104" s="15"/>
      <c r="J104" s="11"/>
    </row>
    <row r="105" spans="1:25" x14ac:dyDescent="0.2">
      <c r="C105" s="11"/>
      <c r="H105" s="15"/>
      <c r="J105" s="11"/>
    </row>
    <row r="106" spans="1:25" x14ac:dyDescent="0.2">
      <c r="C106" s="11"/>
      <c r="H106" s="15"/>
      <c r="J106" s="11"/>
    </row>
    <row r="107" spans="1:25" x14ac:dyDescent="0.2">
      <c r="C107" s="11"/>
      <c r="H107" s="15"/>
      <c r="J107" s="11"/>
    </row>
    <row r="108" spans="1:25" x14ac:dyDescent="0.2">
      <c r="C108" s="11"/>
      <c r="H108" s="15"/>
      <c r="J108" s="11"/>
    </row>
    <row r="109" spans="1:25" x14ac:dyDescent="0.2">
      <c r="C109" s="11"/>
      <c r="G109" s="14"/>
      <c r="H109" s="15"/>
      <c r="J109" s="11"/>
    </row>
    <row r="110" spans="1:25" x14ac:dyDescent="0.2">
      <c r="C110" s="11"/>
      <c r="G110" s="14"/>
      <c r="H110" s="15"/>
      <c r="J110" s="11"/>
      <c r="N110" s="17"/>
      <c r="R110" s="12"/>
      <c r="S110" s="17"/>
      <c r="X110" s="19"/>
      <c r="Y110" s="12"/>
    </row>
    <row r="111" spans="1:25" x14ac:dyDescent="0.2">
      <c r="C111" s="11"/>
      <c r="G111" s="14"/>
      <c r="H111" s="15"/>
      <c r="J111" s="11"/>
      <c r="R111" s="19"/>
      <c r="S111" s="17"/>
      <c r="T111" s="12"/>
      <c r="U111" s="12"/>
      <c r="V111" s="12"/>
      <c r="W111" s="12"/>
      <c r="X111" s="19"/>
      <c r="Y111" s="12"/>
    </row>
    <row r="112" spans="1:25" x14ac:dyDescent="0.2">
      <c r="C112" s="11"/>
      <c r="G112" s="14"/>
      <c r="H112" s="15"/>
      <c r="J112" s="11"/>
      <c r="N112" s="17"/>
      <c r="P112" s="17"/>
      <c r="R112" s="19"/>
      <c r="S112" s="17"/>
      <c r="T112" s="12"/>
      <c r="U112" s="12"/>
      <c r="V112" s="12"/>
      <c r="W112" s="12"/>
      <c r="X112" s="19"/>
      <c r="Y112" s="12"/>
    </row>
    <row r="113" spans="3:25" x14ac:dyDescent="0.2">
      <c r="C113" s="11"/>
      <c r="G113" s="14"/>
      <c r="H113" s="15"/>
      <c r="J113" s="11"/>
    </row>
    <row r="114" spans="3:25" x14ac:dyDescent="0.2">
      <c r="C114" s="11"/>
      <c r="H114" s="15"/>
      <c r="J114" s="11"/>
    </row>
    <row r="115" spans="3:25" x14ac:dyDescent="0.2">
      <c r="C115" s="11"/>
      <c r="G115" s="14"/>
      <c r="H115" s="15"/>
      <c r="J115" s="11"/>
    </row>
    <row r="116" spans="3:25" x14ac:dyDescent="0.2">
      <c r="C116" s="11"/>
      <c r="G116" s="14"/>
      <c r="H116" s="15"/>
      <c r="J116" s="11"/>
      <c r="N116" s="17"/>
      <c r="R116" s="12"/>
      <c r="S116" s="17"/>
      <c r="X116" s="19"/>
      <c r="Y116" s="12"/>
    </row>
    <row r="117" spans="3:25" x14ac:dyDescent="0.2">
      <c r="C117" s="11"/>
      <c r="G117" s="14"/>
      <c r="H117" s="15"/>
      <c r="J117" s="11"/>
      <c r="R117" s="19"/>
      <c r="S117" s="17"/>
      <c r="T117" s="12"/>
      <c r="U117" s="12"/>
      <c r="V117" s="12"/>
      <c r="W117" s="12"/>
      <c r="X117" s="19"/>
      <c r="Y117" s="12"/>
    </row>
    <row r="118" spans="3:25" x14ac:dyDescent="0.2">
      <c r="C118" s="11"/>
      <c r="G118" s="14"/>
      <c r="H118" s="15"/>
      <c r="J118" s="11"/>
      <c r="N118" s="17"/>
      <c r="P118" s="17"/>
      <c r="R118" s="19"/>
      <c r="S118" s="17"/>
      <c r="T118" s="12"/>
      <c r="U118" s="12"/>
      <c r="V118" s="12"/>
      <c r="W118" s="12"/>
      <c r="X118" s="19"/>
      <c r="Y118" s="12"/>
    </row>
    <row r="119" spans="3:25" x14ac:dyDescent="0.2">
      <c r="C119" s="11"/>
      <c r="G119" s="14"/>
      <c r="H119" s="15"/>
      <c r="J119" s="11"/>
      <c r="N119" s="17"/>
    </row>
    <row r="120" spans="3:25" x14ac:dyDescent="0.2">
      <c r="C120" s="11"/>
      <c r="G120" s="14"/>
      <c r="H120" s="15"/>
      <c r="J120" s="11"/>
      <c r="N120" s="22"/>
      <c r="P120" s="22"/>
      <c r="R120" s="22"/>
      <c r="S120" s="22"/>
      <c r="X120" s="22"/>
    </row>
    <row r="121" spans="3:25" x14ac:dyDescent="0.2">
      <c r="C121" s="11"/>
      <c r="G121" s="14"/>
      <c r="H121" s="15"/>
      <c r="J121" s="11"/>
    </row>
    <row r="122" spans="3:25" x14ac:dyDescent="0.2">
      <c r="C122" s="11"/>
      <c r="G122" s="14"/>
      <c r="H122" s="15"/>
      <c r="J122" s="11"/>
    </row>
    <row r="123" spans="3:25" x14ac:dyDescent="0.2">
      <c r="C123" s="11"/>
      <c r="G123" s="14"/>
      <c r="H123" s="15"/>
      <c r="J123" s="11"/>
      <c r="N123" s="17"/>
      <c r="R123" s="12"/>
      <c r="S123" s="17"/>
      <c r="X123" s="19"/>
      <c r="Y123" s="12"/>
    </row>
    <row r="124" spans="3:25" x14ac:dyDescent="0.2">
      <c r="C124" s="11"/>
      <c r="G124" s="14"/>
      <c r="H124" s="15"/>
      <c r="J124" s="11"/>
      <c r="R124" s="19"/>
      <c r="S124" s="17"/>
      <c r="T124" s="12"/>
      <c r="U124" s="12"/>
      <c r="V124" s="12"/>
      <c r="W124" s="12"/>
      <c r="X124" s="19"/>
      <c r="Y124" s="12"/>
    </row>
    <row r="125" spans="3:25" x14ac:dyDescent="0.2">
      <c r="C125" s="11"/>
      <c r="G125" s="14"/>
      <c r="H125" s="15"/>
      <c r="J125" s="11"/>
      <c r="N125" s="17"/>
      <c r="P125" s="17"/>
      <c r="R125" s="19"/>
      <c r="S125" s="17"/>
      <c r="T125" s="12"/>
      <c r="U125" s="12"/>
      <c r="V125" s="12"/>
      <c r="W125" s="12"/>
      <c r="X125" s="19"/>
      <c r="Y125" s="12"/>
    </row>
    <row r="126" spans="3:25" x14ac:dyDescent="0.2">
      <c r="C126" s="11"/>
      <c r="G126" s="14"/>
      <c r="H126" s="15"/>
      <c r="J126" s="11"/>
    </row>
    <row r="127" spans="3:25" x14ac:dyDescent="0.2">
      <c r="C127" s="11"/>
      <c r="H127" s="15"/>
      <c r="J127" s="11"/>
    </row>
    <row r="128" spans="3:25" x14ac:dyDescent="0.2">
      <c r="C128" s="11"/>
      <c r="H128" s="15"/>
      <c r="J128" s="11"/>
    </row>
    <row r="129" spans="3:26" x14ac:dyDescent="0.2">
      <c r="C129" s="11"/>
      <c r="H129" s="15"/>
      <c r="J129" s="11"/>
    </row>
    <row r="130" spans="3:26" x14ac:dyDescent="0.2">
      <c r="C130" s="11"/>
      <c r="G130" s="14"/>
      <c r="H130" s="15"/>
      <c r="J130" s="11"/>
      <c r="Z130" s="17"/>
    </row>
    <row r="131" spans="3:26" x14ac:dyDescent="0.2">
      <c r="C131" s="11"/>
      <c r="G131" s="14"/>
      <c r="H131" s="15"/>
      <c r="J131" s="11"/>
      <c r="N131" s="17"/>
      <c r="R131" s="12"/>
      <c r="S131" s="17"/>
      <c r="X131" s="19"/>
      <c r="Y131" s="12"/>
    </row>
    <row r="132" spans="3:26" x14ac:dyDescent="0.2">
      <c r="C132" s="11"/>
      <c r="G132" s="14"/>
      <c r="H132" s="15"/>
      <c r="J132" s="11"/>
      <c r="R132" s="19"/>
      <c r="S132" s="17"/>
      <c r="T132" s="12"/>
      <c r="U132" s="12"/>
      <c r="V132" s="12"/>
      <c r="W132" s="12"/>
      <c r="X132" s="19"/>
      <c r="Y132" s="12"/>
    </row>
    <row r="133" spans="3:26" x14ac:dyDescent="0.2">
      <c r="C133" s="11"/>
      <c r="G133" s="14"/>
      <c r="H133" s="15"/>
      <c r="J133" s="11"/>
      <c r="N133" s="17"/>
      <c r="P133" s="17"/>
      <c r="R133" s="19"/>
      <c r="S133" s="17"/>
      <c r="T133" s="12"/>
      <c r="U133" s="12"/>
      <c r="V133" s="12"/>
      <c r="W133" s="12"/>
      <c r="X133" s="19"/>
      <c r="Y133" s="12"/>
    </row>
    <row r="134" spans="3:26" x14ac:dyDescent="0.2">
      <c r="C134" s="11"/>
      <c r="G134" s="14"/>
      <c r="H134" s="15"/>
      <c r="J134" s="11"/>
    </row>
    <row r="135" spans="3:26" x14ac:dyDescent="0.2">
      <c r="C135" s="11"/>
      <c r="H135" s="15"/>
      <c r="J135" s="11"/>
    </row>
    <row r="136" spans="3:26" x14ac:dyDescent="0.2">
      <c r="C136" s="11"/>
      <c r="G136" s="14"/>
      <c r="H136" s="15"/>
      <c r="J136" s="11"/>
      <c r="R136" s="23"/>
      <c r="S136" s="17"/>
      <c r="X136" s="11"/>
    </row>
    <row r="137" spans="3:26" x14ac:dyDescent="0.2">
      <c r="C137" s="11"/>
      <c r="G137" s="14"/>
      <c r="H137" s="15"/>
      <c r="J137" s="11"/>
    </row>
    <row r="138" spans="3:26" x14ac:dyDescent="0.2">
      <c r="C138" s="11"/>
      <c r="G138" s="14"/>
      <c r="H138" s="15"/>
      <c r="J138" s="11"/>
      <c r="N138" s="17"/>
      <c r="R138" s="12"/>
      <c r="S138" s="17"/>
      <c r="X138" s="19"/>
      <c r="Y138" s="12"/>
    </row>
    <row r="139" spans="3:26" x14ac:dyDescent="0.2">
      <c r="C139" s="11"/>
      <c r="G139" s="14"/>
      <c r="H139" s="15"/>
      <c r="J139" s="11"/>
      <c r="R139" s="19"/>
      <c r="S139" s="17"/>
      <c r="T139" s="12"/>
      <c r="U139" s="12"/>
      <c r="V139" s="12"/>
      <c r="W139" s="12"/>
      <c r="X139" s="19"/>
      <c r="Y139" s="12"/>
    </row>
    <row r="140" spans="3:26" x14ac:dyDescent="0.2">
      <c r="C140" s="11"/>
      <c r="G140" s="14"/>
      <c r="H140" s="15"/>
      <c r="J140" s="11"/>
      <c r="N140" s="17"/>
      <c r="P140" s="17"/>
      <c r="R140" s="19"/>
      <c r="S140" s="17"/>
      <c r="T140" s="12"/>
      <c r="U140" s="12"/>
      <c r="V140" s="12"/>
      <c r="W140" s="12"/>
      <c r="X140" s="19"/>
      <c r="Y140" s="12"/>
    </row>
    <row r="141" spans="3:26" x14ac:dyDescent="0.2">
      <c r="C141" s="11"/>
      <c r="G141" s="14"/>
      <c r="H141" s="15"/>
      <c r="J141" s="11"/>
    </row>
    <row r="142" spans="3:26" x14ac:dyDescent="0.2">
      <c r="C142" s="11"/>
      <c r="H142" s="15"/>
      <c r="J142" s="11"/>
    </row>
    <row r="143" spans="3:26" x14ac:dyDescent="0.2">
      <c r="C143" s="11"/>
      <c r="G143" s="14"/>
      <c r="H143" s="15"/>
      <c r="J143" s="11"/>
    </row>
    <row r="144" spans="3:26" x14ac:dyDescent="0.2">
      <c r="C144" s="11"/>
      <c r="G144" s="14"/>
      <c r="H144" s="15"/>
      <c r="J144" s="11"/>
      <c r="N144" s="17"/>
      <c r="R144" s="12"/>
      <c r="S144" s="17"/>
      <c r="X144" s="19"/>
      <c r="Y144" s="12"/>
    </row>
    <row r="145" spans="3:25" x14ac:dyDescent="0.2">
      <c r="C145" s="11"/>
      <c r="G145" s="14"/>
      <c r="H145" s="15"/>
      <c r="J145" s="11"/>
      <c r="R145" s="19"/>
      <c r="S145" s="17"/>
      <c r="T145" s="12"/>
      <c r="U145" s="12"/>
      <c r="V145" s="12"/>
      <c r="W145" s="12"/>
      <c r="X145" s="19"/>
      <c r="Y145" s="12"/>
    </row>
    <row r="146" spans="3:25" x14ac:dyDescent="0.2">
      <c r="C146" s="11"/>
      <c r="G146" s="14"/>
      <c r="H146" s="15"/>
      <c r="J146" s="11"/>
      <c r="N146" s="17"/>
      <c r="P146" s="17"/>
      <c r="R146" s="19"/>
      <c r="S146" s="17"/>
      <c r="T146" s="12"/>
      <c r="U146" s="12"/>
      <c r="V146" s="12"/>
      <c r="W146" s="12"/>
      <c r="X146" s="19"/>
      <c r="Y146" s="12"/>
    </row>
    <row r="147" spans="3:25" x14ac:dyDescent="0.2">
      <c r="C147" s="11"/>
      <c r="G147" s="14"/>
      <c r="H147" s="15"/>
      <c r="J147" s="11"/>
    </row>
    <row r="148" spans="3:25" x14ac:dyDescent="0.2">
      <c r="C148" s="11"/>
      <c r="H148" s="15"/>
      <c r="J148" s="11"/>
    </row>
    <row r="149" spans="3:25" x14ac:dyDescent="0.2">
      <c r="C149" s="11"/>
      <c r="H149" s="15"/>
      <c r="J149" s="11"/>
    </row>
    <row r="150" spans="3:25" x14ac:dyDescent="0.2">
      <c r="C150" s="11"/>
      <c r="H150" s="15"/>
      <c r="J150" s="11"/>
    </row>
    <row r="151" spans="3:25" x14ac:dyDescent="0.2">
      <c r="C151" s="11"/>
      <c r="H151" s="15"/>
      <c r="J151" s="11"/>
    </row>
    <row r="152" spans="3:25" x14ac:dyDescent="0.2">
      <c r="C152" s="11"/>
      <c r="H152" s="15"/>
      <c r="J152" s="11"/>
    </row>
    <row r="153" spans="3:25" x14ac:dyDescent="0.2">
      <c r="C153" s="11"/>
      <c r="G153" s="14"/>
      <c r="H153" s="15"/>
      <c r="J153" s="11"/>
    </row>
    <row r="154" spans="3:25" x14ac:dyDescent="0.2">
      <c r="C154" s="11"/>
      <c r="G154" s="14"/>
      <c r="H154" s="15"/>
      <c r="J154" s="11"/>
      <c r="N154" s="17"/>
      <c r="R154" s="12"/>
      <c r="S154" s="17"/>
      <c r="X154" s="19"/>
      <c r="Y154" s="12"/>
    </row>
    <row r="155" spans="3:25" x14ac:dyDescent="0.2">
      <c r="C155" s="11"/>
      <c r="H155" s="15"/>
      <c r="J155" s="11"/>
    </row>
    <row r="156" spans="3:25" x14ac:dyDescent="0.2">
      <c r="C156" s="11"/>
      <c r="G156" s="14"/>
      <c r="H156" s="15"/>
      <c r="J156" s="11"/>
      <c r="N156" s="17"/>
      <c r="P156" s="17"/>
      <c r="R156" s="19"/>
      <c r="S156" s="17"/>
      <c r="T156" s="12"/>
      <c r="U156" s="12"/>
      <c r="V156" s="12"/>
      <c r="W156" s="12"/>
      <c r="X156" s="19"/>
      <c r="Y156" s="12"/>
    </row>
    <row r="157" spans="3:25" x14ac:dyDescent="0.2">
      <c r="C157" s="11"/>
      <c r="G157" s="14"/>
      <c r="H157" s="15"/>
      <c r="J157" s="11"/>
    </row>
    <row r="158" spans="3:25" x14ac:dyDescent="0.2">
      <c r="C158" s="11"/>
      <c r="G158" s="14"/>
      <c r="H158" s="15"/>
      <c r="J158" s="11"/>
    </row>
    <row r="159" spans="3:25" x14ac:dyDescent="0.2">
      <c r="C159" s="11"/>
      <c r="H159" s="15"/>
      <c r="J159" s="11"/>
    </row>
    <row r="160" spans="3:25" x14ac:dyDescent="0.2">
      <c r="C160" s="11"/>
      <c r="H160" s="15"/>
      <c r="J160" s="11"/>
    </row>
    <row r="161" spans="3:26" x14ac:dyDescent="0.2">
      <c r="C161" s="11"/>
      <c r="H161" s="15"/>
      <c r="J161" s="11"/>
    </row>
    <row r="162" spans="3:26" x14ac:dyDescent="0.2">
      <c r="C162" s="11"/>
      <c r="H162" s="15"/>
      <c r="J162" s="11"/>
    </row>
    <row r="163" spans="3:26" x14ac:dyDescent="0.2">
      <c r="C163" s="11"/>
      <c r="H163" s="15"/>
      <c r="J163" s="11"/>
    </row>
    <row r="164" spans="3:26" x14ac:dyDescent="0.2">
      <c r="C164" s="11"/>
      <c r="G164" s="14"/>
      <c r="H164" s="15"/>
      <c r="J164" s="11"/>
    </row>
    <row r="165" spans="3:26" x14ac:dyDescent="0.2">
      <c r="C165" s="11"/>
      <c r="G165" s="14"/>
      <c r="H165" s="15"/>
      <c r="J165" s="11"/>
      <c r="N165" s="17"/>
      <c r="R165" s="12"/>
      <c r="S165" s="17"/>
      <c r="X165" s="19"/>
      <c r="Y165" s="12"/>
    </row>
    <row r="166" spans="3:26" x14ac:dyDescent="0.2">
      <c r="C166" s="11"/>
      <c r="G166" s="14"/>
      <c r="H166" s="15"/>
      <c r="J166" s="11"/>
      <c r="R166" s="19"/>
      <c r="S166" s="17"/>
      <c r="T166" s="12"/>
      <c r="U166" s="12"/>
      <c r="V166" s="12"/>
      <c r="W166" s="12"/>
      <c r="X166" s="19"/>
      <c r="Y166" s="12"/>
    </row>
    <row r="167" spans="3:26" x14ac:dyDescent="0.2">
      <c r="C167" s="11"/>
      <c r="G167" s="14"/>
      <c r="H167" s="15"/>
      <c r="J167" s="11"/>
      <c r="N167" s="17"/>
      <c r="P167" s="17"/>
      <c r="R167" s="19"/>
      <c r="S167" s="17"/>
      <c r="T167" s="12"/>
      <c r="U167" s="12"/>
      <c r="V167" s="12"/>
      <c r="W167" s="12"/>
      <c r="X167" s="19"/>
      <c r="Y167" s="12"/>
    </row>
    <row r="168" spans="3:26" x14ac:dyDescent="0.2">
      <c r="C168" s="11"/>
      <c r="G168" s="14"/>
      <c r="H168" s="15"/>
      <c r="J168" s="11"/>
    </row>
    <row r="169" spans="3:26" x14ac:dyDescent="0.2">
      <c r="C169" s="11"/>
      <c r="G169" s="14"/>
      <c r="H169" s="15"/>
      <c r="J169" s="11"/>
    </row>
    <row r="170" spans="3:26" x14ac:dyDescent="0.2">
      <c r="C170" s="11"/>
      <c r="H170" s="15"/>
      <c r="J170" s="11"/>
    </row>
    <row r="171" spans="3:26" x14ac:dyDescent="0.2">
      <c r="C171" s="11"/>
      <c r="H171" s="15"/>
      <c r="J171" s="11"/>
    </row>
    <row r="172" spans="3:26" x14ac:dyDescent="0.2">
      <c r="C172" s="11"/>
      <c r="H172" s="15"/>
      <c r="J172" s="11"/>
    </row>
    <row r="173" spans="3:26" x14ac:dyDescent="0.2">
      <c r="C173" s="11"/>
      <c r="G173" s="14"/>
      <c r="H173" s="15"/>
      <c r="J173" s="11"/>
      <c r="Z173" s="17"/>
    </row>
    <row r="174" spans="3:26" x14ac:dyDescent="0.2">
      <c r="C174" s="11"/>
      <c r="G174" s="14"/>
      <c r="H174" s="15"/>
      <c r="J174" s="11"/>
      <c r="N174" s="17"/>
    </row>
    <row r="175" spans="3:26" x14ac:dyDescent="0.2">
      <c r="C175" s="11"/>
      <c r="G175" s="14"/>
      <c r="H175" s="15"/>
      <c r="J175" s="11"/>
      <c r="N175" s="17"/>
    </row>
    <row r="176" spans="3:26" x14ac:dyDescent="0.2">
      <c r="C176" s="11"/>
      <c r="G176" s="14"/>
      <c r="H176" s="15"/>
      <c r="J176" s="11"/>
    </row>
    <row r="177" spans="3:25" x14ac:dyDescent="0.2">
      <c r="C177" s="11"/>
      <c r="G177" s="14"/>
      <c r="H177" s="15"/>
      <c r="J177" s="11"/>
      <c r="N177" s="17"/>
      <c r="R177" s="12"/>
      <c r="S177" s="17"/>
      <c r="X177" s="19"/>
      <c r="Y177" s="12"/>
    </row>
    <row r="178" spans="3:25" x14ac:dyDescent="0.2">
      <c r="C178" s="11"/>
      <c r="G178" s="14"/>
      <c r="H178" s="15"/>
      <c r="J178" s="11"/>
      <c r="R178" s="19"/>
      <c r="S178" s="17"/>
      <c r="T178" s="12"/>
      <c r="U178" s="12"/>
      <c r="V178" s="12"/>
      <c r="W178" s="12"/>
      <c r="X178" s="19"/>
      <c r="Y178" s="12"/>
    </row>
    <row r="179" spans="3:25" x14ac:dyDescent="0.2">
      <c r="C179" s="11"/>
      <c r="G179" s="14"/>
      <c r="H179" s="15"/>
      <c r="J179" s="11"/>
      <c r="N179" s="17"/>
      <c r="P179" s="17"/>
      <c r="R179" s="19"/>
      <c r="S179" s="17"/>
      <c r="T179" s="12"/>
      <c r="U179" s="12"/>
      <c r="V179" s="12"/>
      <c r="W179" s="12"/>
      <c r="X179" s="19"/>
      <c r="Y179" s="12"/>
    </row>
    <row r="180" spans="3:25" x14ac:dyDescent="0.2">
      <c r="C180" s="11"/>
      <c r="G180" s="14"/>
      <c r="H180" s="15"/>
      <c r="J180" s="11"/>
    </row>
    <row r="181" spans="3:25" x14ac:dyDescent="0.2">
      <c r="C181" s="11"/>
      <c r="G181" s="14"/>
      <c r="H181" s="15"/>
      <c r="J181" s="11"/>
    </row>
    <row r="182" spans="3:25" x14ac:dyDescent="0.2">
      <c r="C182" s="11"/>
      <c r="G182" s="14"/>
      <c r="H182" s="13"/>
      <c r="J182" s="11"/>
    </row>
    <row r="183" spans="3:25" x14ac:dyDescent="0.2">
      <c r="C183" s="11"/>
      <c r="G183" s="14"/>
      <c r="H183" s="13"/>
      <c r="J183" s="11"/>
      <c r="R183" s="23"/>
      <c r="S183" s="17"/>
      <c r="W183" s="11"/>
      <c r="X183" s="11"/>
      <c r="Y183" s="24"/>
    </row>
    <row r="184" spans="3:25" x14ac:dyDescent="0.2">
      <c r="C184" s="11"/>
      <c r="G184" s="14"/>
      <c r="H184" s="13"/>
      <c r="J184" s="11"/>
      <c r="R184" s="23"/>
      <c r="S184" s="17"/>
      <c r="X184" s="11"/>
    </row>
    <row r="185" spans="3:25" x14ac:dyDescent="0.2">
      <c r="C185" s="11"/>
      <c r="G185" s="14"/>
      <c r="H185" s="13"/>
      <c r="J185" s="11"/>
    </row>
    <row r="186" spans="3:25" x14ac:dyDescent="0.2">
      <c r="C186" s="11"/>
      <c r="G186" s="14"/>
      <c r="H186" s="13"/>
      <c r="J186" s="11"/>
      <c r="N186" s="17"/>
      <c r="R186" s="12"/>
      <c r="S186" s="17"/>
      <c r="X186" s="19"/>
      <c r="Y186" s="12"/>
    </row>
    <row r="187" spans="3:25" x14ac:dyDescent="0.2">
      <c r="C187" s="11"/>
      <c r="G187" s="14"/>
      <c r="H187" s="13"/>
      <c r="J187" s="11"/>
      <c r="R187" s="19"/>
      <c r="S187" s="17"/>
      <c r="T187" s="12"/>
      <c r="U187" s="12"/>
      <c r="V187" s="12"/>
      <c r="W187" s="12"/>
      <c r="X187" s="19"/>
      <c r="Y187" s="12"/>
    </row>
    <row r="188" spans="3:25" x14ac:dyDescent="0.2">
      <c r="C188" s="11"/>
      <c r="G188" s="14"/>
      <c r="H188" s="13"/>
      <c r="J188" s="11"/>
      <c r="N188" s="17"/>
      <c r="P188" s="17"/>
      <c r="R188" s="19"/>
      <c r="S188" s="17"/>
      <c r="T188" s="12"/>
      <c r="U188" s="12"/>
      <c r="V188" s="12"/>
      <c r="W188" s="12"/>
      <c r="X188" s="19"/>
      <c r="Y188" s="12"/>
    </row>
    <row r="189" spans="3:25" x14ac:dyDescent="0.2">
      <c r="C189" s="11"/>
    </row>
    <row r="190" spans="3:25" x14ac:dyDescent="0.2">
      <c r="C190" s="11"/>
    </row>
    <row r="191" spans="3:25" x14ac:dyDescent="0.2">
      <c r="C191" s="11"/>
      <c r="G191" s="14"/>
      <c r="H191" s="13"/>
      <c r="J191" s="11"/>
      <c r="R191" s="23"/>
      <c r="S191" s="17"/>
      <c r="W191" s="11"/>
      <c r="X191" s="11"/>
      <c r="Y191" s="24"/>
    </row>
    <row r="192" spans="3:25" x14ac:dyDescent="0.2">
      <c r="C192" s="11"/>
      <c r="G192" s="14"/>
      <c r="H192" s="13"/>
      <c r="J192" s="11"/>
      <c r="R192" s="23"/>
      <c r="S192" s="17"/>
      <c r="X192" s="11"/>
    </row>
    <row r="193" spans="3:25" x14ac:dyDescent="0.2">
      <c r="C193" s="11"/>
      <c r="G193" s="14"/>
      <c r="H193" s="13"/>
      <c r="J193" s="11"/>
    </row>
    <row r="194" spans="3:25" x14ac:dyDescent="0.2">
      <c r="C194" s="11"/>
      <c r="G194" s="14"/>
      <c r="H194" s="13"/>
      <c r="J194" s="11"/>
      <c r="N194" s="17"/>
      <c r="R194" s="12"/>
      <c r="S194" s="17"/>
      <c r="X194" s="19"/>
      <c r="Y194" s="12"/>
    </row>
    <row r="195" spans="3:25" x14ac:dyDescent="0.2">
      <c r="C195" s="11"/>
      <c r="G195" s="14"/>
      <c r="H195" s="13"/>
      <c r="J195" s="11"/>
      <c r="R195" s="19"/>
      <c r="S195" s="17"/>
      <c r="T195" s="12"/>
      <c r="U195" s="12"/>
      <c r="V195" s="12"/>
      <c r="W195" s="12"/>
      <c r="X195" s="19"/>
      <c r="Y195" s="12"/>
    </row>
    <row r="196" spans="3:25" x14ac:dyDescent="0.2">
      <c r="C196" s="11"/>
      <c r="G196" s="14"/>
      <c r="H196" s="13"/>
      <c r="J196" s="11"/>
      <c r="N196" s="17"/>
      <c r="P196" s="17"/>
      <c r="R196" s="19"/>
      <c r="S196" s="17"/>
      <c r="T196" s="12"/>
      <c r="U196" s="12"/>
      <c r="V196" s="12"/>
      <c r="W196" s="12"/>
      <c r="X196" s="19"/>
      <c r="Y196" s="12"/>
    </row>
    <row r="197" spans="3:25" x14ac:dyDescent="0.2">
      <c r="C197" s="11"/>
      <c r="G197" s="14"/>
      <c r="H197" s="13"/>
      <c r="J197" s="11"/>
      <c r="N197" s="17"/>
    </row>
    <row r="198" spans="3:25" x14ac:dyDescent="0.2">
      <c r="C198" s="11"/>
      <c r="N198" s="22"/>
      <c r="P198" s="22"/>
      <c r="R198" s="22"/>
      <c r="S198" s="22"/>
      <c r="X198" s="22"/>
    </row>
    <row r="199" spans="3:25" x14ac:dyDescent="0.2">
      <c r="C199" s="11"/>
    </row>
    <row r="200" spans="3:25" x14ac:dyDescent="0.2">
      <c r="C200" s="11"/>
      <c r="N200" s="17"/>
      <c r="R200" s="12"/>
      <c r="S200" s="17"/>
      <c r="X200" s="19"/>
      <c r="Y200" s="12"/>
    </row>
    <row r="201" spans="3:25" x14ac:dyDescent="0.2">
      <c r="C201" s="11"/>
      <c r="R201" s="19"/>
      <c r="S201" s="17"/>
      <c r="T201" s="12"/>
      <c r="U201" s="12"/>
      <c r="V201" s="12"/>
      <c r="W201" s="12"/>
      <c r="X201" s="19"/>
      <c r="Y201" s="12"/>
    </row>
    <row r="202" spans="3:25" x14ac:dyDescent="0.2">
      <c r="N202" s="17"/>
      <c r="P202" s="17"/>
      <c r="R202" s="19"/>
      <c r="S202" s="17"/>
      <c r="T202" s="12"/>
      <c r="U202" s="12"/>
      <c r="V202" s="12"/>
      <c r="W202" s="12"/>
      <c r="X202" s="19"/>
      <c r="Y202" s="12"/>
    </row>
    <row r="203" spans="3:25" x14ac:dyDescent="0.2">
      <c r="N203" s="17"/>
    </row>
    <row r="204" spans="3:25" x14ac:dyDescent="0.2">
      <c r="N204" s="22"/>
      <c r="P204" s="22"/>
      <c r="R204" s="22"/>
      <c r="S204" s="22"/>
      <c r="X204" s="22"/>
    </row>
    <row r="206" spans="3:25" x14ac:dyDescent="0.2">
      <c r="N206" s="17"/>
      <c r="R206" s="12"/>
      <c r="S206" s="17"/>
      <c r="X206" s="19"/>
      <c r="Y206" s="12"/>
    </row>
    <row r="207" spans="3:25" x14ac:dyDescent="0.2">
      <c r="R207" s="19"/>
      <c r="S207" s="17"/>
      <c r="T207" s="12"/>
      <c r="U207" s="12"/>
      <c r="V207" s="12"/>
      <c r="W207" s="12"/>
      <c r="X207" s="19"/>
      <c r="Y207" s="12"/>
    </row>
    <row r="208" spans="3:25" x14ac:dyDescent="0.2">
      <c r="N208" s="17"/>
      <c r="P208" s="17"/>
      <c r="R208" s="19"/>
      <c r="S208" s="17"/>
      <c r="T208" s="12"/>
      <c r="U208" s="12"/>
      <c r="V208" s="12"/>
      <c r="W208" s="12"/>
      <c r="X208" s="19"/>
      <c r="Y208" s="12"/>
    </row>
    <row r="212" spans="14:26" x14ac:dyDescent="0.2">
      <c r="R212" s="23"/>
      <c r="S212" s="17"/>
      <c r="W212" s="11"/>
      <c r="X212" s="11"/>
      <c r="Y212" s="24"/>
    </row>
    <row r="213" spans="14:26" x14ac:dyDescent="0.2">
      <c r="R213" s="23"/>
      <c r="S213" s="17"/>
      <c r="X213" s="11"/>
      <c r="Z213" s="17"/>
    </row>
    <row r="214" spans="14:26" x14ac:dyDescent="0.2">
      <c r="N214" s="17"/>
      <c r="R214" s="12"/>
      <c r="S214" s="17"/>
      <c r="X214" s="19"/>
      <c r="Y214" s="12"/>
    </row>
    <row r="215" spans="14:26" x14ac:dyDescent="0.2">
      <c r="R215" s="19"/>
      <c r="S215" s="17"/>
      <c r="T215" s="12"/>
      <c r="U215" s="12"/>
      <c r="V215" s="12"/>
      <c r="W215" s="12"/>
      <c r="X215" s="19"/>
      <c r="Y215" s="12"/>
    </row>
    <row r="216" spans="14:26" x14ac:dyDescent="0.2">
      <c r="N216" s="17"/>
      <c r="P216" s="17"/>
      <c r="R216" s="19"/>
      <c r="S216" s="17"/>
      <c r="T216" s="12"/>
      <c r="U216" s="12"/>
      <c r="V216" s="12"/>
      <c r="W216" s="12"/>
      <c r="X216" s="19"/>
      <c r="Y216" s="12"/>
    </row>
    <row r="218" spans="14:26" x14ac:dyDescent="0.2">
      <c r="R218" s="23"/>
      <c r="S218" s="17"/>
      <c r="W218" s="11"/>
      <c r="X218" s="11"/>
      <c r="Y218" s="24"/>
    </row>
    <row r="219" spans="14:26" x14ac:dyDescent="0.2">
      <c r="R219" s="23"/>
      <c r="S219" s="17"/>
      <c r="X219" s="11"/>
    </row>
    <row r="221" spans="14:26" x14ac:dyDescent="0.2">
      <c r="N221" s="17"/>
      <c r="R221" s="12"/>
      <c r="S221" s="17"/>
      <c r="X221" s="19"/>
      <c r="Y221" s="12"/>
    </row>
    <row r="222" spans="14:26" x14ac:dyDescent="0.2">
      <c r="R222" s="19"/>
      <c r="S222" s="17"/>
      <c r="T222" s="12"/>
      <c r="U222" s="12"/>
      <c r="V222" s="12"/>
      <c r="W222" s="12"/>
      <c r="X222" s="19"/>
      <c r="Y222" s="12"/>
    </row>
    <row r="223" spans="14:26" x14ac:dyDescent="0.2">
      <c r="N223" s="17"/>
      <c r="P223" s="17"/>
      <c r="R223" s="19"/>
      <c r="S223" s="17"/>
      <c r="T223" s="12"/>
      <c r="U223" s="12"/>
      <c r="V223" s="12"/>
      <c r="W223" s="12"/>
      <c r="X223" s="19"/>
      <c r="Y223" s="12"/>
    </row>
    <row r="224" spans="14:26" x14ac:dyDescent="0.2">
      <c r="N224" s="17"/>
    </row>
    <row r="225" spans="14:25" x14ac:dyDescent="0.2">
      <c r="N225" s="22"/>
      <c r="P225" s="22"/>
      <c r="R225" s="22"/>
      <c r="S225" s="22"/>
      <c r="X225" s="22"/>
    </row>
    <row r="227" spans="14:25" x14ac:dyDescent="0.2">
      <c r="N227" s="17"/>
      <c r="R227" s="12"/>
      <c r="S227" s="17"/>
      <c r="X227" s="19"/>
      <c r="Y227" s="12"/>
    </row>
    <row r="228" spans="14:25" x14ac:dyDescent="0.2">
      <c r="R228" s="19"/>
      <c r="S228" s="17"/>
      <c r="T228" s="12"/>
      <c r="U228" s="12"/>
      <c r="V228" s="12"/>
      <c r="W228" s="12"/>
      <c r="X228" s="19"/>
      <c r="Y228" s="12"/>
    </row>
    <row r="229" spans="14:25" x14ac:dyDescent="0.2">
      <c r="N229" s="17"/>
      <c r="P229" s="17"/>
      <c r="R229" s="19"/>
      <c r="S229" s="17"/>
      <c r="T229" s="12"/>
      <c r="U229" s="12"/>
      <c r="V229" s="12"/>
      <c r="W229" s="12"/>
      <c r="X229" s="19"/>
      <c r="Y229" s="12"/>
    </row>
    <row r="235" spans="14:25" x14ac:dyDescent="0.2">
      <c r="R235" s="23"/>
      <c r="S235" s="17"/>
      <c r="W235" s="11"/>
      <c r="X235" s="11"/>
      <c r="Y235" s="24"/>
    </row>
    <row r="236" spans="14:25" x14ac:dyDescent="0.2">
      <c r="R236" s="23"/>
      <c r="S236" s="17"/>
      <c r="X236" s="11"/>
    </row>
    <row r="238" spans="14:25" x14ac:dyDescent="0.2">
      <c r="N238" s="17"/>
      <c r="R238" s="12"/>
      <c r="S238" s="17"/>
      <c r="X238" s="19"/>
      <c r="Y238" s="12"/>
    </row>
    <row r="239" spans="14:25" x14ac:dyDescent="0.2">
      <c r="R239" s="19"/>
      <c r="S239" s="17"/>
      <c r="T239" s="12"/>
      <c r="U239" s="12"/>
      <c r="V239" s="12"/>
      <c r="W239" s="12"/>
      <c r="X239" s="19"/>
      <c r="Y239" s="12"/>
    </row>
    <row r="240" spans="14:25" x14ac:dyDescent="0.2">
      <c r="N240" s="17"/>
      <c r="P240" s="17"/>
      <c r="R240" s="19"/>
      <c r="S240" s="17"/>
      <c r="T240" s="12"/>
      <c r="U240" s="12"/>
      <c r="V240" s="12"/>
      <c r="W240" s="12"/>
      <c r="X240" s="19"/>
      <c r="Y240" s="12"/>
    </row>
    <row r="242" spans="14:26" x14ac:dyDescent="0.2">
      <c r="R242" s="23"/>
      <c r="S242" s="17"/>
      <c r="W242" s="11"/>
      <c r="X242" s="11"/>
      <c r="Y242" s="24"/>
    </row>
    <row r="243" spans="14:26" x14ac:dyDescent="0.2">
      <c r="R243" s="23"/>
      <c r="S243" s="17"/>
      <c r="X243" s="11"/>
    </row>
    <row r="245" spans="14:26" x14ac:dyDescent="0.2">
      <c r="N245" s="17"/>
      <c r="R245" s="12"/>
      <c r="S245" s="17"/>
      <c r="X245" s="19"/>
      <c r="Y245" s="12"/>
    </row>
    <row r="246" spans="14:26" x14ac:dyDescent="0.2">
      <c r="R246" s="19"/>
      <c r="S246" s="17"/>
      <c r="T246" s="12"/>
      <c r="U246" s="12"/>
      <c r="V246" s="12"/>
      <c r="W246" s="12"/>
      <c r="X246" s="19"/>
      <c r="Y246" s="12"/>
    </row>
    <row r="247" spans="14:26" x14ac:dyDescent="0.2">
      <c r="N247" s="17"/>
      <c r="P247" s="17"/>
      <c r="R247" s="19"/>
      <c r="S247" s="17"/>
      <c r="T247" s="12"/>
      <c r="U247" s="12"/>
      <c r="V247" s="12"/>
      <c r="W247" s="12"/>
      <c r="X247" s="19"/>
      <c r="Y247" s="12"/>
    </row>
    <row r="249" spans="14:26" x14ac:dyDescent="0.2">
      <c r="R249" s="23"/>
      <c r="S249" s="17"/>
      <c r="W249" s="11"/>
      <c r="X249" s="11"/>
      <c r="Y249" s="24"/>
    </row>
    <row r="250" spans="14:26" x14ac:dyDescent="0.2">
      <c r="R250" s="23"/>
      <c r="S250" s="17"/>
      <c r="X250" s="11"/>
    </row>
    <row r="254" spans="14:26" x14ac:dyDescent="0.2">
      <c r="Z254" s="17"/>
    </row>
    <row r="255" spans="14:26" x14ac:dyDescent="0.2">
      <c r="N255" s="17"/>
    </row>
    <row r="256" spans="14:26" x14ac:dyDescent="0.2">
      <c r="N256" s="17"/>
    </row>
    <row r="258" spans="14:25" x14ac:dyDescent="0.2">
      <c r="N258" s="17"/>
      <c r="R258" s="12"/>
      <c r="S258" s="17"/>
      <c r="X258" s="19"/>
      <c r="Y258" s="12"/>
    </row>
    <row r="259" spans="14:25" x14ac:dyDescent="0.2">
      <c r="R259" s="19"/>
      <c r="S259" s="17"/>
      <c r="T259" s="12"/>
      <c r="U259" s="12"/>
      <c r="V259" s="12"/>
      <c r="W259" s="12"/>
      <c r="X259" s="19"/>
      <c r="Y259" s="12"/>
    </row>
    <row r="260" spans="14:25" x14ac:dyDescent="0.2">
      <c r="N260" s="17"/>
      <c r="P260" s="17"/>
      <c r="R260" s="19"/>
      <c r="S260" s="17"/>
      <c r="T260" s="12"/>
      <c r="U260" s="12"/>
      <c r="V260" s="12"/>
      <c r="W260" s="12"/>
      <c r="X260" s="19"/>
      <c r="Y260" s="12"/>
    </row>
    <row r="262" spans="14:25" x14ac:dyDescent="0.2">
      <c r="R262" s="23"/>
      <c r="S262" s="17"/>
      <c r="W262" s="11"/>
      <c r="X262" s="11"/>
      <c r="Y262" s="24"/>
    </row>
    <row r="263" spans="14:25" x14ac:dyDescent="0.2">
      <c r="R263" s="23"/>
      <c r="S263" s="17"/>
      <c r="X263" s="11"/>
    </row>
    <row r="265" spans="14:25" x14ac:dyDescent="0.2">
      <c r="N265" s="17"/>
      <c r="R265" s="12"/>
      <c r="S265" s="17"/>
      <c r="X265" s="19"/>
      <c r="Y265" s="12"/>
    </row>
    <row r="266" spans="14:25" x14ac:dyDescent="0.2">
      <c r="R266" s="19"/>
      <c r="S266" s="17"/>
      <c r="T266" s="12"/>
      <c r="U266" s="12"/>
      <c r="V266" s="12"/>
      <c r="W266" s="12"/>
      <c r="X266" s="19"/>
      <c r="Y266" s="12"/>
    </row>
    <row r="267" spans="14:25" x14ac:dyDescent="0.2">
      <c r="N267" s="17"/>
      <c r="P267" s="17"/>
      <c r="R267" s="19"/>
      <c r="S267" s="17"/>
      <c r="T267" s="12"/>
      <c r="U267" s="12"/>
      <c r="V267" s="12"/>
      <c r="W267" s="12"/>
      <c r="X267" s="19"/>
      <c r="Y267" s="12"/>
    </row>
    <row r="272" spans="14:25" x14ac:dyDescent="0.2">
      <c r="R272" s="23"/>
      <c r="S272" s="17"/>
      <c r="W272" s="11"/>
      <c r="X272" s="11"/>
      <c r="Y272" s="24"/>
    </row>
    <row r="273" spans="14:25" x14ac:dyDescent="0.2">
      <c r="R273" s="23"/>
      <c r="S273" s="17"/>
      <c r="X273" s="11"/>
    </row>
    <row r="275" spans="14:25" x14ac:dyDescent="0.2">
      <c r="N275" s="17"/>
      <c r="R275" s="12"/>
      <c r="S275" s="17"/>
      <c r="X275" s="19"/>
      <c r="Y275" s="12"/>
    </row>
    <row r="276" spans="14:25" x14ac:dyDescent="0.2">
      <c r="R276" s="19"/>
      <c r="S276" s="17"/>
      <c r="T276" s="12"/>
      <c r="U276" s="12"/>
      <c r="V276" s="12"/>
      <c r="W276" s="12"/>
      <c r="X276" s="19"/>
      <c r="Y276" s="12"/>
    </row>
    <row r="277" spans="14:25" x14ac:dyDescent="0.2">
      <c r="N277" s="17"/>
      <c r="P277" s="17"/>
      <c r="R277" s="19"/>
      <c r="S277" s="17"/>
      <c r="T277" s="12"/>
      <c r="U277" s="12"/>
      <c r="V277" s="12"/>
      <c r="W277" s="12"/>
      <c r="X277" s="19"/>
      <c r="Y277" s="12"/>
    </row>
    <row r="278" spans="14:25" x14ac:dyDescent="0.2">
      <c r="N278" s="17"/>
    </row>
    <row r="279" spans="14:25" x14ac:dyDescent="0.2">
      <c r="N279" s="22"/>
      <c r="P279" s="22"/>
      <c r="R279" s="22"/>
      <c r="S279" s="22"/>
      <c r="X279" s="22"/>
    </row>
    <row r="281" spans="14:25" x14ac:dyDescent="0.2">
      <c r="N281" s="17"/>
      <c r="R281" s="12"/>
      <c r="S281" s="17"/>
      <c r="X281" s="19"/>
      <c r="Y281" s="12"/>
    </row>
    <row r="282" spans="14:25" x14ac:dyDescent="0.2">
      <c r="R282" s="19"/>
      <c r="S282" s="17"/>
      <c r="T282" s="12"/>
      <c r="U282" s="12"/>
      <c r="V282" s="12"/>
      <c r="W282" s="12"/>
      <c r="X282" s="19"/>
      <c r="Y282" s="12"/>
    </row>
    <row r="283" spans="14:25" x14ac:dyDescent="0.2">
      <c r="N283" s="17"/>
      <c r="P283" s="17"/>
      <c r="R283" s="19"/>
      <c r="S283" s="17"/>
      <c r="T283" s="12"/>
      <c r="U283" s="12"/>
      <c r="V283" s="12"/>
      <c r="W283" s="12"/>
      <c r="X283" s="19"/>
      <c r="Y283" s="12"/>
    </row>
    <row r="284" spans="14:25" x14ac:dyDescent="0.2">
      <c r="N284" s="17"/>
    </row>
    <row r="285" spans="14:25" x14ac:dyDescent="0.2">
      <c r="N285" s="22"/>
      <c r="P285" s="22"/>
      <c r="R285" s="22"/>
      <c r="S285" s="22"/>
      <c r="X285" s="22"/>
    </row>
    <row r="287" spans="14:25" x14ac:dyDescent="0.2">
      <c r="N287" s="17"/>
      <c r="R287" s="12"/>
      <c r="S287" s="17"/>
      <c r="X287" s="19"/>
      <c r="Y287" s="12"/>
    </row>
    <row r="288" spans="14:25" x14ac:dyDescent="0.2">
      <c r="R288" s="19"/>
      <c r="S288" s="17"/>
      <c r="T288" s="12"/>
      <c r="U288" s="12"/>
      <c r="V288" s="12"/>
      <c r="W288" s="12"/>
      <c r="X288" s="19"/>
      <c r="Y288" s="12"/>
    </row>
    <row r="289" spans="14:25" x14ac:dyDescent="0.2">
      <c r="N289" s="17"/>
      <c r="P289" s="17"/>
      <c r="R289" s="19"/>
      <c r="S289" s="17"/>
      <c r="T289" s="12"/>
      <c r="U289" s="12"/>
      <c r="V289" s="12"/>
      <c r="W289" s="12"/>
      <c r="X289" s="19"/>
      <c r="Y289" s="12"/>
    </row>
    <row r="290" spans="14:25" x14ac:dyDescent="0.2">
      <c r="N290" s="17"/>
    </row>
    <row r="292" spans="14:25" x14ac:dyDescent="0.2">
      <c r="N292" s="17"/>
      <c r="R292" s="12"/>
      <c r="S292" s="17"/>
      <c r="X292" s="19"/>
      <c r="Y292" s="12"/>
    </row>
    <row r="293" spans="14:25" x14ac:dyDescent="0.2">
      <c r="R293" s="19"/>
      <c r="S293" s="17"/>
      <c r="T293" s="12"/>
      <c r="U293" s="12"/>
      <c r="V293" s="12"/>
      <c r="W293" s="12"/>
      <c r="X293" s="19"/>
      <c r="Y293" s="12"/>
    </row>
    <row r="294" spans="14:25" x14ac:dyDescent="0.2">
      <c r="N294" s="17"/>
      <c r="P294" s="17"/>
      <c r="R294" s="19"/>
      <c r="S294" s="17"/>
      <c r="T294" s="12"/>
      <c r="U294" s="12"/>
      <c r="V294" s="12"/>
      <c r="W294" s="12"/>
      <c r="X294" s="19"/>
      <c r="Y294" s="12"/>
    </row>
    <row r="295" spans="14:25" x14ac:dyDescent="0.2">
      <c r="N295" s="17"/>
    </row>
    <row r="296" spans="14:25" x14ac:dyDescent="0.2">
      <c r="N296" s="22"/>
      <c r="P296" s="22"/>
      <c r="R296" s="22"/>
      <c r="S296" s="22"/>
      <c r="X296" s="22"/>
    </row>
    <row r="298" spans="14:25" x14ac:dyDescent="0.2">
      <c r="N298" s="17"/>
      <c r="R298" s="12"/>
      <c r="S298" s="17"/>
      <c r="X298" s="19"/>
      <c r="Y298" s="12"/>
    </row>
    <row r="299" spans="14:25" x14ac:dyDescent="0.2">
      <c r="R299" s="19"/>
      <c r="S299" s="17"/>
      <c r="T299" s="12"/>
      <c r="U299" s="12"/>
      <c r="V299" s="12"/>
      <c r="W299" s="12"/>
      <c r="X299" s="19"/>
      <c r="Y299" s="12"/>
    </row>
    <row r="300" spans="14:25" x14ac:dyDescent="0.2">
      <c r="N300" s="17"/>
      <c r="P300" s="17"/>
      <c r="R300" s="19"/>
      <c r="S300" s="17"/>
      <c r="T300" s="12"/>
      <c r="U300" s="12"/>
      <c r="V300" s="12"/>
      <c r="W300" s="12"/>
      <c r="X300" s="19"/>
      <c r="Y300" s="12"/>
    </row>
    <row r="302" spans="14:25" x14ac:dyDescent="0.2">
      <c r="R302" s="23"/>
      <c r="S302" s="17"/>
      <c r="W302" s="11"/>
      <c r="X302" s="11"/>
      <c r="Y302" s="24"/>
    </row>
    <row r="303" spans="14:25" x14ac:dyDescent="0.2">
      <c r="R303" s="23"/>
      <c r="S303" s="17"/>
      <c r="X303" s="11"/>
    </row>
    <row r="306" spans="14:25" x14ac:dyDescent="0.2">
      <c r="N306" s="22"/>
      <c r="P306" s="22"/>
      <c r="R306" s="22"/>
      <c r="S306" s="22"/>
      <c r="X306" s="22"/>
    </row>
    <row r="308" spans="14:25" x14ac:dyDescent="0.2">
      <c r="N308" s="17"/>
      <c r="R308" s="12"/>
      <c r="S308" s="17"/>
      <c r="X308" s="19"/>
      <c r="Y308" s="12"/>
    </row>
    <row r="309" spans="14:25" x14ac:dyDescent="0.2">
      <c r="R309" s="19"/>
      <c r="S309" s="17"/>
      <c r="T309" s="12"/>
      <c r="U309" s="12"/>
      <c r="V309" s="12"/>
      <c r="W309" s="12"/>
      <c r="X309" s="19"/>
      <c r="Y309" s="12"/>
    </row>
    <row r="310" spans="14:25" x14ac:dyDescent="0.2">
      <c r="N310" s="17"/>
      <c r="P310" s="17"/>
      <c r="R310" s="19"/>
      <c r="S310" s="17"/>
      <c r="T310" s="12"/>
      <c r="U310" s="12"/>
      <c r="V310" s="12"/>
      <c r="W310" s="12"/>
      <c r="X310" s="19"/>
      <c r="Y310" s="12"/>
    </row>
    <row r="312" spans="14:25" x14ac:dyDescent="0.2">
      <c r="R312" s="23"/>
      <c r="S312" s="17"/>
      <c r="W312" s="11"/>
      <c r="X312" s="11"/>
      <c r="Y312" s="24"/>
    </row>
    <row r="313" spans="14:25" x14ac:dyDescent="0.2">
      <c r="R313" s="23"/>
      <c r="S313" s="17"/>
      <c r="X313" s="11"/>
    </row>
    <row r="315" spans="14:25" x14ac:dyDescent="0.2">
      <c r="N315" s="17"/>
      <c r="R315" s="12"/>
      <c r="S315" s="17"/>
      <c r="X315" s="19"/>
      <c r="Y315" s="12"/>
    </row>
    <row r="316" spans="14:25" x14ac:dyDescent="0.2">
      <c r="R316" s="19"/>
      <c r="S316" s="17"/>
      <c r="T316" s="12"/>
      <c r="U316" s="12"/>
      <c r="V316" s="12"/>
      <c r="W316" s="12"/>
      <c r="X316" s="19"/>
      <c r="Y316" s="12"/>
    </row>
    <row r="317" spans="14:25" x14ac:dyDescent="0.2">
      <c r="N317" s="17"/>
      <c r="P317" s="17"/>
      <c r="R317" s="19"/>
      <c r="S317" s="17"/>
      <c r="T317" s="12"/>
      <c r="U317" s="12"/>
      <c r="V317" s="12"/>
      <c r="W317" s="12"/>
      <c r="X317" s="19"/>
      <c r="Y317" s="12"/>
    </row>
    <row r="319" spans="14:25" x14ac:dyDescent="0.2">
      <c r="R319" s="23"/>
      <c r="S319" s="17"/>
      <c r="W319" s="11"/>
      <c r="X319" s="11"/>
      <c r="Y319" s="24"/>
    </row>
    <row r="320" spans="14:25" x14ac:dyDescent="0.2">
      <c r="R320" s="23"/>
      <c r="S320" s="17"/>
      <c r="X320" s="11"/>
    </row>
    <row r="322" spans="14:26" x14ac:dyDescent="0.2">
      <c r="N322" s="17"/>
      <c r="R322" s="12"/>
      <c r="S322" s="17"/>
      <c r="X322" s="19"/>
      <c r="Y322" s="12"/>
    </row>
    <row r="323" spans="14:26" x14ac:dyDescent="0.2">
      <c r="R323" s="19"/>
      <c r="S323" s="17"/>
      <c r="T323" s="12"/>
      <c r="U323" s="12"/>
      <c r="V323" s="12"/>
      <c r="W323" s="12"/>
      <c r="X323" s="19"/>
      <c r="Y323" s="12"/>
    </row>
    <row r="324" spans="14:26" x14ac:dyDescent="0.2">
      <c r="N324" s="17"/>
      <c r="P324" s="17"/>
      <c r="R324" s="19"/>
      <c r="S324" s="17"/>
      <c r="T324" s="12"/>
      <c r="U324" s="12"/>
      <c r="V324" s="12"/>
      <c r="W324" s="12"/>
      <c r="X324" s="19"/>
      <c r="Y324" s="12"/>
    </row>
    <row r="326" spans="14:26" x14ac:dyDescent="0.2">
      <c r="R326" s="23"/>
      <c r="S326" s="17"/>
      <c r="W326" s="11"/>
      <c r="X326" s="11"/>
      <c r="Y326" s="24"/>
    </row>
    <row r="327" spans="14:26" x14ac:dyDescent="0.2">
      <c r="R327" s="23"/>
      <c r="S327" s="17"/>
      <c r="X327" s="11"/>
    </row>
    <row r="336" spans="14:26" x14ac:dyDescent="0.2">
      <c r="Z336" s="17"/>
    </row>
    <row r="337" spans="14:25" x14ac:dyDescent="0.2">
      <c r="N337" s="17"/>
    </row>
    <row r="338" spans="14:25" x14ac:dyDescent="0.2">
      <c r="N338" s="17"/>
    </row>
    <row r="340" spans="14:25" x14ac:dyDescent="0.2">
      <c r="N340" s="17"/>
      <c r="R340" s="12"/>
      <c r="S340" s="17"/>
      <c r="X340" s="19"/>
      <c r="Y340" s="12"/>
    </row>
    <row r="341" spans="14:25" x14ac:dyDescent="0.2">
      <c r="R341" s="19"/>
      <c r="S341" s="17"/>
      <c r="T341" s="12"/>
      <c r="U341" s="12"/>
      <c r="V341" s="12"/>
      <c r="W341" s="12"/>
      <c r="X341" s="19"/>
      <c r="Y341" s="12"/>
    </row>
    <row r="342" spans="14:25" x14ac:dyDescent="0.2">
      <c r="N342" s="17"/>
      <c r="P342" s="17"/>
      <c r="R342" s="19"/>
      <c r="S342" s="17"/>
      <c r="T342" s="12"/>
      <c r="U342" s="12"/>
      <c r="V342" s="12"/>
      <c r="W342" s="12"/>
      <c r="X342" s="19"/>
      <c r="Y342" s="12"/>
    </row>
    <row r="348" spans="14:25" x14ac:dyDescent="0.2">
      <c r="R348" s="23"/>
      <c r="S348" s="17"/>
      <c r="W348" s="11"/>
      <c r="X348" s="11"/>
      <c r="Y348" s="24"/>
    </row>
    <row r="349" spans="14:25" x14ac:dyDescent="0.2">
      <c r="R349" s="23"/>
      <c r="S349" s="17"/>
      <c r="X349" s="11"/>
    </row>
    <row r="351" spans="14:25" x14ac:dyDescent="0.2">
      <c r="N351" s="17"/>
      <c r="R351" s="12"/>
      <c r="S351" s="17"/>
      <c r="X351" s="19"/>
      <c r="Y351" s="12"/>
    </row>
    <row r="352" spans="14:25" x14ac:dyDescent="0.2">
      <c r="R352" s="19"/>
      <c r="S352" s="17"/>
      <c r="T352" s="12"/>
      <c r="U352" s="12"/>
      <c r="V352" s="12"/>
      <c r="W352" s="12"/>
      <c r="X352" s="19"/>
      <c r="Y352" s="12"/>
    </row>
    <row r="353" spans="14:25" x14ac:dyDescent="0.2">
      <c r="N353" s="17"/>
      <c r="P353" s="17"/>
      <c r="R353" s="19"/>
      <c r="S353" s="17"/>
      <c r="T353" s="12"/>
      <c r="U353" s="12"/>
      <c r="V353" s="12"/>
      <c r="W353" s="12"/>
      <c r="X353" s="19"/>
      <c r="Y353" s="12"/>
    </row>
    <row r="360" spans="14:25" x14ac:dyDescent="0.2">
      <c r="R360" s="23"/>
      <c r="S360" s="17"/>
      <c r="W360" s="11"/>
      <c r="X360" s="11"/>
      <c r="Y360" s="24"/>
    </row>
    <row r="361" spans="14:25" x14ac:dyDescent="0.2">
      <c r="R361" s="23"/>
      <c r="S361" s="17"/>
      <c r="X361" s="11"/>
    </row>
    <row r="363" spans="14:25" x14ac:dyDescent="0.2">
      <c r="N363" s="17"/>
      <c r="R363" s="12"/>
      <c r="S363" s="17"/>
      <c r="X363" s="19"/>
      <c r="Y363" s="12"/>
    </row>
    <row r="364" spans="14:25" x14ac:dyDescent="0.2">
      <c r="R364" s="19"/>
      <c r="S364" s="17"/>
      <c r="T364" s="12"/>
      <c r="U364" s="12"/>
      <c r="V364" s="12"/>
      <c r="W364" s="12"/>
      <c r="X364" s="19"/>
      <c r="Y364" s="12"/>
    </row>
    <row r="365" spans="14:25" x14ac:dyDescent="0.2">
      <c r="N365" s="17"/>
      <c r="P365" s="17"/>
      <c r="R365" s="19"/>
      <c r="S365" s="17"/>
      <c r="T365" s="12"/>
      <c r="U365" s="12"/>
      <c r="V365" s="12"/>
      <c r="W365" s="12"/>
      <c r="X365" s="19"/>
      <c r="Y365" s="12"/>
    </row>
    <row r="368" spans="14:25" x14ac:dyDescent="0.2">
      <c r="R368" s="23"/>
      <c r="S368" s="17"/>
      <c r="W368" s="11"/>
      <c r="X368" s="11"/>
      <c r="Y368" s="24"/>
    </row>
    <row r="369" spans="14:26" x14ac:dyDescent="0.2">
      <c r="R369" s="23"/>
      <c r="S369" s="17"/>
      <c r="X369" s="11"/>
    </row>
    <row r="371" spans="14:26" x14ac:dyDescent="0.2">
      <c r="N371" s="17"/>
      <c r="R371" s="12"/>
      <c r="S371" s="17"/>
      <c r="X371" s="19"/>
      <c r="Y371" s="12"/>
    </row>
    <row r="372" spans="14:26" x14ac:dyDescent="0.2">
      <c r="R372" s="19"/>
      <c r="S372" s="17"/>
      <c r="T372" s="12"/>
      <c r="U372" s="12"/>
      <c r="V372" s="12"/>
      <c r="W372" s="12"/>
      <c r="X372" s="19"/>
      <c r="Y372" s="12"/>
    </row>
    <row r="373" spans="14:26" x14ac:dyDescent="0.2">
      <c r="N373" s="17"/>
      <c r="P373" s="17"/>
      <c r="R373" s="19"/>
      <c r="S373" s="17"/>
      <c r="T373" s="12"/>
      <c r="U373" s="12"/>
      <c r="V373" s="12"/>
      <c r="W373" s="12"/>
      <c r="X373" s="19"/>
      <c r="Y373" s="12"/>
    </row>
    <row r="374" spans="14:26" x14ac:dyDescent="0.2">
      <c r="N374" s="17"/>
    </row>
    <row r="375" spans="14:26" x14ac:dyDescent="0.2">
      <c r="N375" s="22"/>
      <c r="P375" s="22"/>
      <c r="R375" s="22"/>
      <c r="S375" s="22"/>
      <c r="X375" s="22"/>
      <c r="Z375" s="17"/>
    </row>
    <row r="376" spans="14:26" x14ac:dyDescent="0.2">
      <c r="N376" s="17"/>
      <c r="R376" s="12"/>
      <c r="S376" s="17"/>
      <c r="X376" s="19"/>
      <c r="Y376" s="12"/>
    </row>
    <row r="377" spans="14:26" x14ac:dyDescent="0.2">
      <c r="R377" s="19"/>
      <c r="S377" s="17"/>
      <c r="T377" s="12"/>
      <c r="U377" s="12"/>
      <c r="V377" s="12"/>
      <c r="W377" s="12"/>
      <c r="X377" s="19"/>
      <c r="Y377" s="12"/>
    </row>
    <row r="378" spans="14:26" x14ac:dyDescent="0.2">
      <c r="N378" s="17"/>
      <c r="P378" s="17"/>
      <c r="R378" s="19"/>
      <c r="S378" s="17"/>
      <c r="T378" s="12"/>
      <c r="U378" s="12"/>
      <c r="V378" s="12"/>
      <c r="W378" s="12"/>
      <c r="X378" s="19"/>
      <c r="Y378" s="12"/>
    </row>
    <row r="380" spans="14:26" x14ac:dyDescent="0.2">
      <c r="R380" s="23"/>
      <c r="S380" s="17"/>
      <c r="W380" s="11"/>
      <c r="X380" s="11"/>
      <c r="Y380" s="24"/>
    </row>
    <row r="381" spans="14:26" x14ac:dyDescent="0.2">
      <c r="R381" s="23"/>
      <c r="S381" s="17"/>
      <c r="X381" s="11"/>
    </row>
    <row r="383" spans="14:26" x14ac:dyDescent="0.2">
      <c r="N383" s="17"/>
      <c r="R383" s="12"/>
      <c r="S383" s="17"/>
      <c r="X383" s="19"/>
      <c r="Y383" s="12"/>
    </row>
    <row r="384" spans="14:26" x14ac:dyDescent="0.2">
      <c r="R384" s="19"/>
      <c r="S384" s="17"/>
      <c r="T384" s="12"/>
      <c r="U384" s="12"/>
      <c r="V384" s="12"/>
      <c r="W384" s="12"/>
      <c r="X384" s="19"/>
      <c r="Y384" s="12"/>
    </row>
    <row r="385" spans="14:25" x14ac:dyDescent="0.2">
      <c r="N385" s="17"/>
      <c r="P385" s="17"/>
      <c r="R385" s="19"/>
      <c r="S385" s="17"/>
      <c r="T385" s="12"/>
      <c r="U385" s="12"/>
      <c r="V385" s="12"/>
      <c r="W385" s="12"/>
      <c r="X385" s="19"/>
      <c r="Y385" s="12"/>
    </row>
    <row r="386" spans="14:25" x14ac:dyDescent="0.2">
      <c r="N386" s="17"/>
    </row>
    <row r="387" spans="14:25" x14ac:dyDescent="0.2">
      <c r="N387" s="22"/>
      <c r="P387" s="22"/>
      <c r="R387" s="22"/>
      <c r="S387" s="22"/>
      <c r="X387" s="22"/>
    </row>
    <row r="389" spans="14:25" x14ac:dyDescent="0.2">
      <c r="N389" s="17"/>
      <c r="R389" s="12"/>
      <c r="S389" s="17"/>
      <c r="X389" s="19"/>
      <c r="Y389" s="12"/>
    </row>
    <row r="390" spans="14:25" x14ac:dyDescent="0.2">
      <c r="R390" s="19"/>
      <c r="S390" s="17"/>
      <c r="T390" s="12"/>
      <c r="U390" s="12"/>
      <c r="V390" s="12"/>
      <c r="W390" s="12"/>
      <c r="X390" s="19"/>
      <c r="Y390" s="12"/>
    </row>
    <row r="391" spans="14:25" x14ac:dyDescent="0.2">
      <c r="N391" s="17"/>
      <c r="P391" s="17"/>
      <c r="R391" s="19"/>
      <c r="S391" s="17"/>
      <c r="T391" s="12"/>
      <c r="U391" s="12"/>
      <c r="V391" s="12"/>
      <c r="W391" s="12"/>
      <c r="X391" s="19"/>
      <c r="Y391" s="12"/>
    </row>
    <row r="393" spans="14:25" x14ac:dyDescent="0.2">
      <c r="R393" s="23"/>
      <c r="S393" s="17"/>
      <c r="W393" s="11"/>
      <c r="X393" s="11"/>
      <c r="Y393" s="24"/>
    </row>
    <row r="394" spans="14:25" x14ac:dyDescent="0.2">
      <c r="R394" s="23"/>
      <c r="S394" s="17"/>
      <c r="X394" s="11"/>
    </row>
    <row r="397" spans="14:25" x14ac:dyDescent="0.2">
      <c r="N397" s="22"/>
      <c r="P397" s="22"/>
      <c r="R397" s="22"/>
      <c r="S397" s="22"/>
      <c r="X397" s="22"/>
    </row>
    <row r="399" spans="14:25" x14ac:dyDescent="0.2">
      <c r="N399" s="17"/>
      <c r="R399" s="12"/>
      <c r="S399" s="17"/>
      <c r="X399" s="19"/>
      <c r="Y399" s="12"/>
    </row>
    <row r="400" spans="14:25" x14ac:dyDescent="0.2">
      <c r="R400" s="19"/>
      <c r="S400" s="17"/>
      <c r="T400" s="12"/>
      <c r="U400" s="12"/>
      <c r="V400" s="12"/>
      <c r="W400" s="12"/>
      <c r="X400" s="19"/>
      <c r="Y400" s="12"/>
    </row>
    <row r="401" spans="14:25" x14ac:dyDescent="0.2">
      <c r="N401" s="17"/>
      <c r="P401" s="17"/>
      <c r="R401" s="19"/>
      <c r="S401" s="17"/>
      <c r="T401" s="12"/>
      <c r="U401" s="12"/>
      <c r="V401" s="12"/>
      <c r="W401" s="12"/>
      <c r="X401" s="19"/>
      <c r="Y401" s="12"/>
    </row>
    <row r="402" spans="14:25" x14ac:dyDescent="0.2">
      <c r="N402" s="17"/>
    </row>
    <row r="403" spans="14:25" x14ac:dyDescent="0.2">
      <c r="N403" s="22"/>
      <c r="P403" s="22"/>
      <c r="R403" s="22"/>
      <c r="S403" s="22"/>
      <c r="X403" s="22"/>
    </row>
    <row r="405" spans="14:25" x14ac:dyDescent="0.2">
      <c r="N405" s="17"/>
      <c r="R405" s="12"/>
      <c r="S405" s="17"/>
      <c r="X405" s="19"/>
      <c r="Y405" s="12"/>
    </row>
    <row r="406" spans="14:25" x14ac:dyDescent="0.2">
      <c r="R406" s="19"/>
      <c r="S406" s="17"/>
      <c r="T406" s="12"/>
      <c r="U406" s="12"/>
      <c r="V406" s="12"/>
      <c r="W406" s="12"/>
      <c r="X406" s="19"/>
      <c r="Y406" s="12"/>
    </row>
    <row r="407" spans="14:25" x14ac:dyDescent="0.2">
      <c r="N407" s="17"/>
      <c r="P407" s="17"/>
      <c r="R407" s="19"/>
      <c r="S407" s="17"/>
      <c r="T407" s="12"/>
      <c r="U407" s="12"/>
      <c r="V407" s="12"/>
      <c r="W407" s="12"/>
      <c r="X407" s="19"/>
      <c r="Y407" s="12"/>
    </row>
    <row r="411" spans="14:25" x14ac:dyDescent="0.2">
      <c r="R411" s="23"/>
      <c r="S411" s="17"/>
      <c r="W411" s="11"/>
      <c r="X411" s="11"/>
      <c r="Y411" s="24"/>
    </row>
    <row r="412" spans="14:25" x14ac:dyDescent="0.2">
      <c r="R412" s="23"/>
      <c r="S412" s="17"/>
      <c r="X412" s="11"/>
    </row>
    <row r="414" spans="14:25" x14ac:dyDescent="0.2">
      <c r="N414" s="17"/>
      <c r="R414" s="12"/>
      <c r="S414" s="17"/>
      <c r="X414" s="19"/>
      <c r="Y414" s="12"/>
    </row>
    <row r="415" spans="14:25" x14ac:dyDescent="0.2">
      <c r="R415" s="19"/>
      <c r="S415" s="17"/>
      <c r="T415" s="12"/>
      <c r="U415" s="12"/>
      <c r="V415" s="12"/>
      <c r="W415" s="12"/>
      <c r="X415" s="19"/>
      <c r="Y415" s="12"/>
    </row>
    <row r="416" spans="14:25" x14ac:dyDescent="0.2">
      <c r="N416" s="17"/>
      <c r="P416" s="17"/>
      <c r="R416" s="19"/>
      <c r="S416" s="17"/>
      <c r="T416" s="12"/>
      <c r="U416" s="12"/>
      <c r="V416" s="12"/>
      <c r="W416" s="12"/>
      <c r="X416" s="19"/>
      <c r="Y416" s="12"/>
    </row>
    <row r="418" spans="18:26" x14ac:dyDescent="0.2">
      <c r="R418" s="23"/>
      <c r="S418" s="17"/>
      <c r="W418" s="11"/>
      <c r="X418" s="11"/>
      <c r="Y418" s="24"/>
    </row>
    <row r="419" spans="18:26" x14ac:dyDescent="0.2">
      <c r="R419" s="23"/>
      <c r="S419" s="17"/>
      <c r="X419" s="11"/>
      <c r="Y419" s="24"/>
      <c r="Z419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Z375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activeCell="A27" sqref="A27:IV27"/>
    </sheetView>
  </sheetViews>
  <sheetFormatPr defaultColWidth="9.77734375" defaultRowHeight="10" x14ac:dyDescent="0.2"/>
  <cols>
    <col min="1" max="1" width="19.6640625" style="10" customWidth="1"/>
    <col min="2" max="2" width="53.6640625" style="17" bestFit="1" customWidth="1"/>
    <col min="3" max="3" width="19.109375" style="10" customWidth="1"/>
    <col min="4" max="4" width="17.6640625" style="10" customWidth="1"/>
    <col min="5" max="5" width="17.44140625" style="36" customWidth="1"/>
    <col min="6" max="6" width="13.77734375" style="36" customWidth="1"/>
    <col min="7" max="9" width="13.7773437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3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23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23" ht="25.5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23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23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23" ht="24.75" customHeight="1" x14ac:dyDescent="0.25">
      <c r="A6" s="164" t="s">
        <v>47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x14ac:dyDescent="0.2">
      <c r="A7" s="17" t="s">
        <v>25</v>
      </c>
      <c r="B7" s="61" t="s">
        <v>73</v>
      </c>
      <c r="C7" s="40">
        <v>4537574</v>
      </c>
      <c r="D7" s="43">
        <v>38200</v>
      </c>
      <c r="E7" s="36">
        <v>3908</v>
      </c>
      <c r="F7" s="36">
        <v>5480</v>
      </c>
      <c r="G7" s="31">
        <f t="shared" ref="G7:G16" si="0">ROUND(F7/E7,5)</f>
        <v>1.40225</v>
      </c>
      <c r="H7" s="64">
        <f t="shared" ref="H7:H16" si="1">ROUND(C7/I7*G7,2)</f>
        <v>244.72</v>
      </c>
      <c r="I7" s="66">
        <v>26000</v>
      </c>
      <c r="J7" s="33">
        <f t="shared" ref="J7:J20" si="2">(ROUND(C7*G7,0))*(1.013)</f>
        <v>6445529.5689999992</v>
      </c>
    </row>
    <row r="8" spans="1:23" x14ac:dyDescent="0.2">
      <c r="A8" s="17" t="s">
        <v>34</v>
      </c>
      <c r="B8" s="61" t="s">
        <v>74</v>
      </c>
      <c r="C8" s="40">
        <v>8826863</v>
      </c>
      <c r="D8" s="43">
        <v>38076</v>
      </c>
      <c r="E8" s="36">
        <v>3859</v>
      </c>
      <c r="F8" s="36">
        <v>5480</v>
      </c>
      <c r="G8" s="31">
        <f t="shared" si="0"/>
        <v>1.4200600000000001</v>
      </c>
      <c r="H8" s="64">
        <f t="shared" si="1"/>
        <v>317.49</v>
      </c>
      <c r="I8" s="66">
        <v>39481</v>
      </c>
      <c r="J8" s="33">
        <f t="shared" si="2"/>
        <v>12697625.774999999</v>
      </c>
    </row>
    <row r="9" spans="1:23" x14ac:dyDescent="0.2">
      <c r="A9" s="17" t="s">
        <v>34</v>
      </c>
      <c r="B9" s="61" t="s">
        <v>75</v>
      </c>
      <c r="C9" s="40">
        <v>8440392</v>
      </c>
      <c r="D9" s="43">
        <v>38076</v>
      </c>
      <c r="E9" s="36">
        <v>3859</v>
      </c>
      <c r="F9" s="36">
        <v>5480</v>
      </c>
      <c r="G9" s="31">
        <f t="shared" si="0"/>
        <v>1.4200600000000001</v>
      </c>
      <c r="H9" s="64">
        <f t="shared" si="1"/>
        <v>317.97000000000003</v>
      </c>
      <c r="I9" s="66">
        <v>37695</v>
      </c>
      <c r="J9" s="33">
        <f t="shared" si="2"/>
        <v>12141679.218999999</v>
      </c>
    </row>
    <row r="10" spans="1:23" x14ac:dyDescent="0.2">
      <c r="A10" s="17" t="s">
        <v>10</v>
      </c>
      <c r="B10" s="41" t="s">
        <v>76</v>
      </c>
      <c r="C10" s="40">
        <v>4778447</v>
      </c>
      <c r="D10" s="43">
        <v>38231</v>
      </c>
      <c r="E10" s="36">
        <v>4102</v>
      </c>
      <c r="F10" s="36">
        <v>5480</v>
      </c>
      <c r="G10" s="31">
        <f t="shared" si="0"/>
        <v>1.3359300000000001</v>
      </c>
      <c r="H10" s="64">
        <f t="shared" si="1"/>
        <v>314.31</v>
      </c>
      <c r="I10" s="56">
        <v>20310</v>
      </c>
      <c r="J10" s="33">
        <f t="shared" si="2"/>
        <v>6466658.7229999993</v>
      </c>
    </row>
    <row r="11" spans="1:23" x14ac:dyDescent="0.2">
      <c r="A11" s="17" t="s">
        <v>11</v>
      </c>
      <c r="B11" s="61" t="s">
        <v>70</v>
      </c>
      <c r="C11" s="65">
        <v>11157703</v>
      </c>
      <c r="D11" s="43">
        <v>38201</v>
      </c>
      <c r="E11" s="36">
        <v>4027</v>
      </c>
      <c r="F11" s="36">
        <v>5480</v>
      </c>
      <c r="G11" s="31">
        <f t="shared" si="0"/>
        <v>1.3608100000000001</v>
      </c>
      <c r="H11" s="64">
        <f t="shared" si="1"/>
        <v>324.55</v>
      </c>
      <c r="I11" s="56">
        <v>46784</v>
      </c>
      <c r="J11" s="33">
        <f t="shared" si="2"/>
        <v>15380899.681999998</v>
      </c>
    </row>
    <row r="12" spans="1:23" x14ac:dyDescent="0.2">
      <c r="A12" s="17" t="s">
        <v>14</v>
      </c>
      <c r="B12" s="61" t="s">
        <v>58</v>
      </c>
      <c r="C12" s="40">
        <v>4980614</v>
      </c>
      <c r="D12" s="43">
        <v>38200</v>
      </c>
      <c r="E12" s="36">
        <v>4027</v>
      </c>
      <c r="F12" s="36">
        <v>5480</v>
      </c>
      <c r="G12" s="31">
        <f t="shared" si="0"/>
        <v>1.3608100000000001</v>
      </c>
      <c r="H12" s="64">
        <f t="shared" si="1"/>
        <v>376.89</v>
      </c>
      <c r="I12" s="56">
        <v>17983</v>
      </c>
      <c r="J12" s="33">
        <f t="shared" si="2"/>
        <v>6865778.6969999997</v>
      </c>
    </row>
    <row r="13" spans="1:23" x14ac:dyDescent="0.2">
      <c r="A13" s="17" t="s">
        <v>52</v>
      </c>
      <c r="B13" s="61" t="s">
        <v>54</v>
      </c>
      <c r="C13" s="40">
        <v>18394783.960000001</v>
      </c>
      <c r="D13" s="43">
        <v>38216</v>
      </c>
      <c r="E13" s="36">
        <v>4027</v>
      </c>
      <c r="F13" s="36">
        <v>5480</v>
      </c>
      <c r="G13" s="31">
        <f t="shared" si="0"/>
        <v>1.3608100000000001</v>
      </c>
      <c r="H13" s="64">
        <f t="shared" si="1"/>
        <v>293.69</v>
      </c>
      <c r="I13" s="56">
        <v>85231</v>
      </c>
      <c r="J13" s="33">
        <f t="shared" si="2"/>
        <v>25357219.477999996</v>
      </c>
    </row>
    <row r="14" spans="1:23" s="16" customFormat="1" x14ac:dyDescent="0.2">
      <c r="A14" s="45" t="s">
        <v>25</v>
      </c>
      <c r="B14" s="16" t="s">
        <v>135</v>
      </c>
      <c r="C14" s="52">
        <v>7884656</v>
      </c>
      <c r="D14" s="93">
        <v>39114</v>
      </c>
      <c r="E14" s="75">
        <v>4027</v>
      </c>
      <c r="F14" s="36">
        <v>5480</v>
      </c>
      <c r="G14" s="31">
        <f t="shared" si="0"/>
        <v>1.3608100000000001</v>
      </c>
      <c r="H14" s="64">
        <f t="shared" si="1"/>
        <v>593.38</v>
      </c>
      <c r="I14" s="53">
        <v>18082</v>
      </c>
      <c r="J14" s="33">
        <f t="shared" si="2"/>
        <v>10869002.747</v>
      </c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s="16" customFormat="1" x14ac:dyDescent="0.2">
      <c r="A15" s="45" t="s">
        <v>46</v>
      </c>
      <c r="B15" s="16" t="s">
        <v>159</v>
      </c>
      <c r="C15" s="52">
        <v>2194692.5299999998</v>
      </c>
      <c r="D15" s="93">
        <v>38880</v>
      </c>
      <c r="E15" s="75">
        <v>4340</v>
      </c>
      <c r="F15" s="36">
        <v>5480</v>
      </c>
      <c r="G15" s="31">
        <f t="shared" si="0"/>
        <v>1.26267</v>
      </c>
      <c r="H15" s="64">
        <f t="shared" si="1"/>
        <v>234.81</v>
      </c>
      <c r="I15" s="53">
        <v>11802</v>
      </c>
      <c r="J15" s="33">
        <f t="shared" si="2"/>
        <v>2807197.2359999996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s="39" customFormat="1" ht="10.5" x14ac:dyDescent="0.25">
      <c r="A16" s="17" t="s">
        <v>55</v>
      </c>
      <c r="B16" s="61" t="s">
        <v>172</v>
      </c>
      <c r="C16" s="65">
        <v>7089365</v>
      </c>
      <c r="D16" s="34">
        <v>39555</v>
      </c>
      <c r="E16" s="30">
        <v>4574</v>
      </c>
      <c r="F16" s="36">
        <v>5480</v>
      </c>
      <c r="G16" s="31">
        <f t="shared" si="0"/>
        <v>1.19808</v>
      </c>
      <c r="H16" s="64">
        <f t="shared" si="1"/>
        <v>228.23</v>
      </c>
      <c r="I16" s="56">
        <v>37216</v>
      </c>
      <c r="J16" s="65">
        <f>ROUND(C16*G16,0)*(1.013)</f>
        <v>8604043.1379999984</v>
      </c>
    </row>
    <row r="17" spans="1:23" x14ac:dyDescent="0.2">
      <c r="A17" s="17" t="s">
        <v>16</v>
      </c>
      <c r="B17" s="10" t="s">
        <v>181</v>
      </c>
      <c r="C17" s="60">
        <v>2185793</v>
      </c>
      <c r="D17" s="100">
        <v>39848</v>
      </c>
      <c r="E17" s="36">
        <v>4765</v>
      </c>
      <c r="F17" s="36">
        <v>5480</v>
      </c>
      <c r="G17" s="31">
        <f t="shared" ref="G17:G22" si="3">ROUND(F17/E17,5)</f>
        <v>1.15005</v>
      </c>
      <c r="H17" s="64">
        <f t="shared" ref="H17:H22" si="4">ROUND(C17/I17*G17,2)</f>
        <v>230.43</v>
      </c>
      <c r="I17" s="56">
        <v>10909</v>
      </c>
      <c r="J17" s="65">
        <f t="shared" si="2"/>
        <v>2546450.0229999996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">
      <c r="A18" s="17" t="s">
        <v>32</v>
      </c>
      <c r="B18" s="10" t="s">
        <v>183</v>
      </c>
      <c r="C18" s="60">
        <v>5007876</v>
      </c>
      <c r="D18" s="100">
        <v>39546</v>
      </c>
      <c r="E18" s="36">
        <v>4556</v>
      </c>
      <c r="F18" s="36">
        <v>5480</v>
      </c>
      <c r="G18" s="31">
        <f t="shared" si="3"/>
        <v>1.2028099999999999</v>
      </c>
      <c r="H18" s="64">
        <f t="shared" si="4"/>
        <v>348.18</v>
      </c>
      <c r="I18" s="56">
        <v>17300</v>
      </c>
      <c r="J18" s="65">
        <f t="shared" si="2"/>
        <v>6101828.7989999996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">
      <c r="A19" s="17" t="s">
        <v>14</v>
      </c>
      <c r="B19" s="10" t="s">
        <v>186</v>
      </c>
      <c r="C19" s="42">
        <v>19179884</v>
      </c>
      <c r="D19" s="100">
        <v>39904</v>
      </c>
      <c r="E19" s="36">
        <v>4761</v>
      </c>
      <c r="F19" s="36">
        <v>5480</v>
      </c>
      <c r="G19" s="31">
        <f t="shared" si="3"/>
        <v>1.1510199999999999</v>
      </c>
      <c r="H19" s="64">
        <f t="shared" si="4"/>
        <v>285.3</v>
      </c>
      <c r="I19" s="56">
        <v>77380</v>
      </c>
      <c r="J19" s="65">
        <f t="shared" si="2"/>
        <v>22363423.589999996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">
      <c r="A20" s="17" t="s">
        <v>20</v>
      </c>
      <c r="B20" s="10" t="s">
        <v>192</v>
      </c>
      <c r="C20" s="42">
        <v>35573448</v>
      </c>
      <c r="D20" s="100">
        <v>39814</v>
      </c>
      <c r="E20" s="36">
        <v>4782</v>
      </c>
      <c r="F20" s="36">
        <v>5480</v>
      </c>
      <c r="G20" s="31">
        <f t="shared" si="3"/>
        <v>1.1459600000000001</v>
      </c>
      <c r="H20" s="64">
        <f t="shared" si="4"/>
        <v>359.06</v>
      </c>
      <c r="I20" s="56">
        <v>113535</v>
      </c>
      <c r="J20" s="65">
        <f t="shared" si="2"/>
        <v>41295702.723999999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10.5" x14ac:dyDescent="0.25">
      <c r="A21" s="17" t="s">
        <v>34</v>
      </c>
      <c r="B21" s="17" t="s">
        <v>216</v>
      </c>
      <c r="C21" s="60">
        <v>4897677</v>
      </c>
      <c r="D21" s="34">
        <v>40210</v>
      </c>
      <c r="E21" s="30">
        <v>4812</v>
      </c>
      <c r="F21" s="36">
        <v>5480</v>
      </c>
      <c r="G21" s="31">
        <f t="shared" si="3"/>
        <v>1.1388199999999999</v>
      </c>
      <c r="H21" s="64">
        <f t="shared" si="4"/>
        <v>230.29</v>
      </c>
      <c r="I21" s="21">
        <v>24220</v>
      </c>
      <c r="J21" s="65">
        <f>(ROUND(C21*G21,0))*(1.013)</f>
        <v>5650081.4489999991</v>
      </c>
      <c r="K21" s="1"/>
    </row>
    <row r="22" spans="1:23" ht="10.5" x14ac:dyDescent="0.25">
      <c r="A22" s="17" t="s">
        <v>25</v>
      </c>
      <c r="B22" s="104" t="s">
        <v>220</v>
      </c>
      <c r="C22" s="42">
        <v>13304315</v>
      </c>
      <c r="D22" s="100">
        <v>40200</v>
      </c>
      <c r="E22" s="36">
        <v>4800</v>
      </c>
      <c r="F22" s="36">
        <v>5480</v>
      </c>
      <c r="G22" s="31">
        <f t="shared" si="3"/>
        <v>1.14167</v>
      </c>
      <c r="H22" s="64">
        <f t="shared" si="4"/>
        <v>585.32000000000005</v>
      </c>
      <c r="I22" s="56">
        <v>25950</v>
      </c>
      <c r="J22" s="65">
        <f>(ROUND(C22*G22,0))*(1.013)</f>
        <v>15386595.780999998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10.5" x14ac:dyDescent="0.25">
      <c r="A23" s="17" t="s">
        <v>179</v>
      </c>
      <c r="B23" s="104" t="s">
        <v>227</v>
      </c>
      <c r="C23" s="42">
        <v>14822069.17</v>
      </c>
      <c r="D23" s="100">
        <v>40099</v>
      </c>
      <c r="E23" s="36">
        <v>4762</v>
      </c>
      <c r="F23" s="36">
        <v>5480</v>
      </c>
      <c r="G23" s="31">
        <f>ROUND(F23/E23,5)</f>
        <v>1.1507799999999999</v>
      </c>
      <c r="H23" s="64">
        <f>ROUND(C23/I23*G23,2)</f>
        <v>430.74</v>
      </c>
      <c r="I23" s="56">
        <v>39599</v>
      </c>
      <c r="J23" s="65">
        <f>(ROUND(C23*G23,0))*(1.013)</f>
        <v>17278681.232999999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0.5" x14ac:dyDescent="0.25">
      <c r="A24" s="17" t="s">
        <v>236</v>
      </c>
      <c r="B24" s="104" t="s">
        <v>237</v>
      </c>
      <c r="C24" s="42">
        <v>18446348</v>
      </c>
      <c r="D24" s="100">
        <v>40878</v>
      </c>
      <c r="E24" s="36">
        <v>5115</v>
      </c>
      <c r="F24" s="36">
        <v>5480</v>
      </c>
      <c r="G24" s="31">
        <f>ROUND(F24/E24,5)</f>
        <v>1.0713600000000001</v>
      </c>
      <c r="H24" s="64">
        <f>ROUND(C24/I24*G24,2)</f>
        <v>244.28</v>
      </c>
      <c r="I24" s="56">
        <v>80901</v>
      </c>
      <c r="J24" s="65">
        <f>(ROUND(C24*G24,0))*(1.013)</f>
        <v>20019593.827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0.5" x14ac:dyDescent="0.25">
      <c r="A25" s="17" t="s">
        <v>56</v>
      </c>
      <c r="B25" s="104" t="s">
        <v>245</v>
      </c>
      <c r="C25" s="42">
        <v>13069559</v>
      </c>
      <c r="D25" s="100">
        <v>40513</v>
      </c>
      <c r="E25" s="36">
        <v>4883</v>
      </c>
      <c r="F25" s="36">
        <v>5480</v>
      </c>
      <c r="G25" s="31">
        <f>ROUND(F25/E25,5)</f>
        <v>1.12226</v>
      </c>
      <c r="H25" s="64">
        <f>ROUND(C25/I25*G25,2)</f>
        <v>232.31</v>
      </c>
      <c r="I25" s="56">
        <v>63137</v>
      </c>
      <c r="J25" s="65">
        <f>(ROUND(C25*G25,0))*(1.013)</f>
        <v>14858119.758999998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7.25" customHeight="1" x14ac:dyDescent="0.25">
      <c r="A26" s="3"/>
      <c r="B26" s="3" t="s">
        <v>21</v>
      </c>
      <c r="C26" s="4"/>
      <c r="D26" s="5"/>
      <c r="E26" s="6"/>
      <c r="F26" s="6"/>
      <c r="G26" s="7"/>
      <c r="H26" s="6"/>
      <c r="I26" s="8">
        <f>SUM(I7:I25)</f>
        <v>793515</v>
      </c>
      <c r="J26" s="8">
        <f>SUM(J7:J25)</f>
        <v>253136111.44899997</v>
      </c>
      <c r="K26" s="1"/>
    </row>
    <row r="27" spans="1:23" ht="18.75" customHeight="1" x14ac:dyDescent="0.25">
      <c r="A27" s="3"/>
      <c r="B27" s="3" t="s">
        <v>301</v>
      </c>
      <c r="C27" s="4"/>
      <c r="D27" s="5"/>
      <c r="E27" s="6"/>
      <c r="F27" s="6"/>
      <c r="G27" s="7"/>
      <c r="H27" s="9">
        <f>ROUND(J26/I26,2)</f>
        <v>319.01</v>
      </c>
      <c r="I27" s="8"/>
      <c r="J27" s="8"/>
      <c r="K27" s="1"/>
    </row>
    <row r="28" spans="1:23" ht="10.5" x14ac:dyDescent="0.25">
      <c r="A28" s="3"/>
      <c r="B28" s="3"/>
      <c r="C28" s="4"/>
      <c r="D28" s="5"/>
      <c r="E28" s="6"/>
      <c r="F28" s="6"/>
      <c r="G28" s="7"/>
      <c r="H28" s="9"/>
      <c r="I28" s="8"/>
      <c r="J28" s="8"/>
      <c r="K28" s="1"/>
    </row>
    <row r="29" spans="1:23" ht="10.5" x14ac:dyDescent="0.25">
      <c r="A29" s="3"/>
      <c r="B29" s="3"/>
      <c r="C29" s="4"/>
      <c r="D29" s="5"/>
      <c r="E29" s="6"/>
      <c r="F29" s="6"/>
      <c r="G29" s="7"/>
      <c r="H29" s="9"/>
      <c r="I29" s="8"/>
      <c r="J29" s="8"/>
      <c r="K29" s="1"/>
    </row>
    <row r="30" spans="1:23" ht="10.5" x14ac:dyDescent="0.25">
      <c r="A30" s="3"/>
      <c r="B30" s="3"/>
      <c r="C30" s="4"/>
      <c r="D30" s="1"/>
      <c r="E30" s="6"/>
      <c r="F30" s="6"/>
      <c r="G30" s="7"/>
      <c r="H30" s="6"/>
      <c r="I30" s="8"/>
      <c r="J30" s="8"/>
      <c r="K30" s="1"/>
    </row>
    <row r="31" spans="1:23" ht="10.5" x14ac:dyDescent="0.25">
      <c r="A31" s="3"/>
      <c r="B31" s="3"/>
      <c r="C31" s="4"/>
      <c r="D31" s="1"/>
      <c r="E31" s="6"/>
      <c r="F31" s="6"/>
      <c r="G31" s="7"/>
      <c r="H31" s="6"/>
      <c r="I31" s="8"/>
      <c r="J31" s="8"/>
      <c r="K31" s="1"/>
      <c r="N31" s="17"/>
    </row>
    <row r="32" spans="1:23" ht="10.5" x14ac:dyDescent="0.25">
      <c r="A32" s="3"/>
      <c r="B32" s="3"/>
      <c r="C32" s="2"/>
      <c r="D32" s="1"/>
      <c r="E32" s="6"/>
      <c r="F32" s="6"/>
      <c r="G32" s="7"/>
      <c r="H32" s="6"/>
      <c r="I32" s="8"/>
      <c r="J32" s="8"/>
      <c r="K32" s="1"/>
      <c r="N32" s="17"/>
    </row>
    <row r="33" spans="1:25" ht="10.5" x14ac:dyDescent="0.25">
      <c r="A33" s="3"/>
      <c r="B33" s="3"/>
      <c r="C33" s="2"/>
      <c r="D33" s="1"/>
      <c r="E33" s="6"/>
      <c r="F33" s="6"/>
      <c r="G33" s="7"/>
      <c r="H33" s="6"/>
      <c r="I33" s="8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18"/>
      <c r="H34" s="6"/>
      <c r="I34" s="8"/>
      <c r="J34" s="8"/>
      <c r="K34" s="1"/>
      <c r="N34" s="17"/>
      <c r="R34" s="12"/>
      <c r="S34" s="17"/>
      <c r="X34" s="19"/>
      <c r="Y34" s="12"/>
    </row>
    <row r="35" spans="1:25" ht="10.5" x14ac:dyDescent="0.25">
      <c r="A35" s="3"/>
      <c r="B35" s="3"/>
      <c r="C35" s="2"/>
      <c r="D35" s="1"/>
      <c r="E35" s="6"/>
      <c r="F35" s="6"/>
      <c r="G35" s="18"/>
      <c r="H35" s="20"/>
      <c r="I35" s="1"/>
      <c r="J35" s="8"/>
      <c r="K35" s="1"/>
      <c r="R35" s="19"/>
      <c r="S35" s="17"/>
      <c r="T35" s="12"/>
      <c r="U35" s="12"/>
      <c r="V35" s="12"/>
      <c r="W35" s="12"/>
      <c r="X35" s="19"/>
      <c r="Y35" s="12"/>
    </row>
    <row r="36" spans="1:25" ht="10.5" x14ac:dyDescent="0.25">
      <c r="A36" s="3"/>
      <c r="B36" s="3"/>
      <c r="C36" s="2"/>
      <c r="D36" s="1"/>
      <c r="E36" s="6"/>
      <c r="F36" s="6"/>
      <c r="G36" s="18"/>
      <c r="H36" s="20"/>
      <c r="I36" s="1"/>
      <c r="J36" s="8"/>
      <c r="K36" s="1"/>
      <c r="N36" s="17"/>
      <c r="P36" s="17"/>
      <c r="R36" s="19"/>
      <c r="S36" s="17"/>
      <c r="T36" s="12"/>
      <c r="U36" s="12"/>
      <c r="V36" s="12"/>
      <c r="W36" s="12"/>
      <c r="X36" s="19"/>
      <c r="Y36" s="12"/>
    </row>
    <row r="37" spans="1:25" ht="10.5" x14ac:dyDescent="0.25">
      <c r="A37" s="3"/>
      <c r="B37" s="3"/>
      <c r="C37" s="2"/>
      <c r="D37" s="1"/>
      <c r="E37" s="6"/>
      <c r="F37" s="6"/>
      <c r="G37" s="18"/>
      <c r="H37" s="20"/>
      <c r="I37" s="1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18"/>
      <c r="H38" s="20"/>
      <c r="I38" s="1"/>
      <c r="J38" s="8"/>
      <c r="K38" s="1"/>
    </row>
    <row r="39" spans="1:25" ht="10.5" x14ac:dyDescent="0.25">
      <c r="A39" s="3"/>
      <c r="B39" s="3"/>
      <c r="C39" s="2"/>
      <c r="D39" s="1"/>
      <c r="E39" s="6"/>
      <c r="F39" s="6"/>
      <c r="G39" s="18"/>
      <c r="H39" s="20"/>
      <c r="I39" s="1"/>
      <c r="J39" s="8"/>
      <c r="K39" s="1"/>
    </row>
    <row r="40" spans="1:25" ht="10.5" x14ac:dyDescent="0.25">
      <c r="A40" s="3"/>
      <c r="B40" s="3"/>
      <c r="C40" s="2"/>
      <c r="D40" s="1"/>
      <c r="E40" s="28"/>
      <c r="F40" s="28"/>
      <c r="G40" s="1"/>
      <c r="H40" s="20"/>
      <c r="I40" s="1"/>
      <c r="J40" s="8"/>
      <c r="K40" s="1"/>
    </row>
    <row r="41" spans="1:25" ht="10.5" x14ac:dyDescent="0.25">
      <c r="A41" s="3"/>
      <c r="B41" s="3"/>
      <c r="C41" s="2"/>
      <c r="D41" s="1"/>
      <c r="E41" s="28"/>
      <c r="F41" s="28"/>
      <c r="G41" s="1"/>
      <c r="H41" s="20"/>
      <c r="I41" s="1"/>
      <c r="J41" s="8"/>
      <c r="K41" s="1"/>
    </row>
    <row r="42" spans="1:25" ht="10.5" x14ac:dyDescent="0.25">
      <c r="A42" s="3"/>
      <c r="B42" s="3"/>
      <c r="C42" s="2"/>
      <c r="D42" s="1"/>
      <c r="E42" s="28"/>
      <c r="F42" s="28"/>
      <c r="G42" s="1"/>
      <c r="H42" s="20"/>
      <c r="I42" s="1"/>
      <c r="J42" s="8"/>
      <c r="K42" s="1"/>
    </row>
    <row r="43" spans="1:25" x14ac:dyDescent="0.2">
      <c r="A43" s="17"/>
      <c r="C43" s="11"/>
      <c r="H43" s="15"/>
      <c r="J43" s="21"/>
    </row>
    <row r="44" spans="1:25" x14ac:dyDescent="0.2">
      <c r="A44" s="17"/>
      <c r="C44" s="11"/>
      <c r="H44" s="15"/>
      <c r="J44" s="21"/>
    </row>
    <row r="45" spans="1:25" x14ac:dyDescent="0.2">
      <c r="A45" s="17"/>
      <c r="C45" s="11"/>
      <c r="H45" s="15"/>
      <c r="J45" s="21"/>
    </row>
    <row r="46" spans="1:25" x14ac:dyDescent="0.2">
      <c r="A46" s="17"/>
      <c r="C46" s="11"/>
      <c r="H46" s="15"/>
      <c r="J46" s="21"/>
    </row>
    <row r="47" spans="1:25" x14ac:dyDescent="0.2">
      <c r="A47" s="17"/>
      <c r="C47" s="11"/>
      <c r="G47" s="14"/>
      <c r="H47" s="15"/>
      <c r="J47" s="21"/>
    </row>
    <row r="48" spans="1:25" x14ac:dyDescent="0.2">
      <c r="A48" s="17"/>
      <c r="C48" s="11"/>
      <c r="G48" s="14"/>
      <c r="H48" s="15"/>
      <c r="J48" s="11"/>
      <c r="N48" s="17"/>
      <c r="R48" s="12"/>
      <c r="S48" s="17"/>
      <c r="X48" s="19"/>
      <c r="Y48" s="12"/>
    </row>
    <row r="49" spans="1:25" x14ac:dyDescent="0.2">
      <c r="A49" s="17"/>
      <c r="C49" s="11"/>
      <c r="G49" s="14"/>
      <c r="H49" s="15"/>
      <c r="J49" s="11"/>
      <c r="R49" s="19"/>
      <c r="S49" s="17"/>
      <c r="T49" s="12"/>
      <c r="U49" s="12"/>
      <c r="V49" s="12"/>
      <c r="W49" s="12"/>
      <c r="X49" s="19"/>
      <c r="Y49" s="12"/>
    </row>
    <row r="50" spans="1:25" x14ac:dyDescent="0.2">
      <c r="A50" s="17"/>
      <c r="C50" s="11"/>
      <c r="G50" s="14"/>
      <c r="H50" s="15"/>
      <c r="J50" s="11"/>
      <c r="N50" s="17"/>
      <c r="P50" s="17"/>
      <c r="R50" s="19"/>
      <c r="S50" s="17"/>
      <c r="T50" s="12"/>
      <c r="U50" s="12"/>
      <c r="V50" s="12"/>
      <c r="W50" s="12"/>
      <c r="X50" s="19"/>
      <c r="Y50" s="12"/>
    </row>
    <row r="51" spans="1:25" x14ac:dyDescent="0.2">
      <c r="A51" s="17"/>
      <c r="C51" s="11"/>
      <c r="G51" s="14"/>
      <c r="H51" s="15"/>
      <c r="J51" s="11"/>
    </row>
    <row r="52" spans="1:25" x14ac:dyDescent="0.2">
      <c r="A52" s="17"/>
      <c r="C52" s="11"/>
      <c r="G52" s="14"/>
      <c r="H52" s="15"/>
      <c r="J52" s="11"/>
    </row>
    <row r="53" spans="1:25" x14ac:dyDescent="0.2">
      <c r="A53" s="17"/>
      <c r="C53" s="11"/>
      <c r="H53" s="15"/>
      <c r="J53" s="11"/>
    </row>
    <row r="54" spans="1:25" x14ac:dyDescent="0.2">
      <c r="A54" s="17"/>
      <c r="C54" s="11"/>
      <c r="H54" s="15"/>
      <c r="J54" s="11"/>
    </row>
    <row r="55" spans="1:25" x14ac:dyDescent="0.2">
      <c r="A55" s="17"/>
      <c r="C55" s="11"/>
      <c r="H55" s="15"/>
      <c r="J55" s="11"/>
    </row>
    <row r="56" spans="1:25" x14ac:dyDescent="0.2">
      <c r="A56" s="17"/>
      <c r="C56" s="11"/>
      <c r="H56" s="15"/>
      <c r="J56" s="11"/>
    </row>
    <row r="57" spans="1:25" x14ac:dyDescent="0.2">
      <c r="A57" s="17"/>
      <c r="C57" s="11"/>
      <c r="H57" s="15"/>
      <c r="J57" s="11"/>
    </row>
    <row r="58" spans="1:25" x14ac:dyDescent="0.2">
      <c r="A58" s="17"/>
      <c r="C58" s="11"/>
      <c r="H58" s="15"/>
      <c r="J58" s="11"/>
    </row>
    <row r="59" spans="1:25" x14ac:dyDescent="0.2">
      <c r="A59" s="17"/>
      <c r="C59" s="11"/>
      <c r="H59" s="15"/>
      <c r="J59" s="11"/>
    </row>
    <row r="60" spans="1:25" x14ac:dyDescent="0.2">
      <c r="C60" s="11"/>
      <c r="H60" s="15"/>
      <c r="J60" s="11"/>
    </row>
    <row r="61" spans="1:25" x14ac:dyDescent="0.2">
      <c r="C61" s="11"/>
      <c r="H61" s="15"/>
      <c r="J61" s="11"/>
    </row>
    <row r="62" spans="1:25" x14ac:dyDescent="0.2">
      <c r="C62" s="11"/>
      <c r="H62" s="15"/>
      <c r="J62" s="11"/>
    </row>
    <row r="63" spans="1:25" x14ac:dyDescent="0.2">
      <c r="C63" s="11"/>
      <c r="H63" s="15"/>
      <c r="J63" s="11"/>
    </row>
    <row r="64" spans="1:25" x14ac:dyDescent="0.2">
      <c r="C64" s="11"/>
      <c r="H64" s="15"/>
      <c r="J64" s="11"/>
    </row>
    <row r="65" spans="3:25" x14ac:dyDescent="0.2">
      <c r="C65" s="11"/>
      <c r="G65" s="14"/>
      <c r="H65" s="15"/>
      <c r="J65" s="11"/>
    </row>
    <row r="66" spans="3:25" x14ac:dyDescent="0.2">
      <c r="C66" s="11"/>
      <c r="G66" s="14"/>
      <c r="H66" s="15"/>
      <c r="J66" s="11"/>
      <c r="N66" s="17"/>
      <c r="R66" s="12"/>
      <c r="S66" s="17"/>
      <c r="X66" s="19"/>
      <c r="Y66" s="12"/>
    </row>
    <row r="67" spans="3:25" x14ac:dyDescent="0.2">
      <c r="C67" s="11"/>
      <c r="G67" s="14"/>
      <c r="H67" s="15"/>
      <c r="J67" s="11"/>
      <c r="R67" s="19"/>
      <c r="S67" s="17"/>
      <c r="T67" s="12"/>
      <c r="U67" s="12"/>
      <c r="V67" s="12"/>
      <c r="W67" s="12"/>
      <c r="X67" s="19"/>
      <c r="Y67" s="12"/>
    </row>
    <row r="68" spans="3:25" x14ac:dyDescent="0.2">
      <c r="C68" s="11"/>
      <c r="G68" s="14"/>
      <c r="H68" s="15"/>
      <c r="J68" s="11"/>
      <c r="N68" s="17"/>
      <c r="P68" s="17"/>
      <c r="R68" s="19"/>
      <c r="S68" s="17"/>
      <c r="T68" s="12"/>
      <c r="U68" s="12"/>
      <c r="V68" s="12"/>
      <c r="W68" s="12"/>
      <c r="X68" s="19"/>
      <c r="Y68" s="12"/>
    </row>
    <row r="69" spans="3:25" x14ac:dyDescent="0.2">
      <c r="C69" s="11"/>
      <c r="G69" s="14"/>
      <c r="H69" s="15"/>
      <c r="J69" s="11"/>
    </row>
    <row r="70" spans="3:25" x14ac:dyDescent="0.2">
      <c r="C70" s="11"/>
      <c r="H70" s="15"/>
      <c r="J70" s="11"/>
    </row>
    <row r="71" spans="3:25" x14ac:dyDescent="0.2">
      <c r="C71" s="11"/>
      <c r="G71" s="14"/>
      <c r="H71" s="15"/>
      <c r="J71" s="11"/>
    </row>
    <row r="72" spans="3:25" x14ac:dyDescent="0.2">
      <c r="C72" s="11"/>
      <c r="G72" s="14"/>
      <c r="H72" s="15"/>
      <c r="J72" s="11"/>
      <c r="N72" s="17"/>
      <c r="R72" s="12"/>
      <c r="S72" s="17"/>
      <c r="X72" s="19"/>
      <c r="Y72" s="12"/>
    </row>
    <row r="73" spans="3:25" x14ac:dyDescent="0.2">
      <c r="C73" s="11"/>
      <c r="G73" s="14"/>
      <c r="H73" s="15"/>
      <c r="J73" s="11"/>
      <c r="R73" s="19"/>
      <c r="S73" s="17"/>
      <c r="T73" s="12"/>
      <c r="U73" s="12"/>
      <c r="V73" s="12"/>
      <c r="W73" s="12"/>
      <c r="X73" s="19"/>
      <c r="Y73" s="12"/>
    </row>
    <row r="74" spans="3:25" x14ac:dyDescent="0.2">
      <c r="C74" s="11"/>
      <c r="G74" s="14"/>
      <c r="H74" s="15"/>
      <c r="J74" s="11"/>
      <c r="N74" s="17"/>
      <c r="P74" s="17"/>
      <c r="R74" s="19"/>
      <c r="S74" s="17"/>
      <c r="T74" s="12"/>
      <c r="U74" s="12"/>
      <c r="V74" s="12"/>
      <c r="W74" s="12"/>
      <c r="X74" s="19"/>
      <c r="Y74" s="12"/>
    </row>
    <row r="75" spans="3:25" x14ac:dyDescent="0.2">
      <c r="C75" s="11"/>
      <c r="G75" s="14"/>
      <c r="H75" s="15"/>
      <c r="J75" s="11"/>
      <c r="N75" s="17"/>
    </row>
    <row r="76" spans="3:25" x14ac:dyDescent="0.2">
      <c r="C76" s="11"/>
      <c r="G76" s="14"/>
      <c r="H76" s="15"/>
      <c r="J76" s="11"/>
      <c r="N76" s="22"/>
      <c r="P76" s="22"/>
      <c r="R76" s="22"/>
      <c r="S76" s="22"/>
      <c r="X76" s="22"/>
    </row>
    <row r="77" spans="3:25" x14ac:dyDescent="0.2">
      <c r="C77" s="11"/>
      <c r="G77" s="14"/>
      <c r="H77" s="15"/>
      <c r="J77" s="11"/>
    </row>
    <row r="78" spans="3:25" x14ac:dyDescent="0.2">
      <c r="C78" s="11"/>
      <c r="G78" s="14"/>
      <c r="H78" s="15"/>
      <c r="J78" s="11"/>
    </row>
    <row r="79" spans="3:25" x14ac:dyDescent="0.2">
      <c r="C79" s="11"/>
      <c r="G79" s="14"/>
      <c r="H79" s="15"/>
      <c r="J79" s="11"/>
      <c r="N79" s="17"/>
      <c r="R79" s="12"/>
      <c r="S79" s="17"/>
      <c r="X79" s="19"/>
      <c r="Y79" s="12"/>
    </row>
    <row r="80" spans="3:25" x14ac:dyDescent="0.2">
      <c r="C80" s="11"/>
      <c r="G80" s="14"/>
      <c r="H80" s="15"/>
      <c r="J80" s="11"/>
      <c r="R80" s="19"/>
      <c r="S80" s="17"/>
      <c r="T80" s="12"/>
      <c r="U80" s="12"/>
      <c r="V80" s="12"/>
      <c r="W80" s="12"/>
      <c r="X80" s="19"/>
      <c r="Y80" s="12"/>
    </row>
    <row r="81" spans="3:26" x14ac:dyDescent="0.2">
      <c r="C81" s="11"/>
      <c r="G81" s="14"/>
      <c r="H81" s="15"/>
      <c r="J81" s="11"/>
      <c r="N81" s="17"/>
      <c r="P81" s="17"/>
      <c r="R81" s="19"/>
      <c r="S81" s="17"/>
      <c r="T81" s="12"/>
      <c r="U81" s="12"/>
      <c r="V81" s="12"/>
      <c r="W81" s="12"/>
      <c r="X81" s="19"/>
      <c r="Y81" s="12"/>
    </row>
    <row r="82" spans="3:26" x14ac:dyDescent="0.2">
      <c r="C82" s="11"/>
      <c r="G82" s="14"/>
      <c r="H82" s="15"/>
      <c r="J82" s="11"/>
    </row>
    <row r="83" spans="3:26" x14ac:dyDescent="0.2">
      <c r="C83" s="11"/>
      <c r="H83" s="15"/>
      <c r="J83" s="11"/>
    </row>
    <row r="84" spans="3:26" x14ac:dyDescent="0.2">
      <c r="C84" s="11"/>
      <c r="H84" s="15"/>
      <c r="J84" s="11"/>
    </row>
    <row r="85" spans="3:26" x14ac:dyDescent="0.2">
      <c r="C85" s="11"/>
      <c r="H85" s="15"/>
      <c r="J85" s="11"/>
    </row>
    <row r="86" spans="3:26" x14ac:dyDescent="0.2">
      <c r="C86" s="11"/>
      <c r="G86" s="14"/>
      <c r="H86" s="15"/>
      <c r="J86" s="11"/>
      <c r="Z86" s="17"/>
    </row>
    <row r="87" spans="3:26" x14ac:dyDescent="0.2">
      <c r="C87" s="11"/>
      <c r="G87" s="14"/>
      <c r="H87" s="15"/>
      <c r="J87" s="11"/>
      <c r="N87" s="17"/>
      <c r="R87" s="12"/>
      <c r="S87" s="17"/>
      <c r="X87" s="19"/>
      <c r="Y87" s="12"/>
    </row>
    <row r="88" spans="3:26" x14ac:dyDescent="0.2">
      <c r="C88" s="11"/>
      <c r="G88" s="14"/>
      <c r="H88" s="15"/>
      <c r="J88" s="11"/>
      <c r="R88" s="19"/>
      <c r="S88" s="17"/>
      <c r="T88" s="12"/>
      <c r="U88" s="12"/>
      <c r="V88" s="12"/>
      <c r="W88" s="12"/>
      <c r="X88" s="19"/>
      <c r="Y88" s="12"/>
    </row>
    <row r="89" spans="3:26" x14ac:dyDescent="0.2">
      <c r="C89" s="11"/>
      <c r="G89" s="14"/>
      <c r="H89" s="15"/>
      <c r="J89" s="11"/>
      <c r="N89" s="17"/>
      <c r="P89" s="17"/>
      <c r="R89" s="19"/>
      <c r="S89" s="17"/>
      <c r="T89" s="12"/>
      <c r="U89" s="12"/>
      <c r="V89" s="12"/>
      <c r="W89" s="12"/>
      <c r="X89" s="19"/>
      <c r="Y89" s="12"/>
    </row>
    <row r="90" spans="3:26" x14ac:dyDescent="0.2">
      <c r="C90" s="11"/>
      <c r="G90" s="14"/>
      <c r="H90" s="15"/>
      <c r="J90" s="11"/>
    </row>
    <row r="91" spans="3:26" x14ac:dyDescent="0.2">
      <c r="C91" s="11"/>
      <c r="H91" s="15"/>
      <c r="J91" s="11"/>
    </row>
    <row r="92" spans="3:26" x14ac:dyDescent="0.2">
      <c r="C92" s="11"/>
      <c r="G92" s="14"/>
      <c r="H92" s="15"/>
      <c r="J92" s="11"/>
      <c r="R92" s="23"/>
      <c r="S92" s="17"/>
      <c r="X92" s="11"/>
    </row>
    <row r="93" spans="3:26" x14ac:dyDescent="0.2">
      <c r="C93" s="11"/>
      <c r="G93" s="14"/>
      <c r="H93" s="15"/>
      <c r="J93" s="11"/>
    </row>
    <row r="94" spans="3:26" x14ac:dyDescent="0.2">
      <c r="C94" s="11"/>
      <c r="G94" s="14"/>
      <c r="H94" s="15"/>
      <c r="J94" s="11"/>
      <c r="N94" s="17"/>
      <c r="R94" s="12"/>
      <c r="S94" s="17"/>
      <c r="X94" s="19"/>
      <c r="Y94" s="12"/>
    </row>
    <row r="95" spans="3:26" x14ac:dyDescent="0.2">
      <c r="C95" s="11"/>
      <c r="G95" s="14"/>
      <c r="H95" s="15"/>
      <c r="J95" s="11"/>
      <c r="R95" s="19"/>
      <c r="S95" s="17"/>
      <c r="T95" s="12"/>
      <c r="U95" s="12"/>
      <c r="V95" s="12"/>
      <c r="W95" s="12"/>
      <c r="X95" s="19"/>
      <c r="Y95" s="12"/>
    </row>
    <row r="96" spans="3:26" x14ac:dyDescent="0.2">
      <c r="C96" s="11"/>
      <c r="G96" s="14"/>
      <c r="H96" s="15"/>
      <c r="J96" s="11"/>
      <c r="N96" s="17"/>
      <c r="P96" s="17"/>
      <c r="R96" s="19"/>
      <c r="S96" s="17"/>
      <c r="T96" s="12"/>
      <c r="U96" s="12"/>
      <c r="V96" s="12"/>
      <c r="W96" s="12"/>
      <c r="X96" s="19"/>
      <c r="Y96" s="12"/>
    </row>
    <row r="97" spans="3:25" x14ac:dyDescent="0.2">
      <c r="C97" s="11"/>
      <c r="G97" s="14"/>
      <c r="H97" s="15"/>
      <c r="J97" s="11"/>
    </row>
    <row r="98" spans="3:25" x14ac:dyDescent="0.2">
      <c r="C98" s="11"/>
      <c r="H98" s="15"/>
      <c r="J98" s="11"/>
    </row>
    <row r="99" spans="3:25" x14ac:dyDescent="0.2">
      <c r="C99" s="11"/>
      <c r="G99" s="14"/>
      <c r="H99" s="15"/>
      <c r="J99" s="11"/>
    </row>
    <row r="100" spans="3:25" x14ac:dyDescent="0.2">
      <c r="C100" s="11"/>
      <c r="G100" s="14"/>
      <c r="H100" s="15"/>
      <c r="J100" s="11"/>
      <c r="N100" s="17"/>
      <c r="R100" s="12"/>
      <c r="S100" s="17"/>
      <c r="X100" s="19"/>
      <c r="Y100" s="12"/>
    </row>
    <row r="101" spans="3:25" x14ac:dyDescent="0.2">
      <c r="C101" s="11"/>
      <c r="G101" s="14"/>
      <c r="H101" s="15"/>
      <c r="J101" s="11"/>
      <c r="R101" s="19"/>
      <c r="S101" s="17"/>
      <c r="T101" s="12"/>
      <c r="U101" s="12"/>
      <c r="V101" s="12"/>
      <c r="W101" s="12"/>
      <c r="X101" s="19"/>
      <c r="Y101" s="12"/>
    </row>
    <row r="102" spans="3:25" x14ac:dyDescent="0.2">
      <c r="C102" s="11"/>
      <c r="G102" s="14"/>
      <c r="H102" s="15"/>
      <c r="J102" s="11"/>
      <c r="N102" s="17"/>
      <c r="P102" s="17"/>
      <c r="R102" s="19"/>
      <c r="S102" s="17"/>
      <c r="T102" s="12"/>
      <c r="U102" s="12"/>
      <c r="V102" s="12"/>
      <c r="W102" s="12"/>
      <c r="X102" s="19"/>
      <c r="Y102" s="12"/>
    </row>
    <row r="103" spans="3:25" x14ac:dyDescent="0.2">
      <c r="C103" s="11"/>
      <c r="G103" s="14"/>
      <c r="H103" s="15"/>
      <c r="J103" s="11"/>
    </row>
    <row r="104" spans="3:25" x14ac:dyDescent="0.2">
      <c r="C104" s="11"/>
      <c r="H104" s="15"/>
      <c r="J104" s="11"/>
    </row>
    <row r="105" spans="3:25" x14ac:dyDescent="0.2">
      <c r="C105" s="11"/>
      <c r="H105" s="15"/>
      <c r="J105" s="11"/>
    </row>
    <row r="106" spans="3:25" x14ac:dyDescent="0.2">
      <c r="C106" s="11"/>
      <c r="H106" s="15"/>
      <c r="J106" s="11"/>
    </row>
    <row r="107" spans="3:25" x14ac:dyDescent="0.2">
      <c r="C107" s="11"/>
      <c r="H107" s="15"/>
      <c r="J107" s="11"/>
    </row>
    <row r="108" spans="3:25" x14ac:dyDescent="0.2">
      <c r="C108" s="11"/>
      <c r="H108" s="15"/>
      <c r="J108" s="11"/>
    </row>
    <row r="109" spans="3:25" x14ac:dyDescent="0.2">
      <c r="C109" s="11"/>
      <c r="G109" s="14"/>
      <c r="H109" s="15"/>
      <c r="J109" s="11"/>
    </row>
    <row r="110" spans="3:25" x14ac:dyDescent="0.2">
      <c r="C110" s="11"/>
      <c r="G110" s="14"/>
      <c r="H110" s="15"/>
      <c r="J110" s="11"/>
      <c r="N110" s="17"/>
      <c r="R110" s="12"/>
      <c r="S110" s="17"/>
      <c r="X110" s="19"/>
      <c r="Y110" s="12"/>
    </row>
    <row r="111" spans="3:25" x14ac:dyDescent="0.2">
      <c r="C111" s="11"/>
      <c r="H111" s="15"/>
      <c r="J111" s="11"/>
    </row>
    <row r="112" spans="3:25" x14ac:dyDescent="0.2">
      <c r="C112" s="11"/>
      <c r="G112" s="14"/>
      <c r="H112" s="15"/>
      <c r="J112" s="11"/>
      <c r="N112" s="17"/>
      <c r="P112" s="17"/>
      <c r="R112" s="19"/>
      <c r="S112" s="17"/>
      <c r="T112" s="12"/>
      <c r="U112" s="12"/>
      <c r="V112" s="12"/>
      <c r="W112" s="12"/>
      <c r="X112" s="19"/>
      <c r="Y112" s="12"/>
    </row>
    <row r="113" spans="3:25" x14ac:dyDescent="0.2">
      <c r="C113" s="11"/>
      <c r="G113" s="14"/>
      <c r="H113" s="15"/>
      <c r="J113" s="11"/>
    </row>
    <row r="114" spans="3:25" x14ac:dyDescent="0.2">
      <c r="C114" s="11"/>
      <c r="G114" s="14"/>
      <c r="H114" s="15"/>
      <c r="J114" s="11"/>
    </row>
    <row r="115" spans="3:25" x14ac:dyDescent="0.2">
      <c r="C115" s="11"/>
      <c r="H115" s="15"/>
      <c r="J115" s="11"/>
    </row>
    <row r="116" spans="3:25" x14ac:dyDescent="0.2">
      <c r="C116" s="11"/>
      <c r="H116" s="15"/>
      <c r="J116" s="11"/>
    </row>
    <row r="117" spans="3:25" x14ac:dyDescent="0.2">
      <c r="C117" s="11"/>
      <c r="H117" s="15"/>
      <c r="J117" s="11"/>
    </row>
    <row r="118" spans="3:25" x14ac:dyDescent="0.2">
      <c r="C118" s="11"/>
      <c r="H118" s="15"/>
      <c r="J118" s="11"/>
    </row>
    <row r="119" spans="3:25" x14ac:dyDescent="0.2">
      <c r="C119" s="11"/>
      <c r="H119" s="15"/>
      <c r="J119" s="11"/>
    </row>
    <row r="120" spans="3:25" x14ac:dyDescent="0.2">
      <c r="C120" s="11"/>
      <c r="G120" s="14"/>
      <c r="H120" s="15"/>
      <c r="J120" s="11"/>
    </row>
    <row r="121" spans="3:25" x14ac:dyDescent="0.2">
      <c r="C121" s="11"/>
      <c r="G121" s="14"/>
      <c r="H121" s="15"/>
      <c r="J121" s="11"/>
      <c r="N121" s="17"/>
      <c r="R121" s="12"/>
      <c r="S121" s="17"/>
      <c r="X121" s="19"/>
      <c r="Y121" s="12"/>
    </row>
    <row r="122" spans="3:25" x14ac:dyDescent="0.2">
      <c r="C122" s="11"/>
      <c r="G122" s="14"/>
      <c r="H122" s="15"/>
      <c r="J122" s="11"/>
      <c r="R122" s="19"/>
      <c r="S122" s="17"/>
      <c r="T122" s="12"/>
      <c r="U122" s="12"/>
      <c r="V122" s="12"/>
      <c r="W122" s="12"/>
      <c r="X122" s="19"/>
      <c r="Y122" s="12"/>
    </row>
    <row r="123" spans="3:25" x14ac:dyDescent="0.2">
      <c r="C123" s="11"/>
      <c r="G123" s="14"/>
      <c r="H123" s="15"/>
      <c r="J123" s="11"/>
      <c r="N123" s="17"/>
      <c r="P123" s="17"/>
      <c r="R123" s="19"/>
      <c r="S123" s="17"/>
      <c r="T123" s="12"/>
      <c r="U123" s="12"/>
      <c r="V123" s="12"/>
      <c r="W123" s="12"/>
      <c r="X123" s="19"/>
      <c r="Y123" s="12"/>
    </row>
    <row r="124" spans="3:25" x14ac:dyDescent="0.2">
      <c r="C124" s="11"/>
      <c r="G124" s="14"/>
      <c r="H124" s="15"/>
      <c r="J124" s="11"/>
    </row>
    <row r="125" spans="3:25" x14ac:dyDescent="0.2">
      <c r="C125" s="11"/>
      <c r="G125" s="14"/>
      <c r="H125" s="15"/>
      <c r="J125" s="11"/>
    </row>
    <row r="126" spans="3:25" x14ac:dyDescent="0.2">
      <c r="C126" s="11"/>
      <c r="H126" s="15"/>
      <c r="J126" s="11"/>
    </row>
    <row r="127" spans="3:25" x14ac:dyDescent="0.2">
      <c r="C127" s="11"/>
      <c r="H127" s="15"/>
      <c r="J127" s="11"/>
    </row>
    <row r="128" spans="3:25" x14ac:dyDescent="0.2">
      <c r="C128" s="11"/>
      <c r="H128" s="15"/>
      <c r="J128" s="11"/>
    </row>
    <row r="129" spans="3:26" x14ac:dyDescent="0.2">
      <c r="C129" s="11"/>
      <c r="G129" s="14"/>
      <c r="H129" s="15"/>
      <c r="J129" s="11"/>
      <c r="Z129" s="17"/>
    </row>
    <row r="130" spans="3:26" x14ac:dyDescent="0.2">
      <c r="C130" s="11"/>
      <c r="G130" s="14"/>
      <c r="H130" s="15"/>
      <c r="J130" s="11"/>
      <c r="N130" s="17"/>
    </row>
    <row r="131" spans="3:26" x14ac:dyDescent="0.2">
      <c r="C131" s="11"/>
      <c r="G131" s="14"/>
      <c r="H131" s="15"/>
      <c r="J131" s="11"/>
      <c r="N131" s="17"/>
    </row>
    <row r="132" spans="3:26" x14ac:dyDescent="0.2">
      <c r="C132" s="11"/>
      <c r="G132" s="14"/>
      <c r="H132" s="15"/>
      <c r="J132" s="11"/>
    </row>
    <row r="133" spans="3:26" x14ac:dyDescent="0.2">
      <c r="C133" s="11"/>
      <c r="G133" s="14"/>
      <c r="H133" s="15"/>
      <c r="J133" s="11"/>
      <c r="N133" s="17"/>
      <c r="R133" s="12"/>
      <c r="S133" s="17"/>
      <c r="X133" s="19"/>
      <c r="Y133" s="12"/>
    </row>
    <row r="134" spans="3:26" x14ac:dyDescent="0.2">
      <c r="C134" s="11"/>
      <c r="G134" s="14"/>
      <c r="H134" s="15"/>
      <c r="J134" s="11"/>
      <c r="R134" s="19"/>
      <c r="S134" s="17"/>
      <c r="T134" s="12"/>
      <c r="U134" s="12"/>
      <c r="V134" s="12"/>
      <c r="W134" s="12"/>
      <c r="X134" s="19"/>
      <c r="Y134" s="12"/>
    </row>
    <row r="135" spans="3:26" x14ac:dyDescent="0.2">
      <c r="C135" s="11"/>
      <c r="G135" s="14"/>
      <c r="H135" s="15"/>
      <c r="J135" s="11"/>
      <c r="N135" s="17"/>
      <c r="P135" s="17"/>
      <c r="R135" s="19"/>
      <c r="S135" s="17"/>
      <c r="T135" s="12"/>
      <c r="U135" s="12"/>
      <c r="V135" s="12"/>
      <c r="W135" s="12"/>
      <c r="X135" s="19"/>
      <c r="Y135" s="12"/>
    </row>
    <row r="136" spans="3:26" x14ac:dyDescent="0.2">
      <c r="C136" s="11"/>
      <c r="G136" s="14"/>
      <c r="H136" s="15"/>
      <c r="J136" s="11"/>
    </row>
    <row r="137" spans="3:26" x14ac:dyDescent="0.2">
      <c r="C137" s="11"/>
      <c r="G137" s="14"/>
      <c r="H137" s="15"/>
      <c r="J137" s="11"/>
    </row>
    <row r="138" spans="3:26" x14ac:dyDescent="0.2">
      <c r="C138" s="11"/>
      <c r="G138" s="14"/>
      <c r="H138" s="13"/>
      <c r="J138" s="11"/>
    </row>
    <row r="139" spans="3:26" x14ac:dyDescent="0.2">
      <c r="C139" s="11"/>
      <c r="G139" s="14"/>
      <c r="H139" s="13"/>
      <c r="J139" s="11"/>
      <c r="R139" s="23"/>
      <c r="S139" s="17"/>
      <c r="W139" s="11"/>
      <c r="X139" s="11"/>
      <c r="Y139" s="24"/>
    </row>
    <row r="140" spans="3:26" x14ac:dyDescent="0.2">
      <c r="C140" s="11"/>
      <c r="G140" s="14"/>
      <c r="H140" s="13"/>
      <c r="J140" s="11"/>
      <c r="R140" s="23"/>
      <c r="S140" s="17"/>
      <c r="X140" s="11"/>
    </row>
    <row r="141" spans="3:26" x14ac:dyDescent="0.2">
      <c r="C141" s="11"/>
      <c r="G141" s="14"/>
      <c r="H141" s="13"/>
      <c r="J141" s="11"/>
    </row>
    <row r="142" spans="3:26" x14ac:dyDescent="0.2">
      <c r="C142" s="11"/>
      <c r="G142" s="14"/>
      <c r="H142" s="13"/>
      <c r="J142" s="11"/>
      <c r="N142" s="17"/>
      <c r="R142" s="12"/>
      <c r="S142" s="17"/>
      <c r="X142" s="19"/>
      <c r="Y142" s="12"/>
    </row>
    <row r="143" spans="3:26" x14ac:dyDescent="0.2">
      <c r="C143" s="11"/>
      <c r="G143" s="14"/>
      <c r="H143" s="13"/>
      <c r="J143" s="11"/>
      <c r="R143" s="19"/>
      <c r="S143" s="17"/>
      <c r="T143" s="12"/>
      <c r="U143" s="12"/>
      <c r="V143" s="12"/>
      <c r="W143" s="12"/>
      <c r="X143" s="19"/>
      <c r="Y143" s="12"/>
    </row>
    <row r="144" spans="3:26" x14ac:dyDescent="0.2">
      <c r="C144" s="11"/>
      <c r="G144" s="14"/>
      <c r="H144" s="13"/>
      <c r="J144" s="11"/>
      <c r="N144" s="17"/>
      <c r="P144" s="17"/>
      <c r="R144" s="19"/>
      <c r="S144" s="17"/>
      <c r="T144" s="12"/>
      <c r="U144" s="12"/>
      <c r="V144" s="12"/>
      <c r="W144" s="12"/>
      <c r="X144" s="19"/>
      <c r="Y144" s="12"/>
    </row>
    <row r="145" spans="3:25" x14ac:dyDescent="0.2">
      <c r="C145" s="11"/>
    </row>
    <row r="146" spans="3:25" x14ac:dyDescent="0.2">
      <c r="C146" s="11"/>
    </row>
    <row r="147" spans="3:25" x14ac:dyDescent="0.2">
      <c r="C147" s="11"/>
      <c r="G147" s="14"/>
      <c r="H147" s="13"/>
      <c r="J147" s="11"/>
      <c r="R147" s="23"/>
      <c r="S147" s="17"/>
      <c r="W147" s="11"/>
      <c r="X147" s="11"/>
      <c r="Y147" s="24"/>
    </row>
    <row r="148" spans="3:25" x14ac:dyDescent="0.2">
      <c r="C148" s="11"/>
      <c r="G148" s="14"/>
      <c r="H148" s="13"/>
      <c r="J148" s="11"/>
      <c r="R148" s="23"/>
      <c r="S148" s="17"/>
      <c r="X148" s="11"/>
    </row>
    <row r="149" spans="3:25" x14ac:dyDescent="0.2">
      <c r="C149" s="11"/>
      <c r="G149" s="14"/>
      <c r="H149" s="13"/>
      <c r="J149" s="11"/>
    </row>
    <row r="150" spans="3:25" x14ac:dyDescent="0.2">
      <c r="C150" s="11"/>
      <c r="G150" s="14"/>
      <c r="H150" s="13"/>
      <c r="J150" s="11"/>
      <c r="N150" s="17"/>
      <c r="R150" s="12"/>
      <c r="S150" s="17"/>
      <c r="X150" s="19"/>
      <c r="Y150" s="12"/>
    </row>
    <row r="151" spans="3:25" x14ac:dyDescent="0.2">
      <c r="C151" s="11"/>
      <c r="G151" s="14"/>
      <c r="H151" s="13"/>
      <c r="J151" s="11"/>
      <c r="R151" s="19"/>
      <c r="S151" s="17"/>
      <c r="T151" s="12"/>
      <c r="U151" s="12"/>
      <c r="V151" s="12"/>
      <c r="W151" s="12"/>
      <c r="X151" s="19"/>
      <c r="Y151" s="12"/>
    </row>
    <row r="152" spans="3:25" x14ac:dyDescent="0.2">
      <c r="C152" s="11"/>
      <c r="G152" s="14"/>
      <c r="H152" s="13"/>
      <c r="J152" s="11"/>
      <c r="N152" s="17"/>
      <c r="P152" s="17"/>
      <c r="R152" s="19"/>
      <c r="S152" s="17"/>
      <c r="T152" s="12"/>
      <c r="U152" s="12"/>
      <c r="V152" s="12"/>
      <c r="W152" s="12"/>
      <c r="X152" s="19"/>
      <c r="Y152" s="12"/>
    </row>
    <row r="153" spans="3:25" x14ac:dyDescent="0.2">
      <c r="C153" s="11"/>
      <c r="G153" s="14"/>
      <c r="H153" s="13"/>
      <c r="J153" s="11"/>
      <c r="N153" s="17"/>
    </row>
    <row r="154" spans="3:25" x14ac:dyDescent="0.2">
      <c r="C154" s="11"/>
      <c r="N154" s="22"/>
      <c r="P154" s="22"/>
      <c r="R154" s="22"/>
      <c r="S154" s="22"/>
      <c r="X154" s="22"/>
    </row>
    <row r="155" spans="3:25" x14ac:dyDescent="0.2">
      <c r="C155" s="11"/>
    </row>
    <row r="156" spans="3:25" x14ac:dyDescent="0.2">
      <c r="C156" s="11"/>
      <c r="N156" s="17"/>
      <c r="R156" s="12"/>
      <c r="S156" s="17"/>
      <c r="X156" s="19"/>
      <c r="Y156" s="12"/>
    </row>
    <row r="157" spans="3:25" x14ac:dyDescent="0.2">
      <c r="C157" s="11"/>
      <c r="R157" s="19"/>
      <c r="S157" s="17"/>
      <c r="T157" s="12"/>
      <c r="U157" s="12"/>
      <c r="V157" s="12"/>
      <c r="W157" s="12"/>
      <c r="X157" s="19"/>
      <c r="Y157" s="12"/>
    </row>
    <row r="158" spans="3:25" x14ac:dyDescent="0.2">
      <c r="N158" s="17"/>
      <c r="P158" s="17"/>
      <c r="R158" s="19"/>
      <c r="S158" s="17"/>
      <c r="T158" s="12"/>
      <c r="U158" s="12"/>
      <c r="V158" s="12"/>
      <c r="W158" s="12"/>
      <c r="X158" s="19"/>
      <c r="Y158" s="12"/>
    </row>
    <row r="159" spans="3:25" x14ac:dyDescent="0.2">
      <c r="N159" s="17"/>
    </row>
    <row r="160" spans="3:25" x14ac:dyDescent="0.2">
      <c r="N160" s="22"/>
      <c r="P160" s="22"/>
      <c r="R160" s="22"/>
      <c r="S160" s="22"/>
      <c r="X160" s="22"/>
    </row>
    <row r="162" spans="14:26" x14ac:dyDescent="0.2">
      <c r="N162" s="17"/>
      <c r="R162" s="12"/>
      <c r="S162" s="17"/>
      <c r="X162" s="19"/>
      <c r="Y162" s="12"/>
    </row>
    <row r="163" spans="14:26" x14ac:dyDescent="0.2">
      <c r="R163" s="19"/>
      <c r="S163" s="17"/>
      <c r="T163" s="12"/>
      <c r="U163" s="12"/>
      <c r="V163" s="12"/>
      <c r="W163" s="12"/>
      <c r="X163" s="19"/>
      <c r="Y163" s="12"/>
    </row>
    <row r="164" spans="14:26" x14ac:dyDescent="0.2">
      <c r="N164" s="17"/>
      <c r="P164" s="17"/>
      <c r="R164" s="19"/>
      <c r="S164" s="17"/>
      <c r="T164" s="12"/>
      <c r="U164" s="12"/>
      <c r="V164" s="12"/>
      <c r="W164" s="12"/>
      <c r="X164" s="19"/>
      <c r="Y164" s="12"/>
    </row>
    <row r="168" spans="14:26" x14ac:dyDescent="0.2">
      <c r="R168" s="23"/>
      <c r="S168" s="17"/>
      <c r="W168" s="11"/>
      <c r="X168" s="11"/>
      <c r="Y168" s="24"/>
    </row>
    <row r="169" spans="14:26" x14ac:dyDescent="0.2">
      <c r="R169" s="23"/>
      <c r="S169" s="17"/>
      <c r="X169" s="11"/>
      <c r="Z169" s="17"/>
    </row>
    <row r="170" spans="14:26" x14ac:dyDescent="0.2">
      <c r="N170" s="17"/>
      <c r="R170" s="12"/>
      <c r="S170" s="17"/>
      <c r="X170" s="19"/>
      <c r="Y170" s="12"/>
    </row>
    <row r="171" spans="14:26" x14ac:dyDescent="0.2">
      <c r="R171" s="19"/>
      <c r="S171" s="17"/>
      <c r="T171" s="12"/>
      <c r="U171" s="12"/>
      <c r="V171" s="12"/>
      <c r="W171" s="12"/>
      <c r="X171" s="19"/>
      <c r="Y171" s="12"/>
    </row>
    <row r="172" spans="14:26" x14ac:dyDescent="0.2">
      <c r="N172" s="17"/>
      <c r="P172" s="17"/>
      <c r="R172" s="19"/>
      <c r="S172" s="17"/>
      <c r="T172" s="12"/>
      <c r="U172" s="12"/>
      <c r="V172" s="12"/>
      <c r="W172" s="12"/>
      <c r="X172" s="19"/>
      <c r="Y172" s="12"/>
    </row>
    <row r="174" spans="14:26" x14ac:dyDescent="0.2">
      <c r="R174" s="23"/>
      <c r="S174" s="17"/>
      <c r="W174" s="11"/>
      <c r="X174" s="11"/>
      <c r="Y174" s="24"/>
    </row>
    <row r="175" spans="14:26" x14ac:dyDescent="0.2">
      <c r="R175" s="23"/>
      <c r="S175" s="17"/>
      <c r="X175" s="11"/>
    </row>
    <row r="177" spans="14:25" x14ac:dyDescent="0.2">
      <c r="N177" s="17"/>
      <c r="R177" s="12"/>
      <c r="S177" s="17"/>
      <c r="X177" s="19"/>
      <c r="Y177" s="12"/>
    </row>
    <row r="178" spans="14:25" x14ac:dyDescent="0.2">
      <c r="R178" s="19"/>
      <c r="S178" s="17"/>
      <c r="T178" s="12"/>
      <c r="U178" s="12"/>
      <c r="V178" s="12"/>
      <c r="W178" s="12"/>
      <c r="X178" s="19"/>
      <c r="Y178" s="12"/>
    </row>
    <row r="179" spans="14:25" x14ac:dyDescent="0.2">
      <c r="N179" s="17"/>
      <c r="P179" s="17"/>
      <c r="R179" s="19"/>
      <c r="S179" s="17"/>
      <c r="T179" s="12"/>
      <c r="U179" s="12"/>
      <c r="V179" s="12"/>
      <c r="W179" s="12"/>
      <c r="X179" s="19"/>
      <c r="Y179" s="12"/>
    </row>
    <row r="180" spans="14:25" x14ac:dyDescent="0.2">
      <c r="N180" s="17"/>
    </row>
    <row r="181" spans="14:25" x14ac:dyDescent="0.2">
      <c r="N181" s="22"/>
      <c r="P181" s="22"/>
      <c r="R181" s="22"/>
      <c r="S181" s="22"/>
      <c r="X181" s="22"/>
    </row>
    <row r="183" spans="14:25" x14ac:dyDescent="0.2">
      <c r="N183" s="17"/>
      <c r="R183" s="12"/>
      <c r="S183" s="17"/>
      <c r="X183" s="19"/>
      <c r="Y183" s="12"/>
    </row>
    <row r="184" spans="14:25" x14ac:dyDescent="0.2">
      <c r="R184" s="19"/>
      <c r="S184" s="17"/>
      <c r="T184" s="12"/>
      <c r="U184" s="12"/>
      <c r="V184" s="12"/>
      <c r="W184" s="12"/>
      <c r="X184" s="19"/>
      <c r="Y184" s="12"/>
    </row>
    <row r="185" spans="14:25" x14ac:dyDescent="0.2">
      <c r="N185" s="17"/>
      <c r="P185" s="17"/>
      <c r="R185" s="19"/>
      <c r="S185" s="17"/>
      <c r="T185" s="12"/>
      <c r="U185" s="12"/>
      <c r="V185" s="12"/>
      <c r="W185" s="12"/>
      <c r="X185" s="19"/>
      <c r="Y185" s="12"/>
    </row>
    <row r="191" spans="14:25" x14ac:dyDescent="0.2">
      <c r="R191" s="23"/>
      <c r="S191" s="17"/>
      <c r="W191" s="11"/>
      <c r="X191" s="11"/>
      <c r="Y191" s="24"/>
    </row>
    <row r="192" spans="14:25" x14ac:dyDescent="0.2">
      <c r="R192" s="23"/>
      <c r="S192" s="17"/>
      <c r="X192" s="11"/>
    </row>
    <row r="194" spans="14:25" x14ac:dyDescent="0.2">
      <c r="N194" s="17"/>
      <c r="R194" s="12"/>
      <c r="S194" s="17"/>
      <c r="X194" s="19"/>
      <c r="Y194" s="12"/>
    </row>
    <row r="195" spans="14:25" x14ac:dyDescent="0.2">
      <c r="R195" s="19"/>
      <c r="S195" s="17"/>
      <c r="T195" s="12"/>
      <c r="U195" s="12"/>
      <c r="V195" s="12"/>
      <c r="W195" s="12"/>
      <c r="X195" s="19"/>
      <c r="Y195" s="12"/>
    </row>
    <row r="196" spans="14:25" x14ac:dyDescent="0.2">
      <c r="N196" s="17"/>
      <c r="P196" s="17"/>
      <c r="R196" s="19"/>
      <c r="S196" s="17"/>
      <c r="T196" s="12"/>
      <c r="U196" s="12"/>
      <c r="V196" s="12"/>
      <c r="W196" s="12"/>
      <c r="X196" s="19"/>
      <c r="Y196" s="12"/>
    </row>
    <row r="198" spans="14:25" x14ac:dyDescent="0.2">
      <c r="R198" s="23"/>
      <c r="S198" s="17"/>
      <c r="W198" s="11"/>
      <c r="X198" s="11"/>
      <c r="Y198" s="24"/>
    </row>
    <row r="199" spans="14:25" x14ac:dyDescent="0.2">
      <c r="R199" s="23"/>
      <c r="S199" s="17"/>
      <c r="X199" s="11"/>
    </row>
    <row r="201" spans="14:25" x14ac:dyDescent="0.2">
      <c r="N201" s="17"/>
      <c r="R201" s="12"/>
      <c r="S201" s="17"/>
      <c r="X201" s="19"/>
      <c r="Y201" s="12"/>
    </row>
    <row r="202" spans="14:25" x14ac:dyDescent="0.2">
      <c r="R202" s="19"/>
      <c r="S202" s="17"/>
      <c r="T202" s="12"/>
      <c r="U202" s="12"/>
      <c r="V202" s="12"/>
      <c r="W202" s="12"/>
      <c r="X202" s="19"/>
      <c r="Y202" s="12"/>
    </row>
    <row r="203" spans="14:25" x14ac:dyDescent="0.2">
      <c r="N203" s="17"/>
      <c r="P203" s="17"/>
      <c r="R203" s="19"/>
      <c r="S203" s="17"/>
      <c r="T203" s="12"/>
      <c r="U203" s="12"/>
      <c r="V203" s="12"/>
      <c r="W203" s="12"/>
      <c r="X203" s="19"/>
      <c r="Y203" s="12"/>
    </row>
    <row r="205" spans="14:25" x14ac:dyDescent="0.2">
      <c r="R205" s="23"/>
      <c r="S205" s="17"/>
      <c r="W205" s="11"/>
      <c r="X205" s="11"/>
      <c r="Y205" s="24"/>
    </row>
    <row r="206" spans="14:25" x14ac:dyDescent="0.2">
      <c r="R206" s="23"/>
      <c r="S206" s="17"/>
      <c r="X206" s="11"/>
    </row>
    <row r="210" spans="14:26" x14ac:dyDescent="0.2">
      <c r="Z210" s="17"/>
    </row>
    <row r="211" spans="14:26" x14ac:dyDescent="0.2">
      <c r="N211" s="17"/>
    </row>
    <row r="212" spans="14:26" x14ac:dyDescent="0.2">
      <c r="N212" s="17"/>
    </row>
    <row r="214" spans="14:26" x14ac:dyDescent="0.2">
      <c r="N214" s="17"/>
      <c r="R214" s="12"/>
      <c r="S214" s="17"/>
      <c r="X214" s="19"/>
      <c r="Y214" s="12"/>
    </row>
    <row r="215" spans="14:26" x14ac:dyDescent="0.2">
      <c r="R215" s="19"/>
      <c r="S215" s="17"/>
      <c r="T215" s="12"/>
      <c r="U215" s="12"/>
      <c r="V215" s="12"/>
      <c r="W215" s="12"/>
      <c r="X215" s="19"/>
      <c r="Y215" s="12"/>
    </row>
    <row r="216" spans="14:26" x14ac:dyDescent="0.2">
      <c r="N216" s="17"/>
      <c r="P216" s="17"/>
      <c r="R216" s="19"/>
      <c r="S216" s="17"/>
      <c r="T216" s="12"/>
      <c r="U216" s="12"/>
      <c r="V216" s="12"/>
      <c r="W216" s="12"/>
      <c r="X216" s="19"/>
      <c r="Y216" s="12"/>
    </row>
    <row r="218" spans="14:26" x14ac:dyDescent="0.2">
      <c r="R218" s="23"/>
      <c r="S218" s="17"/>
      <c r="W218" s="11"/>
      <c r="X218" s="11"/>
      <c r="Y218" s="24"/>
    </row>
    <row r="219" spans="14:26" x14ac:dyDescent="0.2">
      <c r="R219" s="23"/>
      <c r="S219" s="17"/>
      <c r="X219" s="11"/>
    </row>
    <row r="221" spans="14:26" x14ac:dyDescent="0.2">
      <c r="N221" s="17"/>
      <c r="R221" s="12"/>
      <c r="S221" s="17"/>
      <c r="X221" s="19"/>
      <c r="Y221" s="12"/>
    </row>
    <row r="222" spans="14:26" x14ac:dyDescent="0.2">
      <c r="R222" s="19"/>
      <c r="S222" s="17"/>
      <c r="T222" s="12"/>
      <c r="U222" s="12"/>
      <c r="V222" s="12"/>
      <c r="W222" s="12"/>
      <c r="X222" s="19"/>
      <c r="Y222" s="12"/>
    </row>
    <row r="223" spans="14:26" x14ac:dyDescent="0.2">
      <c r="N223" s="17"/>
      <c r="P223" s="17"/>
      <c r="R223" s="19"/>
      <c r="S223" s="17"/>
      <c r="T223" s="12"/>
      <c r="U223" s="12"/>
      <c r="V223" s="12"/>
      <c r="W223" s="12"/>
      <c r="X223" s="19"/>
      <c r="Y223" s="12"/>
    </row>
    <row r="228" spans="14:25" x14ac:dyDescent="0.2">
      <c r="R228" s="23"/>
      <c r="S228" s="17"/>
      <c r="W228" s="11"/>
      <c r="X228" s="11"/>
      <c r="Y228" s="24"/>
    </row>
    <row r="229" spans="14:25" x14ac:dyDescent="0.2">
      <c r="R229" s="23"/>
      <c r="S229" s="17"/>
      <c r="X229" s="11"/>
    </row>
    <row r="231" spans="14:25" x14ac:dyDescent="0.2">
      <c r="N231" s="17"/>
      <c r="R231" s="12"/>
      <c r="S231" s="17"/>
      <c r="X231" s="19"/>
      <c r="Y231" s="12"/>
    </row>
    <row r="232" spans="14:25" x14ac:dyDescent="0.2">
      <c r="R232" s="19"/>
      <c r="S232" s="17"/>
      <c r="T232" s="12"/>
      <c r="U232" s="12"/>
      <c r="V232" s="12"/>
      <c r="W232" s="12"/>
      <c r="X232" s="19"/>
      <c r="Y232" s="12"/>
    </row>
    <row r="233" spans="14:25" x14ac:dyDescent="0.2">
      <c r="N233" s="17"/>
      <c r="P233" s="17"/>
      <c r="R233" s="19"/>
      <c r="S233" s="17"/>
      <c r="T233" s="12"/>
      <c r="U233" s="12"/>
      <c r="V233" s="12"/>
      <c r="W233" s="12"/>
      <c r="X233" s="19"/>
      <c r="Y233" s="12"/>
    </row>
    <row r="234" spans="14:25" x14ac:dyDescent="0.2">
      <c r="N234" s="17"/>
    </row>
    <row r="235" spans="14:25" x14ac:dyDescent="0.2">
      <c r="N235" s="22"/>
      <c r="P235" s="22"/>
      <c r="R235" s="22"/>
      <c r="S235" s="22"/>
      <c r="X235" s="22"/>
    </row>
    <row r="237" spans="14:25" x14ac:dyDescent="0.2">
      <c r="N237" s="17"/>
      <c r="R237" s="12"/>
      <c r="S237" s="17"/>
      <c r="X237" s="19"/>
      <c r="Y237" s="12"/>
    </row>
    <row r="238" spans="14:25" x14ac:dyDescent="0.2">
      <c r="R238" s="19"/>
      <c r="S238" s="17"/>
      <c r="T238" s="12"/>
      <c r="U238" s="12"/>
      <c r="V238" s="12"/>
      <c r="W238" s="12"/>
      <c r="X238" s="19"/>
      <c r="Y238" s="12"/>
    </row>
    <row r="239" spans="14:25" x14ac:dyDescent="0.2">
      <c r="N239" s="17"/>
      <c r="P239" s="17"/>
      <c r="R239" s="19"/>
      <c r="S239" s="17"/>
      <c r="T239" s="12"/>
      <c r="U239" s="12"/>
      <c r="V239" s="12"/>
      <c r="W239" s="12"/>
      <c r="X239" s="19"/>
      <c r="Y239" s="12"/>
    </row>
    <row r="240" spans="14:25" x14ac:dyDescent="0.2">
      <c r="N240" s="17"/>
    </row>
    <row r="241" spans="14:25" x14ac:dyDescent="0.2">
      <c r="N241" s="22"/>
      <c r="P241" s="22"/>
      <c r="R241" s="22"/>
      <c r="S241" s="22"/>
      <c r="X241" s="22"/>
    </row>
    <row r="243" spans="14:25" x14ac:dyDescent="0.2">
      <c r="N243" s="17"/>
      <c r="R243" s="12"/>
      <c r="S243" s="17"/>
      <c r="X243" s="19"/>
      <c r="Y243" s="12"/>
    </row>
    <row r="244" spans="14:25" x14ac:dyDescent="0.2">
      <c r="R244" s="19"/>
      <c r="S244" s="17"/>
      <c r="T244" s="12"/>
      <c r="U244" s="12"/>
      <c r="V244" s="12"/>
      <c r="W244" s="12"/>
      <c r="X244" s="19"/>
      <c r="Y244" s="12"/>
    </row>
    <row r="245" spans="14:25" x14ac:dyDescent="0.2">
      <c r="N245" s="17"/>
      <c r="P245" s="17"/>
      <c r="R245" s="19"/>
      <c r="S245" s="17"/>
      <c r="T245" s="12"/>
      <c r="U245" s="12"/>
      <c r="V245" s="12"/>
      <c r="W245" s="12"/>
      <c r="X245" s="19"/>
      <c r="Y245" s="12"/>
    </row>
    <row r="246" spans="14:25" x14ac:dyDescent="0.2">
      <c r="N246" s="17"/>
    </row>
    <row r="248" spans="14:25" x14ac:dyDescent="0.2">
      <c r="N248" s="17"/>
      <c r="R248" s="12"/>
      <c r="S248" s="17"/>
      <c r="X248" s="19"/>
      <c r="Y248" s="12"/>
    </row>
    <row r="249" spans="14:25" x14ac:dyDescent="0.2">
      <c r="R249" s="19"/>
      <c r="S249" s="17"/>
      <c r="T249" s="12"/>
      <c r="U249" s="12"/>
      <c r="V249" s="12"/>
      <c r="W249" s="12"/>
      <c r="X249" s="19"/>
      <c r="Y249" s="12"/>
    </row>
    <row r="250" spans="14:25" x14ac:dyDescent="0.2">
      <c r="N250" s="17"/>
      <c r="P250" s="17"/>
      <c r="R250" s="19"/>
      <c r="S250" s="17"/>
      <c r="T250" s="12"/>
      <c r="U250" s="12"/>
      <c r="V250" s="12"/>
      <c r="W250" s="12"/>
      <c r="X250" s="19"/>
      <c r="Y250" s="12"/>
    </row>
    <row r="251" spans="14:25" x14ac:dyDescent="0.2">
      <c r="N251" s="17"/>
    </row>
    <row r="252" spans="14:25" x14ac:dyDescent="0.2">
      <c r="N252" s="22"/>
      <c r="P252" s="22"/>
      <c r="R252" s="22"/>
      <c r="S252" s="22"/>
      <c r="X252" s="22"/>
    </row>
    <row r="254" spans="14:25" x14ac:dyDescent="0.2">
      <c r="N254" s="17"/>
      <c r="R254" s="12"/>
      <c r="S254" s="17"/>
      <c r="X254" s="19"/>
      <c r="Y254" s="12"/>
    </row>
    <row r="255" spans="14:25" x14ac:dyDescent="0.2">
      <c r="R255" s="19"/>
      <c r="S255" s="17"/>
      <c r="T255" s="12"/>
      <c r="U255" s="12"/>
      <c r="V255" s="12"/>
      <c r="W255" s="12"/>
      <c r="X255" s="19"/>
      <c r="Y255" s="12"/>
    </row>
    <row r="256" spans="14:25" x14ac:dyDescent="0.2">
      <c r="N256" s="17"/>
      <c r="P256" s="17"/>
      <c r="R256" s="19"/>
      <c r="S256" s="17"/>
      <c r="T256" s="12"/>
      <c r="U256" s="12"/>
      <c r="V256" s="12"/>
      <c r="W256" s="12"/>
      <c r="X256" s="19"/>
      <c r="Y256" s="12"/>
    </row>
    <row r="258" spans="14:25" x14ac:dyDescent="0.2">
      <c r="R258" s="23"/>
      <c r="S258" s="17"/>
      <c r="W258" s="11"/>
      <c r="X258" s="11"/>
      <c r="Y258" s="24"/>
    </row>
    <row r="259" spans="14:25" x14ac:dyDescent="0.2">
      <c r="R259" s="23"/>
      <c r="S259" s="17"/>
      <c r="X259" s="11"/>
    </row>
    <row r="262" spans="14:25" x14ac:dyDescent="0.2">
      <c r="N262" s="22"/>
      <c r="P262" s="22"/>
      <c r="R262" s="22"/>
      <c r="S262" s="22"/>
      <c r="X262" s="22"/>
    </row>
    <row r="264" spans="14:25" x14ac:dyDescent="0.2">
      <c r="N264" s="17"/>
      <c r="R264" s="12"/>
      <c r="S264" s="17"/>
      <c r="X264" s="19"/>
      <c r="Y264" s="12"/>
    </row>
    <row r="265" spans="14:25" x14ac:dyDescent="0.2">
      <c r="R265" s="19"/>
      <c r="S265" s="17"/>
      <c r="T265" s="12"/>
      <c r="U265" s="12"/>
      <c r="V265" s="12"/>
      <c r="W265" s="12"/>
      <c r="X265" s="19"/>
      <c r="Y265" s="12"/>
    </row>
    <row r="266" spans="14:25" x14ac:dyDescent="0.2">
      <c r="N266" s="17"/>
      <c r="P266" s="17"/>
      <c r="R266" s="19"/>
      <c r="S266" s="17"/>
      <c r="T266" s="12"/>
      <c r="U266" s="12"/>
      <c r="V266" s="12"/>
      <c r="W266" s="12"/>
      <c r="X266" s="19"/>
      <c r="Y266" s="12"/>
    </row>
    <row r="268" spans="14:25" x14ac:dyDescent="0.2">
      <c r="R268" s="23"/>
      <c r="S268" s="17"/>
      <c r="W268" s="11"/>
      <c r="X268" s="11"/>
      <c r="Y268" s="24"/>
    </row>
    <row r="269" spans="14:25" x14ac:dyDescent="0.2">
      <c r="R269" s="23"/>
      <c r="S269" s="17"/>
      <c r="X269" s="11"/>
    </row>
    <row r="271" spans="14:25" x14ac:dyDescent="0.2">
      <c r="N271" s="17"/>
      <c r="R271" s="12"/>
      <c r="S271" s="17"/>
      <c r="X271" s="19"/>
      <c r="Y271" s="12"/>
    </row>
    <row r="272" spans="14:25" x14ac:dyDescent="0.2">
      <c r="R272" s="19"/>
      <c r="S272" s="17"/>
      <c r="T272" s="12"/>
      <c r="U272" s="12"/>
      <c r="V272" s="12"/>
      <c r="W272" s="12"/>
      <c r="X272" s="19"/>
      <c r="Y272" s="12"/>
    </row>
    <row r="273" spans="14:25" x14ac:dyDescent="0.2">
      <c r="N273" s="17"/>
      <c r="P273" s="17"/>
      <c r="R273" s="19"/>
      <c r="S273" s="17"/>
      <c r="T273" s="12"/>
      <c r="U273" s="12"/>
      <c r="V273" s="12"/>
      <c r="W273" s="12"/>
      <c r="X273" s="19"/>
      <c r="Y273" s="12"/>
    </row>
    <row r="275" spans="14:25" x14ac:dyDescent="0.2">
      <c r="R275" s="23"/>
      <c r="S275" s="17"/>
      <c r="W275" s="11"/>
      <c r="X275" s="11"/>
      <c r="Y275" s="24"/>
    </row>
    <row r="276" spans="14:25" x14ac:dyDescent="0.2">
      <c r="R276" s="23"/>
      <c r="S276" s="17"/>
      <c r="X276" s="11"/>
    </row>
    <row r="278" spans="14:25" x14ac:dyDescent="0.2">
      <c r="N278" s="17"/>
      <c r="R278" s="12"/>
      <c r="S278" s="17"/>
      <c r="X278" s="19"/>
      <c r="Y278" s="12"/>
    </row>
    <row r="279" spans="14:25" x14ac:dyDescent="0.2">
      <c r="R279" s="19"/>
      <c r="S279" s="17"/>
      <c r="T279" s="12"/>
      <c r="U279" s="12"/>
      <c r="V279" s="12"/>
      <c r="W279" s="12"/>
      <c r="X279" s="19"/>
      <c r="Y279" s="12"/>
    </row>
    <row r="280" spans="14:25" x14ac:dyDescent="0.2">
      <c r="N280" s="17"/>
      <c r="P280" s="17"/>
      <c r="R280" s="19"/>
      <c r="S280" s="17"/>
      <c r="T280" s="12"/>
      <c r="U280" s="12"/>
      <c r="V280" s="12"/>
      <c r="W280" s="12"/>
      <c r="X280" s="19"/>
      <c r="Y280" s="12"/>
    </row>
    <row r="282" spans="14:25" x14ac:dyDescent="0.2">
      <c r="R282" s="23"/>
      <c r="S282" s="17"/>
      <c r="W282" s="11"/>
      <c r="X282" s="11"/>
      <c r="Y282" s="24"/>
    </row>
    <row r="283" spans="14:25" x14ac:dyDescent="0.2">
      <c r="R283" s="23"/>
      <c r="S283" s="17"/>
      <c r="X283" s="11"/>
    </row>
    <row r="292" spans="14:26" x14ac:dyDescent="0.2">
      <c r="Z292" s="17"/>
    </row>
    <row r="293" spans="14:26" x14ac:dyDescent="0.2">
      <c r="N293" s="17"/>
    </row>
    <row r="294" spans="14:26" x14ac:dyDescent="0.2">
      <c r="N294" s="17"/>
    </row>
    <row r="296" spans="14:26" x14ac:dyDescent="0.2">
      <c r="N296" s="17"/>
      <c r="R296" s="12"/>
      <c r="S296" s="17"/>
      <c r="X296" s="19"/>
      <c r="Y296" s="12"/>
    </row>
    <row r="297" spans="14:26" x14ac:dyDescent="0.2">
      <c r="R297" s="19"/>
      <c r="S297" s="17"/>
      <c r="T297" s="12"/>
      <c r="U297" s="12"/>
      <c r="V297" s="12"/>
      <c r="W297" s="12"/>
      <c r="X297" s="19"/>
      <c r="Y297" s="12"/>
    </row>
    <row r="298" spans="14:26" x14ac:dyDescent="0.2">
      <c r="N298" s="17"/>
      <c r="P298" s="17"/>
      <c r="R298" s="19"/>
      <c r="S298" s="17"/>
      <c r="T298" s="12"/>
      <c r="U298" s="12"/>
      <c r="V298" s="12"/>
      <c r="W298" s="12"/>
      <c r="X298" s="19"/>
      <c r="Y298" s="12"/>
    </row>
    <row r="304" spans="14:26" x14ac:dyDescent="0.2">
      <c r="R304" s="23"/>
      <c r="S304" s="17"/>
      <c r="W304" s="11"/>
      <c r="X304" s="11"/>
      <c r="Y304" s="24"/>
    </row>
    <row r="305" spans="14:25" x14ac:dyDescent="0.2">
      <c r="R305" s="23"/>
      <c r="S305" s="17"/>
      <c r="X305" s="11"/>
    </row>
    <row r="307" spans="14:25" x14ac:dyDescent="0.2">
      <c r="N307" s="17"/>
      <c r="R307" s="12"/>
      <c r="S307" s="17"/>
      <c r="X307" s="19"/>
      <c r="Y307" s="12"/>
    </row>
    <row r="308" spans="14:25" x14ac:dyDescent="0.2">
      <c r="R308" s="19"/>
      <c r="S308" s="17"/>
      <c r="T308" s="12"/>
      <c r="U308" s="12"/>
      <c r="V308" s="12"/>
      <c r="W308" s="12"/>
      <c r="X308" s="19"/>
      <c r="Y308" s="12"/>
    </row>
    <row r="309" spans="14:25" x14ac:dyDescent="0.2">
      <c r="N309" s="17"/>
      <c r="P309" s="17"/>
      <c r="R309" s="19"/>
      <c r="S309" s="17"/>
      <c r="T309" s="12"/>
      <c r="U309" s="12"/>
      <c r="V309" s="12"/>
      <c r="W309" s="12"/>
      <c r="X309" s="19"/>
      <c r="Y309" s="12"/>
    </row>
    <row r="316" spans="14:25" x14ac:dyDescent="0.2">
      <c r="R316" s="23"/>
      <c r="S316" s="17"/>
      <c r="W316" s="11"/>
      <c r="X316" s="11"/>
      <c r="Y316" s="24"/>
    </row>
    <row r="317" spans="14:25" x14ac:dyDescent="0.2">
      <c r="R317" s="23"/>
      <c r="S317" s="17"/>
      <c r="X317" s="11"/>
    </row>
    <row r="319" spans="14:25" x14ac:dyDescent="0.2">
      <c r="N319" s="17"/>
      <c r="R319" s="12"/>
      <c r="S319" s="17"/>
      <c r="X319" s="19"/>
      <c r="Y319" s="12"/>
    </row>
    <row r="320" spans="14:25" x14ac:dyDescent="0.2">
      <c r="R320" s="19"/>
      <c r="S320" s="17"/>
      <c r="T320" s="12"/>
      <c r="U320" s="12"/>
      <c r="V320" s="12"/>
      <c r="W320" s="12"/>
      <c r="X320" s="19"/>
      <c r="Y320" s="12"/>
    </row>
    <row r="321" spans="14:26" x14ac:dyDescent="0.2">
      <c r="N321" s="17"/>
      <c r="P321" s="17"/>
      <c r="R321" s="19"/>
      <c r="S321" s="17"/>
      <c r="T321" s="12"/>
      <c r="U321" s="12"/>
      <c r="V321" s="12"/>
      <c r="W321" s="12"/>
      <c r="X321" s="19"/>
      <c r="Y321" s="12"/>
    </row>
    <row r="324" spans="14:26" x14ac:dyDescent="0.2">
      <c r="R324" s="23"/>
      <c r="S324" s="17"/>
      <c r="W324" s="11"/>
      <c r="X324" s="11"/>
      <c r="Y324" s="24"/>
    </row>
    <row r="325" spans="14:26" x14ac:dyDescent="0.2">
      <c r="R325" s="23"/>
      <c r="S325" s="17"/>
      <c r="X325" s="11"/>
    </row>
    <row r="327" spans="14:26" x14ac:dyDescent="0.2">
      <c r="N327" s="17"/>
      <c r="R327" s="12"/>
      <c r="S327" s="17"/>
      <c r="X327" s="19"/>
      <c r="Y327" s="12"/>
    </row>
    <row r="328" spans="14:26" x14ac:dyDescent="0.2">
      <c r="R328" s="19"/>
      <c r="S328" s="17"/>
      <c r="T328" s="12"/>
      <c r="U328" s="12"/>
      <c r="V328" s="12"/>
      <c r="W328" s="12"/>
      <c r="X328" s="19"/>
      <c r="Y328" s="12"/>
    </row>
    <row r="329" spans="14:26" x14ac:dyDescent="0.2">
      <c r="N329" s="17"/>
      <c r="P329" s="17"/>
      <c r="R329" s="19"/>
      <c r="S329" s="17"/>
      <c r="T329" s="12"/>
      <c r="U329" s="12"/>
      <c r="V329" s="12"/>
      <c r="W329" s="12"/>
      <c r="X329" s="19"/>
      <c r="Y329" s="12"/>
    </row>
    <row r="330" spans="14:26" x14ac:dyDescent="0.2">
      <c r="N330" s="17"/>
    </row>
    <row r="331" spans="14:26" x14ac:dyDescent="0.2">
      <c r="N331" s="22"/>
      <c r="P331" s="22"/>
      <c r="R331" s="22"/>
      <c r="S331" s="22"/>
      <c r="X331" s="22"/>
      <c r="Z331" s="17"/>
    </row>
    <row r="332" spans="14:26" x14ac:dyDescent="0.2">
      <c r="N332" s="17"/>
      <c r="R332" s="12"/>
      <c r="S332" s="17"/>
      <c r="X332" s="19"/>
      <c r="Y332" s="12"/>
    </row>
    <row r="333" spans="14:26" x14ac:dyDescent="0.2">
      <c r="R333" s="19"/>
      <c r="S333" s="17"/>
      <c r="T333" s="12"/>
      <c r="U333" s="12"/>
      <c r="V333" s="12"/>
      <c r="W333" s="12"/>
      <c r="X333" s="19"/>
      <c r="Y333" s="12"/>
    </row>
    <row r="334" spans="14:26" x14ac:dyDescent="0.2">
      <c r="N334" s="17"/>
      <c r="P334" s="17"/>
      <c r="R334" s="19"/>
      <c r="S334" s="17"/>
      <c r="T334" s="12"/>
      <c r="U334" s="12"/>
      <c r="V334" s="12"/>
      <c r="W334" s="12"/>
      <c r="X334" s="19"/>
      <c r="Y334" s="12"/>
    </row>
    <row r="336" spans="14:26" x14ac:dyDescent="0.2">
      <c r="R336" s="23"/>
      <c r="S336" s="17"/>
      <c r="W336" s="11"/>
      <c r="X336" s="11"/>
      <c r="Y336" s="24"/>
    </row>
    <row r="337" spans="14:25" x14ac:dyDescent="0.2">
      <c r="R337" s="23"/>
      <c r="S337" s="17"/>
      <c r="X337" s="11"/>
    </row>
    <row r="339" spans="14:25" x14ac:dyDescent="0.2">
      <c r="N339" s="17"/>
      <c r="R339" s="12"/>
      <c r="S339" s="17"/>
      <c r="X339" s="19"/>
      <c r="Y339" s="12"/>
    </row>
    <row r="340" spans="14:25" x14ac:dyDescent="0.2">
      <c r="R340" s="19"/>
      <c r="S340" s="17"/>
      <c r="T340" s="12"/>
      <c r="U340" s="12"/>
      <c r="V340" s="12"/>
      <c r="W340" s="12"/>
      <c r="X340" s="19"/>
      <c r="Y340" s="12"/>
    </row>
    <row r="341" spans="14:25" x14ac:dyDescent="0.2">
      <c r="N341" s="17"/>
      <c r="P341" s="17"/>
      <c r="R341" s="19"/>
      <c r="S341" s="17"/>
      <c r="T341" s="12"/>
      <c r="U341" s="12"/>
      <c r="V341" s="12"/>
      <c r="W341" s="12"/>
      <c r="X341" s="19"/>
      <c r="Y341" s="12"/>
    </row>
    <row r="342" spans="14:25" x14ac:dyDescent="0.2">
      <c r="N342" s="17"/>
    </row>
    <row r="343" spans="14:25" x14ac:dyDescent="0.2">
      <c r="N343" s="22"/>
      <c r="P343" s="22"/>
      <c r="R343" s="22"/>
      <c r="S343" s="22"/>
      <c r="X343" s="22"/>
    </row>
    <row r="345" spans="14:25" x14ac:dyDescent="0.2">
      <c r="N345" s="17"/>
      <c r="R345" s="12"/>
      <c r="S345" s="17"/>
      <c r="X345" s="19"/>
      <c r="Y345" s="12"/>
    </row>
    <row r="346" spans="14:25" x14ac:dyDescent="0.2">
      <c r="R346" s="19"/>
      <c r="S346" s="17"/>
      <c r="T346" s="12"/>
      <c r="U346" s="12"/>
      <c r="V346" s="12"/>
      <c r="W346" s="12"/>
      <c r="X346" s="19"/>
      <c r="Y346" s="12"/>
    </row>
    <row r="347" spans="14:25" x14ac:dyDescent="0.2">
      <c r="N347" s="17"/>
      <c r="P347" s="17"/>
      <c r="R347" s="19"/>
      <c r="S347" s="17"/>
      <c r="T347" s="12"/>
      <c r="U347" s="12"/>
      <c r="V347" s="12"/>
      <c r="W347" s="12"/>
      <c r="X347" s="19"/>
      <c r="Y347" s="12"/>
    </row>
    <row r="349" spans="14:25" x14ac:dyDescent="0.2">
      <c r="R349" s="23"/>
      <c r="S349" s="17"/>
      <c r="W349" s="11"/>
      <c r="X349" s="11"/>
      <c r="Y349" s="24"/>
    </row>
    <row r="350" spans="14:25" x14ac:dyDescent="0.2">
      <c r="R350" s="23"/>
      <c r="S350" s="17"/>
      <c r="X350" s="11"/>
    </row>
    <row r="353" spans="14:25" x14ac:dyDescent="0.2">
      <c r="N353" s="22"/>
      <c r="P353" s="22"/>
      <c r="R353" s="22"/>
      <c r="S353" s="22"/>
      <c r="X353" s="22"/>
    </row>
    <row r="355" spans="14:25" x14ac:dyDescent="0.2">
      <c r="N355" s="17"/>
      <c r="R355" s="12"/>
      <c r="S355" s="17"/>
      <c r="X355" s="19"/>
      <c r="Y355" s="12"/>
    </row>
    <row r="356" spans="14:25" x14ac:dyDescent="0.2">
      <c r="R356" s="19"/>
      <c r="S356" s="17"/>
      <c r="T356" s="12"/>
      <c r="U356" s="12"/>
      <c r="V356" s="12"/>
      <c r="W356" s="12"/>
      <c r="X356" s="19"/>
      <c r="Y356" s="12"/>
    </row>
    <row r="357" spans="14:25" x14ac:dyDescent="0.2">
      <c r="N357" s="17"/>
      <c r="P357" s="17"/>
      <c r="R357" s="19"/>
      <c r="S357" s="17"/>
      <c r="T357" s="12"/>
      <c r="U357" s="12"/>
      <c r="V357" s="12"/>
      <c r="W357" s="12"/>
      <c r="X357" s="19"/>
      <c r="Y357" s="12"/>
    </row>
    <row r="358" spans="14:25" x14ac:dyDescent="0.2">
      <c r="N358" s="17"/>
    </row>
    <row r="359" spans="14:25" x14ac:dyDescent="0.2">
      <c r="N359" s="22"/>
      <c r="P359" s="22"/>
      <c r="R359" s="22"/>
      <c r="S359" s="22"/>
      <c r="X359" s="22"/>
    </row>
    <row r="361" spans="14:25" x14ac:dyDescent="0.2">
      <c r="N361" s="17"/>
      <c r="R361" s="12"/>
      <c r="S361" s="17"/>
      <c r="X361" s="19"/>
      <c r="Y361" s="12"/>
    </row>
    <row r="362" spans="14:25" x14ac:dyDescent="0.2">
      <c r="R362" s="19"/>
      <c r="S362" s="17"/>
      <c r="T362" s="12"/>
      <c r="U362" s="12"/>
      <c r="V362" s="12"/>
      <c r="W362" s="12"/>
      <c r="X362" s="19"/>
      <c r="Y362" s="12"/>
    </row>
    <row r="363" spans="14:25" x14ac:dyDescent="0.2">
      <c r="N363" s="17"/>
      <c r="P363" s="17"/>
      <c r="R363" s="19"/>
      <c r="S363" s="17"/>
      <c r="T363" s="12"/>
      <c r="U363" s="12"/>
      <c r="V363" s="12"/>
      <c r="W363" s="12"/>
      <c r="X363" s="19"/>
      <c r="Y363" s="12"/>
    </row>
    <row r="367" spans="14:25" x14ac:dyDescent="0.2">
      <c r="R367" s="23"/>
      <c r="S367" s="17"/>
      <c r="W367" s="11"/>
      <c r="X367" s="11"/>
      <c r="Y367" s="24"/>
    </row>
    <row r="368" spans="14:25" x14ac:dyDescent="0.2">
      <c r="R368" s="23"/>
      <c r="S368" s="17"/>
      <c r="X368" s="11"/>
    </row>
    <row r="370" spans="14:26" x14ac:dyDescent="0.2">
      <c r="N370" s="17"/>
      <c r="R370" s="12"/>
      <c r="S370" s="17"/>
      <c r="X370" s="19"/>
      <c r="Y370" s="12"/>
    </row>
    <row r="371" spans="14:26" x14ac:dyDescent="0.2">
      <c r="R371" s="19"/>
      <c r="S371" s="17"/>
      <c r="T371" s="12"/>
      <c r="U371" s="12"/>
      <c r="V371" s="12"/>
      <c r="W371" s="12"/>
      <c r="X371" s="19"/>
      <c r="Y371" s="12"/>
    </row>
    <row r="372" spans="14:26" x14ac:dyDescent="0.2">
      <c r="N372" s="17"/>
      <c r="P372" s="17"/>
      <c r="R372" s="19"/>
      <c r="S372" s="17"/>
      <c r="T372" s="12"/>
      <c r="U372" s="12"/>
      <c r="V372" s="12"/>
      <c r="W372" s="12"/>
      <c r="X372" s="19"/>
      <c r="Y372" s="12"/>
    </row>
    <row r="374" spans="14:26" x14ac:dyDescent="0.2">
      <c r="R374" s="23"/>
      <c r="S374" s="17"/>
      <c r="W374" s="11"/>
      <c r="X374" s="11"/>
      <c r="Y374" s="24"/>
    </row>
    <row r="375" spans="14:26" x14ac:dyDescent="0.2">
      <c r="R375" s="23"/>
      <c r="S375" s="17"/>
      <c r="X375" s="11"/>
      <c r="Y375" s="24"/>
      <c r="Z375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Z354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activeCell="B16" sqref="B16"/>
    </sheetView>
  </sheetViews>
  <sheetFormatPr defaultColWidth="9.77734375" defaultRowHeight="10" x14ac:dyDescent="0.2"/>
  <cols>
    <col min="1" max="1" width="23.109375" style="10" customWidth="1"/>
    <col min="2" max="2" width="53.6640625" style="17" bestFit="1" customWidth="1"/>
    <col min="3" max="3" width="19.44140625" style="10" customWidth="1"/>
    <col min="4" max="4" width="18" style="10" customWidth="1"/>
    <col min="5" max="5" width="17.44140625" style="36" customWidth="1"/>
    <col min="6" max="6" width="13.77734375" style="36" customWidth="1"/>
    <col min="7" max="9" width="13.77734375" style="10" customWidth="1"/>
    <col min="10" max="10" width="20.3320312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5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25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25" ht="24.75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25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25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25" ht="24" customHeight="1" x14ac:dyDescent="0.25">
      <c r="A6" s="164" t="s">
        <v>35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5" s="16" customFormat="1" ht="10.5" x14ac:dyDescent="0.25">
      <c r="A7" s="45" t="s">
        <v>44</v>
      </c>
      <c r="B7" s="45" t="s">
        <v>59</v>
      </c>
      <c r="C7" s="52">
        <v>21175050</v>
      </c>
      <c r="D7" s="49">
        <v>38032</v>
      </c>
      <c r="E7" s="75">
        <v>3802</v>
      </c>
      <c r="F7" s="36">
        <v>5480</v>
      </c>
      <c r="G7" s="38">
        <f>ROUND(F7/E7,5)</f>
        <v>1.4413499999999999</v>
      </c>
      <c r="H7" s="32">
        <f>ROUND(C7/I7*G7,2)</f>
        <v>190.3</v>
      </c>
      <c r="I7" s="53">
        <v>160385</v>
      </c>
      <c r="J7" s="33">
        <f>ROUND(C7*G7,0)*(1.013)</f>
        <v>30917426.553999998</v>
      </c>
      <c r="K7" s="51"/>
    </row>
    <row r="8" spans="1:25" ht="18.75" customHeight="1" x14ac:dyDescent="0.25">
      <c r="A8" s="3"/>
      <c r="B8" s="3" t="s">
        <v>21</v>
      </c>
      <c r="C8" s="4"/>
      <c r="D8" s="5"/>
      <c r="E8" s="6"/>
      <c r="F8" s="6"/>
      <c r="G8" s="7"/>
      <c r="H8" s="6"/>
      <c r="I8" s="8">
        <f>SUM(I7:I7)</f>
        <v>160385</v>
      </c>
      <c r="J8" s="8">
        <f>SUM(J7:J7)</f>
        <v>30917426.553999998</v>
      </c>
      <c r="K8" s="1"/>
    </row>
    <row r="9" spans="1:25" ht="21" customHeight="1" x14ac:dyDescent="0.25">
      <c r="A9" s="3"/>
      <c r="B9" s="3" t="s">
        <v>302</v>
      </c>
      <c r="C9" s="4"/>
      <c r="D9" s="5"/>
      <c r="E9" s="6"/>
      <c r="F9" s="6"/>
      <c r="G9" s="7"/>
      <c r="H9" s="9">
        <f>ROUND(J8/I8,2)</f>
        <v>192.77</v>
      </c>
      <c r="I9" s="8"/>
      <c r="J9" s="8"/>
      <c r="K9" s="1"/>
    </row>
    <row r="10" spans="1:25" ht="10.5" x14ac:dyDescent="0.25">
      <c r="A10" s="3"/>
      <c r="B10" s="3"/>
      <c r="C10" s="4"/>
      <c r="D10" s="5"/>
      <c r="E10" s="6"/>
      <c r="F10" s="6"/>
      <c r="G10" s="7"/>
      <c r="H10" s="9"/>
      <c r="I10" s="8"/>
      <c r="J10" s="8"/>
      <c r="K10" s="1"/>
    </row>
    <row r="11" spans="1:25" ht="10.5" x14ac:dyDescent="0.25">
      <c r="A11" s="3"/>
      <c r="B11" s="3"/>
      <c r="C11" s="2"/>
      <c r="D11" s="1"/>
      <c r="E11" s="6"/>
      <c r="F11" s="6"/>
      <c r="G11" s="7"/>
      <c r="H11" s="6"/>
      <c r="I11" s="8"/>
      <c r="J11" s="8"/>
      <c r="K11" s="1"/>
      <c r="N11" s="17"/>
    </row>
    <row r="12" spans="1:25" ht="10.5" x14ac:dyDescent="0.25">
      <c r="A12" s="3"/>
      <c r="B12" s="3"/>
      <c r="C12" s="2"/>
      <c r="D12" s="1"/>
      <c r="E12" s="6"/>
      <c r="F12" s="6"/>
      <c r="G12" s="7"/>
      <c r="H12" s="6"/>
      <c r="I12" s="8"/>
      <c r="J12" s="8"/>
      <c r="K12" s="1"/>
    </row>
    <row r="13" spans="1:25" ht="10.5" x14ac:dyDescent="0.25">
      <c r="A13" s="3"/>
      <c r="B13" s="3"/>
      <c r="C13" s="2"/>
      <c r="D13" s="1"/>
      <c r="E13" s="6"/>
      <c r="F13" s="6"/>
      <c r="G13" s="18"/>
      <c r="H13" s="6"/>
      <c r="I13" s="8"/>
      <c r="J13" s="8"/>
      <c r="K13" s="1"/>
      <c r="N13" s="17"/>
      <c r="R13" s="12"/>
      <c r="S13" s="17"/>
      <c r="X13" s="19"/>
      <c r="Y13" s="12"/>
    </row>
    <row r="14" spans="1:25" ht="10.5" x14ac:dyDescent="0.25">
      <c r="A14" s="3"/>
      <c r="B14" s="3"/>
      <c r="C14" s="2"/>
      <c r="D14" s="1"/>
      <c r="E14" s="6"/>
      <c r="F14" s="6"/>
      <c r="G14" s="18"/>
      <c r="H14" s="20"/>
      <c r="I14" s="1"/>
      <c r="J14" s="8"/>
      <c r="K14" s="1"/>
      <c r="R14" s="19"/>
      <c r="S14" s="17"/>
      <c r="T14" s="12"/>
      <c r="U14" s="12"/>
      <c r="V14" s="12"/>
      <c r="W14" s="12"/>
      <c r="X14" s="19"/>
      <c r="Y14" s="12"/>
    </row>
    <row r="15" spans="1:25" ht="10.5" x14ac:dyDescent="0.25">
      <c r="A15" s="3"/>
      <c r="B15" s="3"/>
      <c r="C15" s="2"/>
      <c r="D15" s="1"/>
      <c r="E15" s="6"/>
      <c r="F15" s="6"/>
      <c r="G15" s="18"/>
      <c r="H15" s="20"/>
      <c r="I15" s="1"/>
      <c r="J15" s="8"/>
      <c r="K15" s="1"/>
      <c r="N15" s="17"/>
      <c r="P15" s="17"/>
      <c r="R15" s="19"/>
      <c r="S15" s="17"/>
      <c r="T15" s="12"/>
      <c r="U15" s="12"/>
      <c r="V15" s="12"/>
      <c r="W15" s="12"/>
      <c r="X15" s="19"/>
      <c r="Y15" s="12"/>
    </row>
    <row r="16" spans="1:25" ht="10.5" x14ac:dyDescent="0.25">
      <c r="A16" s="3"/>
      <c r="B16" s="3"/>
      <c r="C16" s="2"/>
      <c r="D16" s="1"/>
      <c r="E16" s="6"/>
      <c r="F16" s="6"/>
      <c r="G16" s="18"/>
      <c r="H16" s="20"/>
      <c r="I16" s="1"/>
      <c r="J16" s="8"/>
      <c r="K16" s="1"/>
    </row>
    <row r="17" spans="1:25" ht="10.5" x14ac:dyDescent="0.25">
      <c r="A17" s="3"/>
      <c r="B17" s="3"/>
      <c r="C17" s="2"/>
      <c r="D17" s="1"/>
      <c r="E17" s="6"/>
      <c r="F17" s="6"/>
      <c r="G17" s="18"/>
      <c r="H17" s="20"/>
      <c r="I17" s="1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18"/>
      <c r="H18" s="20"/>
      <c r="I18" s="1"/>
      <c r="J18" s="8"/>
      <c r="K18" s="1"/>
    </row>
    <row r="19" spans="1:25" ht="10.5" x14ac:dyDescent="0.25">
      <c r="A19" s="3"/>
      <c r="B19" s="3"/>
      <c r="C19" s="2"/>
      <c r="D19" s="1"/>
      <c r="E19" s="28"/>
      <c r="F19" s="28"/>
      <c r="G19" s="1"/>
      <c r="H19" s="20"/>
      <c r="I19" s="1"/>
      <c r="J19" s="8"/>
      <c r="K19" s="1"/>
    </row>
    <row r="20" spans="1:25" ht="10.5" x14ac:dyDescent="0.25">
      <c r="A20" s="3"/>
      <c r="B20" s="3"/>
      <c r="C20" s="2"/>
      <c r="D20" s="1"/>
      <c r="E20" s="28"/>
      <c r="F20" s="28"/>
      <c r="G20" s="1"/>
      <c r="H20" s="20"/>
      <c r="I20" s="1"/>
      <c r="J20" s="8"/>
      <c r="K20" s="1"/>
    </row>
    <row r="21" spans="1:25" ht="10.5" x14ac:dyDescent="0.25">
      <c r="A21" s="3"/>
      <c r="B21" s="3"/>
      <c r="C21" s="2"/>
      <c r="D21" s="1"/>
      <c r="E21" s="28"/>
      <c r="F21" s="28"/>
      <c r="G21" s="1"/>
      <c r="H21" s="20"/>
      <c r="I21" s="1"/>
      <c r="J21" s="8"/>
      <c r="K21" s="1"/>
    </row>
    <row r="22" spans="1:25" x14ac:dyDescent="0.2">
      <c r="A22" s="17"/>
      <c r="C22" s="11"/>
      <c r="H22" s="15"/>
      <c r="J22" s="21"/>
    </row>
    <row r="23" spans="1:25" x14ac:dyDescent="0.2">
      <c r="A23" s="17"/>
      <c r="C23" s="11"/>
      <c r="H23" s="15"/>
      <c r="J23" s="21"/>
    </row>
    <row r="24" spans="1:25" x14ac:dyDescent="0.2">
      <c r="A24" s="17"/>
      <c r="C24" s="11"/>
      <c r="H24" s="15"/>
      <c r="J24" s="21"/>
    </row>
    <row r="25" spans="1:25" x14ac:dyDescent="0.2">
      <c r="A25" s="17"/>
      <c r="C25" s="11"/>
      <c r="H25" s="15"/>
      <c r="J25" s="21"/>
    </row>
    <row r="26" spans="1:25" x14ac:dyDescent="0.2">
      <c r="A26" s="17"/>
      <c r="C26" s="11"/>
      <c r="G26" s="14"/>
      <c r="H26" s="15"/>
      <c r="J26" s="21"/>
    </row>
    <row r="27" spans="1:25" x14ac:dyDescent="0.2">
      <c r="A27" s="17"/>
      <c r="C27" s="11"/>
      <c r="G27" s="14"/>
      <c r="H27" s="15"/>
      <c r="J27" s="11"/>
      <c r="N27" s="17"/>
      <c r="R27" s="12"/>
      <c r="S27" s="17"/>
      <c r="X27" s="19"/>
      <c r="Y27" s="12"/>
    </row>
    <row r="28" spans="1:25" x14ac:dyDescent="0.2">
      <c r="A28" s="17"/>
      <c r="C28" s="11"/>
      <c r="G28" s="14"/>
      <c r="H28" s="15"/>
      <c r="J28" s="11"/>
      <c r="R28" s="19"/>
      <c r="S28" s="17"/>
      <c r="T28" s="12"/>
      <c r="U28" s="12"/>
      <c r="V28" s="12"/>
      <c r="W28" s="12"/>
      <c r="X28" s="19"/>
      <c r="Y28" s="12"/>
    </row>
    <row r="29" spans="1:25" x14ac:dyDescent="0.2">
      <c r="A29" s="17"/>
      <c r="C29" s="11"/>
      <c r="G29" s="14"/>
      <c r="H29" s="15"/>
      <c r="J29" s="11"/>
      <c r="N29" s="17"/>
      <c r="P29" s="17"/>
      <c r="R29" s="19"/>
      <c r="S29" s="17"/>
      <c r="T29" s="12"/>
      <c r="U29" s="12"/>
      <c r="V29" s="12"/>
      <c r="W29" s="12"/>
      <c r="X29" s="19"/>
      <c r="Y29" s="12"/>
    </row>
    <row r="30" spans="1:25" x14ac:dyDescent="0.2">
      <c r="A30" s="17"/>
      <c r="C30" s="11"/>
      <c r="G30" s="14"/>
      <c r="H30" s="15"/>
      <c r="J30" s="11"/>
    </row>
    <row r="31" spans="1:25" x14ac:dyDescent="0.2">
      <c r="A31" s="17"/>
      <c r="C31" s="11"/>
      <c r="G31" s="14"/>
      <c r="H31" s="15"/>
      <c r="J31" s="11"/>
    </row>
    <row r="32" spans="1:25" x14ac:dyDescent="0.2">
      <c r="A32" s="17"/>
      <c r="C32" s="11"/>
      <c r="H32" s="15"/>
      <c r="J32" s="11"/>
    </row>
    <row r="33" spans="1:25" x14ac:dyDescent="0.2">
      <c r="A33" s="17"/>
      <c r="C33" s="11"/>
      <c r="H33" s="15"/>
      <c r="J33" s="11"/>
    </row>
    <row r="34" spans="1:25" x14ac:dyDescent="0.2">
      <c r="A34" s="17"/>
      <c r="C34" s="11"/>
      <c r="H34" s="15"/>
      <c r="J34" s="11"/>
    </row>
    <row r="35" spans="1:25" x14ac:dyDescent="0.2">
      <c r="A35" s="17"/>
      <c r="C35" s="11"/>
      <c r="H35" s="15"/>
      <c r="J35" s="11"/>
    </row>
    <row r="36" spans="1:25" x14ac:dyDescent="0.2">
      <c r="A36" s="17"/>
      <c r="C36" s="11"/>
      <c r="H36" s="15"/>
      <c r="J36" s="11"/>
    </row>
    <row r="37" spans="1:25" x14ac:dyDescent="0.2">
      <c r="A37" s="17"/>
      <c r="C37" s="11"/>
      <c r="H37" s="15"/>
      <c r="J37" s="11"/>
    </row>
    <row r="38" spans="1:25" x14ac:dyDescent="0.2">
      <c r="A38" s="17"/>
      <c r="C38" s="11"/>
      <c r="H38" s="15"/>
      <c r="J38" s="11"/>
    </row>
    <row r="39" spans="1:25" x14ac:dyDescent="0.2">
      <c r="C39" s="11"/>
      <c r="H39" s="15"/>
      <c r="J39" s="11"/>
    </row>
    <row r="40" spans="1:25" x14ac:dyDescent="0.2">
      <c r="C40" s="11"/>
      <c r="H40" s="15"/>
      <c r="J40" s="11"/>
    </row>
    <row r="41" spans="1:25" x14ac:dyDescent="0.2">
      <c r="C41" s="11"/>
      <c r="H41" s="15"/>
      <c r="J41" s="11"/>
    </row>
    <row r="42" spans="1:25" x14ac:dyDescent="0.2">
      <c r="C42" s="11"/>
      <c r="H42" s="15"/>
      <c r="J42" s="11"/>
    </row>
    <row r="43" spans="1:25" x14ac:dyDescent="0.2">
      <c r="C43" s="11"/>
      <c r="H43" s="15"/>
      <c r="J43" s="11"/>
    </row>
    <row r="44" spans="1:25" x14ac:dyDescent="0.2">
      <c r="C44" s="11"/>
      <c r="G44" s="14"/>
      <c r="H44" s="15"/>
      <c r="J44" s="11"/>
    </row>
    <row r="45" spans="1:25" x14ac:dyDescent="0.2">
      <c r="C45" s="11"/>
      <c r="G45" s="14"/>
      <c r="H45" s="15"/>
      <c r="J45" s="11"/>
      <c r="N45" s="17"/>
      <c r="R45" s="12"/>
      <c r="S45" s="17"/>
      <c r="X45" s="19"/>
      <c r="Y45" s="12"/>
    </row>
    <row r="46" spans="1:25" x14ac:dyDescent="0.2">
      <c r="C46" s="11"/>
      <c r="G46" s="14"/>
      <c r="H46" s="15"/>
      <c r="J46" s="11"/>
      <c r="R46" s="19"/>
      <c r="S46" s="17"/>
      <c r="T46" s="12"/>
      <c r="U46" s="12"/>
      <c r="V46" s="12"/>
      <c r="W46" s="12"/>
      <c r="X46" s="19"/>
      <c r="Y46" s="12"/>
    </row>
    <row r="47" spans="1:25" x14ac:dyDescent="0.2">
      <c r="C47" s="11"/>
      <c r="G47" s="14"/>
      <c r="H47" s="15"/>
      <c r="J47" s="11"/>
      <c r="N47" s="17"/>
      <c r="P47" s="17"/>
      <c r="R47" s="19"/>
      <c r="S47" s="17"/>
      <c r="T47" s="12"/>
      <c r="U47" s="12"/>
      <c r="V47" s="12"/>
      <c r="W47" s="12"/>
      <c r="X47" s="19"/>
      <c r="Y47" s="12"/>
    </row>
    <row r="48" spans="1:25" x14ac:dyDescent="0.2">
      <c r="C48" s="11"/>
      <c r="G48" s="14"/>
      <c r="H48" s="15"/>
      <c r="J48" s="11"/>
    </row>
    <row r="49" spans="3:25" x14ac:dyDescent="0.2">
      <c r="C49" s="11"/>
      <c r="H49" s="15"/>
      <c r="J49" s="11"/>
    </row>
    <row r="50" spans="3:25" x14ac:dyDescent="0.2">
      <c r="C50" s="11"/>
      <c r="G50" s="14"/>
      <c r="H50" s="15"/>
      <c r="J50" s="11"/>
    </row>
    <row r="51" spans="3:25" x14ac:dyDescent="0.2">
      <c r="C51" s="11"/>
      <c r="G51" s="14"/>
      <c r="H51" s="15"/>
      <c r="J51" s="11"/>
      <c r="N51" s="17"/>
      <c r="R51" s="12"/>
      <c r="S51" s="17"/>
      <c r="X51" s="19"/>
      <c r="Y51" s="12"/>
    </row>
    <row r="52" spans="3:25" x14ac:dyDescent="0.2">
      <c r="C52" s="11"/>
      <c r="G52" s="14"/>
      <c r="H52" s="15"/>
      <c r="J52" s="11"/>
      <c r="R52" s="19"/>
      <c r="S52" s="17"/>
      <c r="T52" s="12"/>
      <c r="U52" s="12"/>
      <c r="V52" s="12"/>
      <c r="W52" s="12"/>
      <c r="X52" s="19"/>
      <c r="Y52" s="12"/>
    </row>
    <row r="53" spans="3:25" x14ac:dyDescent="0.2">
      <c r="C53" s="11"/>
      <c r="G53" s="14"/>
      <c r="H53" s="15"/>
      <c r="J53" s="11"/>
      <c r="N53" s="17"/>
      <c r="P53" s="17"/>
      <c r="R53" s="19"/>
      <c r="S53" s="17"/>
      <c r="T53" s="12"/>
      <c r="U53" s="12"/>
      <c r="V53" s="12"/>
      <c r="W53" s="12"/>
      <c r="X53" s="19"/>
      <c r="Y53" s="12"/>
    </row>
    <row r="54" spans="3:25" x14ac:dyDescent="0.2">
      <c r="C54" s="11"/>
      <c r="G54" s="14"/>
      <c r="H54" s="15"/>
      <c r="J54" s="11"/>
      <c r="N54" s="17"/>
    </row>
    <row r="55" spans="3:25" x14ac:dyDescent="0.2">
      <c r="C55" s="11"/>
      <c r="G55" s="14"/>
      <c r="H55" s="15"/>
      <c r="J55" s="11"/>
      <c r="N55" s="22"/>
      <c r="P55" s="22"/>
      <c r="R55" s="22"/>
      <c r="S55" s="22"/>
      <c r="X55" s="22"/>
    </row>
    <row r="56" spans="3:25" x14ac:dyDescent="0.2">
      <c r="C56" s="11"/>
      <c r="G56" s="14"/>
      <c r="H56" s="15"/>
      <c r="J56" s="11"/>
    </row>
    <row r="57" spans="3:25" x14ac:dyDescent="0.2">
      <c r="C57" s="11"/>
      <c r="G57" s="14"/>
      <c r="H57" s="15"/>
      <c r="J57" s="11"/>
    </row>
    <row r="58" spans="3:25" x14ac:dyDescent="0.2">
      <c r="C58" s="11"/>
      <c r="G58" s="14"/>
      <c r="H58" s="15"/>
      <c r="J58" s="11"/>
      <c r="N58" s="17"/>
      <c r="R58" s="12"/>
      <c r="S58" s="17"/>
      <c r="X58" s="19"/>
      <c r="Y58" s="12"/>
    </row>
    <row r="59" spans="3:25" x14ac:dyDescent="0.2">
      <c r="C59" s="11"/>
      <c r="G59" s="14"/>
      <c r="H59" s="15"/>
      <c r="J59" s="11"/>
      <c r="R59" s="19"/>
      <c r="S59" s="17"/>
      <c r="T59" s="12"/>
      <c r="U59" s="12"/>
      <c r="V59" s="12"/>
      <c r="W59" s="12"/>
      <c r="X59" s="19"/>
      <c r="Y59" s="12"/>
    </row>
    <row r="60" spans="3:25" x14ac:dyDescent="0.2">
      <c r="C60" s="11"/>
      <c r="G60" s="14"/>
      <c r="H60" s="15"/>
      <c r="J60" s="11"/>
      <c r="N60" s="17"/>
      <c r="P60" s="17"/>
      <c r="R60" s="19"/>
      <c r="S60" s="17"/>
      <c r="T60" s="12"/>
      <c r="U60" s="12"/>
      <c r="V60" s="12"/>
      <c r="W60" s="12"/>
      <c r="X60" s="19"/>
      <c r="Y60" s="12"/>
    </row>
    <row r="61" spans="3:25" x14ac:dyDescent="0.2">
      <c r="C61" s="11"/>
      <c r="G61" s="14"/>
      <c r="H61" s="15"/>
      <c r="J61" s="11"/>
    </row>
    <row r="62" spans="3:25" x14ac:dyDescent="0.2">
      <c r="C62" s="11"/>
      <c r="H62" s="15"/>
      <c r="J62" s="11"/>
    </row>
    <row r="63" spans="3:25" x14ac:dyDescent="0.2">
      <c r="C63" s="11"/>
      <c r="H63" s="15"/>
      <c r="J63" s="11"/>
    </row>
    <row r="64" spans="3:25" x14ac:dyDescent="0.2">
      <c r="C64" s="11"/>
      <c r="H64" s="15"/>
      <c r="J64" s="11"/>
    </row>
    <row r="65" spans="3:26" x14ac:dyDescent="0.2">
      <c r="C65" s="11"/>
      <c r="G65" s="14"/>
      <c r="H65" s="15"/>
      <c r="J65" s="11"/>
      <c r="Z65" s="17"/>
    </row>
    <row r="66" spans="3:26" x14ac:dyDescent="0.2">
      <c r="C66" s="11"/>
      <c r="G66" s="14"/>
      <c r="H66" s="15"/>
      <c r="J66" s="11"/>
      <c r="N66" s="17"/>
      <c r="R66" s="12"/>
      <c r="S66" s="17"/>
      <c r="X66" s="19"/>
      <c r="Y66" s="12"/>
    </row>
    <row r="67" spans="3:26" x14ac:dyDescent="0.2">
      <c r="C67" s="11"/>
      <c r="G67" s="14"/>
      <c r="H67" s="15"/>
      <c r="J67" s="11"/>
      <c r="R67" s="19"/>
      <c r="S67" s="17"/>
      <c r="T67" s="12"/>
      <c r="U67" s="12"/>
      <c r="V67" s="12"/>
      <c r="W67" s="12"/>
      <c r="X67" s="19"/>
      <c r="Y67" s="12"/>
    </row>
    <row r="68" spans="3:26" x14ac:dyDescent="0.2">
      <c r="C68" s="11"/>
      <c r="G68" s="14"/>
      <c r="H68" s="15"/>
      <c r="J68" s="11"/>
      <c r="N68" s="17"/>
      <c r="P68" s="17"/>
      <c r="R68" s="19"/>
      <c r="S68" s="17"/>
      <c r="T68" s="12"/>
      <c r="U68" s="12"/>
      <c r="V68" s="12"/>
      <c r="W68" s="12"/>
      <c r="X68" s="19"/>
      <c r="Y68" s="12"/>
    </row>
    <row r="69" spans="3:26" x14ac:dyDescent="0.2">
      <c r="C69" s="11"/>
      <c r="G69" s="14"/>
      <c r="H69" s="15"/>
      <c r="J69" s="11"/>
    </row>
    <row r="70" spans="3:26" x14ac:dyDescent="0.2">
      <c r="C70" s="11"/>
      <c r="H70" s="15"/>
      <c r="J70" s="11"/>
    </row>
    <row r="71" spans="3:26" x14ac:dyDescent="0.2">
      <c r="C71" s="11"/>
      <c r="G71" s="14"/>
      <c r="H71" s="15"/>
      <c r="J71" s="11"/>
      <c r="R71" s="23"/>
      <c r="S71" s="17"/>
      <c r="X71" s="11"/>
    </row>
    <row r="72" spans="3:26" x14ac:dyDescent="0.2">
      <c r="C72" s="11"/>
      <c r="G72" s="14"/>
      <c r="H72" s="15"/>
      <c r="J72" s="11"/>
    </row>
    <row r="73" spans="3:26" x14ac:dyDescent="0.2">
      <c r="C73" s="11"/>
      <c r="G73" s="14"/>
      <c r="H73" s="15"/>
      <c r="J73" s="11"/>
      <c r="N73" s="17"/>
      <c r="R73" s="12"/>
      <c r="S73" s="17"/>
      <c r="X73" s="19"/>
      <c r="Y73" s="12"/>
    </row>
    <row r="74" spans="3:26" x14ac:dyDescent="0.2">
      <c r="C74" s="11"/>
      <c r="G74" s="14"/>
      <c r="H74" s="15"/>
      <c r="J74" s="11"/>
      <c r="R74" s="19"/>
      <c r="S74" s="17"/>
      <c r="T74" s="12"/>
      <c r="U74" s="12"/>
      <c r="V74" s="12"/>
      <c r="W74" s="12"/>
      <c r="X74" s="19"/>
      <c r="Y74" s="12"/>
    </row>
    <row r="75" spans="3:26" x14ac:dyDescent="0.2">
      <c r="C75" s="11"/>
      <c r="G75" s="14"/>
      <c r="H75" s="15"/>
      <c r="J75" s="11"/>
      <c r="N75" s="17"/>
      <c r="P75" s="17"/>
      <c r="R75" s="19"/>
      <c r="S75" s="17"/>
      <c r="T75" s="12"/>
      <c r="U75" s="12"/>
      <c r="V75" s="12"/>
      <c r="W75" s="12"/>
      <c r="X75" s="19"/>
      <c r="Y75" s="12"/>
    </row>
    <row r="76" spans="3:26" x14ac:dyDescent="0.2">
      <c r="C76" s="11"/>
      <c r="G76" s="14"/>
      <c r="H76" s="15"/>
      <c r="J76" s="11"/>
    </row>
    <row r="77" spans="3:26" x14ac:dyDescent="0.2">
      <c r="C77" s="11"/>
      <c r="H77" s="15"/>
      <c r="J77" s="11"/>
    </row>
    <row r="78" spans="3:26" x14ac:dyDescent="0.2">
      <c r="C78" s="11"/>
      <c r="G78" s="14"/>
      <c r="H78" s="15"/>
      <c r="J78" s="11"/>
    </row>
    <row r="79" spans="3:26" x14ac:dyDescent="0.2">
      <c r="C79" s="11"/>
      <c r="G79" s="14"/>
      <c r="H79" s="15"/>
      <c r="J79" s="11"/>
      <c r="N79" s="17"/>
      <c r="R79" s="12"/>
      <c r="S79" s="17"/>
      <c r="X79" s="19"/>
      <c r="Y79" s="12"/>
    </row>
    <row r="80" spans="3:26" x14ac:dyDescent="0.2">
      <c r="C80" s="11"/>
      <c r="G80" s="14"/>
      <c r="H80" s="15"/>
      <c r="J80" s="11"/>
      <c r="R80" s="19"/>
      <c r="S80" s="17"/>
      <c r="T80" s="12"/>
      <c r="U80" s="12"/>
      <c r="V80" s="12"/>
      <c r="W80" s="12"/>
      <c r="X80" s="19"/>
      <c r="Y80" s="12"/>
    </row>
    <row r="81" spans="3:25" x14ac:dyDescent="0.2">
      <c r="C81" s="11"/>
      <c r="G81" s="14"/>
      <c r="H81" s="15"/>
      <c r="J81" s="11"/>
      <c r="N81" s="17"/>
      <c r="P81" s="17"/>
      <c r="R81" s="19"/>
      <c r="S81" s="17"/>
      <c r="T81" s="12"/>
      <c r="U81" s="12"/>
      <c r="V81" s="12"/>
      <c r="W81" s="12"/>
      <c r="X81" s="19"/>
      <c r="Y81" s="12"/>
    </row>
    <row r="82" spans="3:25" x14ac:dyDescent="0.2">
      <c r="C82" s="11"/>
      <c r="G82" s="14"/>
      <c r="H82" s="15"/>
      <c r="J82" s="11"/>
    </row>
    <row r="83" spans="3:25" x14ac:dyDescent="0.2">
      <c r="C83" s="11"/>
      <c r="H83" s="15"/>
      <c r="J83" s="11"/>
    </row>
    <row r="84" spans="3:25" x14ac:dyDescent="0.2">
      <c r="C84" s="11"/>
      <c r="H84" s="15"/>
      <c r="J84" s="11"/>
    </row>
    <row r="85" spans="3:25" x14ac:dyDescent="0.2">
      <c r="C85" s="11"/>
      <c r="H85" s="15"/>
      <c r="J85" s="11"/>
    </row>
    <row r="86" spans="3:25" x14ac:dyDescent="0.2">
      <c r="C86" s="11"/>
      <c r="H86" s="15"/>
      <c r="J86" s="11"/>
    </row>
    <row r="87" spans="3:25" x14ac:dyDescent="0.2">
      <c r="C87" s="11"/>
      <c r="H87" s="15"/>
      <c r="J87" s="11"/>
    </row>
    <row r="88" spans="3:25" x14ac:dyDescent="0.2">
      <c r="C88" s="11"/>
      <c r="G88" s="14"/>
      <c r="H88" s="15"/>
      <c r="J88" s="11"/>
    </row>
    <row r="89" spans="3:25" x14ac:dyDescent="0.2">
      <c r="C89" s="11"/>
      <c r="G89" s="14"/>
      <c r="H89" s="15"/>
      <c r="J89" s="11"/>
      <c r="N89" s="17"/>
      <c r="R89" s="12"/>
      <c r="S89" s="17"/>
      <c r="X89" s="19"/>
      <c r="Y89" s="12"/>
    </row>
    <row r="90" spans="3:25" x14ac:dyDescent="0.2">
      <c r="C90" s="11"/>
      <c r="H90" s="15"/>
      <c r="J90" s="11"/>
    </row>
    <row r="91" spans="3:25" x14ac:dyDescent="0.2">
      <c r="C91" s="11"/>
      <c r="G91" s="14"/>
      <c r="H91" s="15"/>
      <c r="J91" s="11"/>
      <c r="N91" s="17"/>
      <c r="P91" s="17"/>
      <c r="R91" s="19"/>
      <c r="S91" s="17"/>
      <c r="T91" s="12"/>
      <c r="U91" s="12"/>
      <c r="V91" s="12"/>
      <c r="W91" s="12"/>
      <c r="X91" s="19"/>
      <c r="Y91" s="12"/>
    </row>
    <row r="92" spans="3:25" x14ac:dyDescent="0.2">
      <c r="C92" s="11"/>
      <c r="G92" s="14"/>
      <c r="H92" s="15"/>
      <c r="J92" s="11"/>
    </row>
    <row r="93" spans="3:25" x14ac:dyDescent="0.2">
      <c r="C93" s="11"/>
      <c r="G93" s="14"/>
      <c r="H93" s="15"/>
      <c r="J93" s="11"/>
    </row>
    <row r="94" spans="3:25" x14ac:dyDescent="0.2">
      <c r="C94" s="11"/>
      <c r="H94" s="15"/>
      <c r="J94" s="11"/>
    </row>
    <row r="95" spans="3:25" x14ac:dyDescent="0.2">
      <c r="C95" s="11"/>
      <c r="H95" s="15"/>
      <c r="J95" s="11"/>
    </row>
    <row r="96" spans="3:25" x14ac:dyDescent="0.2">
      <c r="C96" s="11"/>
      <c r="H96" s="15"/>
      <c r="J96" s="11"/>
    </row>
    <row r="97" spans="3:26" x14ac:dyDescent="0.2">
      <c r="C97" s="11"/>
      <c r="H97" s="15"/>
      <c r="J97" s="11"/>
    </row>
    <row r="98" spans="3:26" x14ac:dyDescent="0.2">
      <c r="C98" s="11"/>
      <c r="H98" s="15"/>
      <c r="J98" s="11"/>
    </row>
    <row r="99" spans="3:26" x14ac:dyDescent="0.2">
      <c r="C99" s="11"/>
      <c r="G99" s="14"/>
      <c r="H99" s="15"/>
      <c r="J99" s="11"/>
    </row>
    <row r="100" spans="3:26" x14ac:dyDescent="0.2">
      <c r="C100" s="11"/>
      <c r="G100" s="14"/>
      <c r="H100" s="15"/>
      <c r="J100" s="11"/>
      <c r="N100" s="17"/>
      <c r="R100" s="12"/>
      <c r="S100" s="17"/>
      <c r="X100" s="19"/>
      <c r="Y100" s="12"/>
    </row>
    <row r="101" spans="3:26" x14ac:dyDescent="0.2">
      <c r="C101" s="11"/>
      <c r="G101" s="14"/>
      <c r="H101" s="15"/>
      <c r="J101" s="11"/>
      <c r="R101" s="19"/>
      <c r="S101" s="17"/>
      <c r="T101" s="12"/>
      <c r="U101" s="12"/>
      <c r="V101" s="12"/>
      <c r="W101" s="12"/>
      <c r="X101" s="19"/>
      <c r="Y101" s="12"/>
    </row>
    <row r="102" spans="3:26" x14ac:dyDescent="0.2">
      <c r="C102" s="11"/>
      <c r="G102" s="14"/>
      <c r="H102" s="15"/>
      <c r="J102" s="11"/>
      <c r="N102" s="17"/>
      <c r="P102" s="17"/>
      <c r="R102" s="19"/>
      <c r="S102" s="17"/>
      <c r="T102" s="12"/>
      <c r="U102" s="12"/>
      <c r="V102" s="12"/>
      <c r="W102" s="12"/>
      <c r="X102" s="19"/>
      <c r="Y102" s="12"/>
    </row>
    <row r="103" spans="3:26" x14ac:dyDescent="0.2">
      <c r="C103" s="11"/>
      <c r="G103" s="14"/>
      <c r="H103" s="15"/>
      <c r="J103" s="11"/>
    </row>
    <row r="104" spans="3:26" x14ac:dyDescent="0.2">
      <c r="C104" s="11"/>
      <c r="G104" s="14"/>
      <c r="H104" s="15"/>
      <c r="J104" s="11"/>
    </row>
    <row r="105" spans="3:26" x14ac:dyDescent="0.2">
      <c r="C105" s="11"/>
      <c r="H105" s="15"/>
      <c r="J105" s="11"/>
    </row>
    <row r="106" spans="3:26" x14ac:dyDescent="0.2">
      <c r="C106" s="11"/>
      <c r="H106" s="15"/>
      <c r="J106" s="11"/>
    </row>
    <row r="107" spans="3:26" x14ac:dyDescent="0.2">
      <c r="C107" s="11"/>
      <c r="H107" s="15"/>
      <c r="J107" s="11"/>
    </row>
    <row r="108" spans="3:26" x14ac:dyDescent="0.2">
      <c r="C108" s="11"/>
      <c r="G108" s="14"/>
      <c r="H108" s="15"/>
      <c r="J108" s="11"/>
      <c r="Z108" s="17"/>
    </row>
    <row r="109" spans="3:26" x14ac:dyDescent="0.2">
      <c r="C109" s="11"/>
      <c r="G109" s="14"/>
      <c r="H109" s="15"/>
      <c r="J109" s="11"/>
      <c r="N109" s="17"/>
    </row>
    <row r="110" spans="3:26" x14ac:dyDescent="0.2">
      <c r="C110" s="11"/>
      <c r="G110" s="14"/>
      <c r="H110" s="15"/>
      <c r="J110" s="11"/>
      <c r="N110" s="17"/>
    </row>
    <row r="111" spans="3:26" x14ac:dyDescent="0.2">
      <c r="C111" s="11"/>
      <c r="G111" s="14"/>
      <c r="H111" s="15"/>
      <c r="J111" s="11"/>
    </row>
    <row r="112" spans="3:26" x14ac:dyDescent="0.2">
      <c r="C112" s="11"/>
      <c r="G112" s="14"/>
      <c r="H112" s="15"/>
      <c r="J112" s="11"/>
      <c r="N112" s="17"/>
      <c r="R112" s="12"/>
      <c r="S112" s="17"/>
      <c r="X112" s="19"/>
      <c r="Y112" s="12"/>
    </row>
    <row r="113" spans="3:25" x14ac:dyDescent="0.2">
      <c r="C113" s="11"/>
      <c r="G113" s="14"/>
      <c r="H113" s="15"/>
      <c r="J113" s="11"/>
      <c r="R113" s="19"/>
      <c r="S113" s="17"/>
      <c r="T113" s="12"/>
      <c r="U113" s="12"/>
      <c r="V113" s="12"/>
      <c r="W113" s="12"/>
      <c r="X113" s="19"/>
      <c r="Y113" s="12"/>
    </row>
    <row r="114" spans="3:25" x14ac:dyDescent="0.2">
      <c r="C114" s="11"/>
      <c r="G114" s="14"/>
      <c r="H114" s="15"/>
      <c r="J114" s="11"/>
      <c r="N114" s="17"/>
      <c r="P114" s="17"/>
      <c r="R114" s="19"/>
      <c r="S114" s="17"/>
      <c r="T114" s="12"/>
      <c r="U114" s="12"/>
      <c r="V114" s="12"/>
      <c r="W114" s="12"/>
      <c r="X114" s="19"/>
      <c r="Y114" s="12"/>
    </row>
    <row r="115" spans="3:25" x14ac:dyDescent="0.2">
      <c r="C115" s="11"/>
      <c r="G115" s="14"/>
      <c r="H115" s="15"/>
      <c r="J115" s="11"/>
    </row>
    <row r="116" spans="3:25" x14ac:dyDescent="0.2">
      <c r="C116" s="11"/>
      <c r="G116" s="14"/>
      <c r="H116" s="15"/>
      <c r="J116" s="11"/>
    </row>
    <row r="117" spans="3:25" x14ac:dyDescent="0.2">
      <c r="C117" s="11"/>
      <c r="G117" s="14"/>
      <c r="H117" s="13"/>
      <c r="J117" s="11"/>
    </row>
    <row r="118" spans="3:25" x14ac:dyDescent="0.2">
      <c r="C118" s="11"/>
      <c r="G118" s="14"/>
      <c r="H118" s="13"/>
      <c r="J118" s="11"/>
      <c r="R118" s="23"/>
      <c r="S118" s="17"/>
      <c r="W118" s="11"/>
      <c r="X118" s="11"/>
      <c r="Y118" s="24"/>
    </row>
    <row r="119" spans="3:25" x14ac:dyDescent="0.2">
      <c r="C119" s="11"/>
      <c r="G119" s="14"/>
      <c r="H119" s="13"/>
      <c r="J119" s="11"/>
      <c r="R119" s="23"/>
      <c r="S119" s="17"/>
      <c r="X119" s="11"/>
    </row>
    <row r="120" spans="3:25" x14ac:dyDescent="0.2">
      <c r="C120" s="11"/>
      <c r="G120" s="14"/>
      <c r="H120" s="13"/>
      <c r="J120" s="11"/>
    </row>
    <row r="121" spans="3:25" x14ac:dyDescent="0.2">
      <c r="C121" s="11"/>
      <c r="G121" s="14"/>
      <c r="H121" s="13"/>
      <c r="J121" s="11"/>
      <c r="N121" s="17"/>
      <c r="R121" s="12"/>
      <c r="S121" s="17"/>
      <c r="X121" s="19"/>
      <c r="Y121" s="12"/>
    </row>
    <row r="122" spans="3:25" x14ac:dyDescent="0.2">
      <c r="C122" s="11"/>
      <c r="G122" s="14"/>
      <c r="H122" s="13"/>
      <c r="J122" s="11"/>
      <c r="R122" s="19"/>
      <c r="S122" s="17"/>
      <c r="T122" s="12"/>
      <c r="U122" s="12"/>
      <c r="V122" s="12"/>
      <c r="W122" s="12"/>
      <c r="X122" s="19"/>
      <c r="Y122" s="12"/>
    </row>
    <row r="123" spans="3:25" x14ac:dyDescent="0.2">
      <c r="C123" s="11"/>
      <c r="G123" s="14"/>
      <c r="H123" s="13"/>
      <c r="J123" s="11"/>
      <c r="N123" s="17"/>
      <c r="P123" s="17"/>
      <c r="R123" s="19"/>
      <c r="S123" s="17"/>
      <c r="T123" s="12"/>
      <c r="U123" s="12"/>
      <c r="V123" s="12"/>
      <c r="W123" s="12"/>
      <c r="X123" s="19"/>
      <c r="Y123" s="12"/>
    </row>
    <row r="124" spans="3:25" x14ac:dyDescent="0.2">
      <c r="C124" s="11"/>
    </row>
    <row r="125" spans="3:25" x14ac:dyDescent="0.2">
      <c r="C125" s="11"/>
    </row>
    <row r="126" spans="3:25" x14ac:dyDescent="0.2">
      <c r="C126" s="11"/>
      <c r="G126" s="14"/>
      <c r="H126" s="13"/>
      <c r="J126" s="11"/>
      <c r="R126" s="23"/>
      <c r="S126" s="17"/>
      <c r="W126" s="11"/>
      <c r="X126" s="11"/>
      <c r="Y126" s="24"/>
    </row>
    <row r="127" spans="3:25" x14ac:dyDescent="0.2">
      <c r="C127" s="11"/>
      <c r="G127" s="14"/>
      <c r="H127" s="13"/>
      <c r="J127" s="11"/>
      <c r="R127" s="23"/>
      <c r="S127" s="17"/>
      <c r="X127" s="11"/>
    </row>
    <row r="128" spans="3:25" x14ac:dyDescent="0.2">
      <c r="C128" s="11"/>
      <c r="G128" s="14"/>
      <c r="H128" s="13"/>
      <c r="J128" s="11"/>
    </row>
    <row r="129" spans="3:25" x14ac:dyDescent="0.2">
      <c r="C129" s="11"/>
      <c r="G129" s="14"/>
      <c r="H129" s="13"/>
      <c r="J129" s="11"/>
      <c r="N129" s="17"/>
      <c r="R129" s="12"/>
      <c r="S129" s="17"/>
      <c r="X129" s="19"/>
      <c r="Y129" s="12"/>
    </row>
    <row r="130" spans="3:25" x14ac:dyDescent="0.2">
      <c r="C130" s="11"/>
      <c r="G130" s="14"/>
      <c r="H130" s="13"/>
      <c r="J130" s="11"/>
      <c r="R130" s="19"/>
      <c r="S130" s="17"/>
      <c r="T130" s="12"/>
      <c r="U130" s="12"/>
      <c r="V130" s="12"/>
      <c r="W130" s="12"/>
      <c r="X130" s="19"/>
      <c r="Y130" s="12"/>
    </row>
    <row r="131" spans="3:25" x14ac:dyDescent="0.2">
      <c r="C131" s="11"/>
      <c r="G131" s="14"/>
      <c r="H131" s="13"/>
      <c r="J131" s="11"/>
      <c r="N131" s="17"/>
      <c r="P131" s="17"/>
      <c r="R131" s="19"/>
      <c r="S131" s="17"/>
      <c r="T131" s="12"/>
      <c r="U131" s="12"/>
      <c r="V131" s="12"/>
      <c r="W131" s="12"/>
      <c r="X131" s="19"/>
      <c r="Y131" s="12"/>
    </row>
    <row r="132" spans="3:25" x14ac:dyDescent="0.2">
      <c r="C132" s="11"/>
      <c r="G132" s="14"/>
      <c r="H132" s="13"/>
      <c r="J132" s="11"/>
      <c r="N132" s="17"/>
    </row>
    <row r="133" spans="3:25" x14ac:dyDescent="0.2">
      <c r="C133" s="11"/>
      <c r="N133" s="22"/>
      <c r="P133" s="22"/>
      <c r="R133" s="22"/>
      <c r="S133" s="22"/>
      <c r="X133" s="22"/>
    </row>
    <row r="134" spans="3:25" x14ac:dyDescent="0.2">
      <c r="C134" s="11"/>
    </row>
    <row r="135" spans="3:25" x14ac:dyDescent="0.2">
      <c r="C135" s="11"/>
      <c r="N135" s="17"/>
      <c r="R135" s="12"/>
      <c r="S135" s="17"/>
      <c r="X135" s="19"/>
      <c r="Y135" s="12"/>
    </row>
    <row r="136" spans="3:25" x14ac:dyDescent="0.2">
      <c r="C136" s="11"/>
      <c r="R136" s="19"/>
      <c r="S136" s="17"/>
      <c r="T136" s="12"/>
      <c r="U136" s="12"/>
      <c r="V136" s="12"/>
      <c r="W136" s="12"/>
      <c r="X136" s="19"/>
      <c r="Y136" s="12"/>
    </row>
    <row r="137" spans="3:25" x14ac:dyDescent="0.2">
      <c r="N137" s="17"/>
      <c r="P137" s="17"/>
      <c r="R137" s="19"/>
      <c r="S137" s="17"/>
      <c r="T137" s="12"/>
      <c r="U137" s="12"/>
      <c r="V137" s="12"/>
      <c r="W137" s="12"/>
      <c r="X137" s="19"/>
      <c r="Y137" s="12"/>
    </row>
    <row r="138" spans="3:25" x14ac:dyDescent="0.2">
      <c r="N138" s="17"/>
    </row>
    <row r="139" spans="3:25" x14ac:dyDescent="0.2">
      <c r="N139" s="22"/>
      <c r="P139" s="22"/>
      <c r="R139" s="22"/>
      <c r="S139" s="22"/>
      <c r="X139" s="22"/>
    </row>
    <row r="141" spans="3:25" x14ac:dyDescent="0.2">
      <c r="N141" s="17"/>
      <c r="R141" s="12"/>
      <c r="S141" s="17"/>
      <c r="X141" s="19"/>
      <c r="Y141" s="12"/>
    </row>
    <row r="142" spans="3:25" x14ac:dyDescent="0.2">
      <c r="R142" s="19"/>
      <c r="S142" s="17"/>
      <c r="T142" s="12"/>
      <c r="U142" s="12"/>
      <c r="V142" s="12"/>
      <c r="W142" s="12"/>
      <c r="X142" s="19"/>
      <c r="Y142" s="12"/>
    </row>
    <row r="143" spans="3:25" x14ac:dyDescent="0.2">
      <c r="N143" s="17"/>
      <c r="P143" s="17"/>
      <c r="R143" s="19"/>
      <c r="S143" s="17"/>
      <c r="T143" s="12"/>
      <c r="U143" s="12"/>
      <c r="V143" s="12"/>
      <c r="W143" s="12"/>
      <c r="X143" s="19"/>
      <c r="Y143" s="12"/>
    </row>
    <row r="147" spans="14:26" x14ac:dyDescent="0.2">
      <c r="R147" s="23"/>
      <c r="S147" s="17"/>
      <c r="W147" s="11"/>
      <c r="X147" s="11"/>
      <c r="Y147" s="24"/>
    </row>
    <row r="148" spans="14:26" x14ac:dyDescent="0.2">
      <c r="R148" s="23"/>
      <c r="S148" s="17"/>
      <c r="X148" s="11"/>
      <c r="Z148" s="17"/>
    </row>
    <row r="149" spans="14:26" x14ac:dyDescent="0.2">
      <c r="N149" s="17"/>
      <c r="R149" s="12"/>
      <c r="S149" s="17"/>
      <c r="X149" s="19"/>
      <c r="Y149" s="12"/>
    </row>
    <row r="150" spans="14:26" x14ac:dyDescent="0.2">
      <c r="R150" s="19"/>
      <c r="S150" s="17"/>
      <c r="T150" s="12"/>
      <c r="U150" s="12"/>
      <c r="V150" s="12"/>
      <c r="W150" s="12"/>
      <c r="X150" s="19"/>
      <c r="Y150" s="12"/>
    </row>
    <row r="151" spans="14:26" x14ac:dyDescent="0.2">
      <c r="N151" s="17"/>
      <c r="P151" s="17"/>
      <c r="R151" s="19"/>
      <c r="S151" s="17"/>
      <c r="T151" s="12"/>
      <c r="U151" s="12"/>
      <c r="V151" s="12"/>
      <c r="W151" s="12"/>
      <c r="X151" s="19"/>
      <c r="Y151" s="12"/>
    </row>
    <row r="153" spans="14:26" x14ac:dyDescent="0.2">
      <c r="R153" s="23"/>
      <c r="S153" s="17"/>
      <c r="W153" s="11"/>
      <c r="X153" s="11"/>
      <c r="Y153" s="24"/>
    </row>
    <row r="154" spans="14:26" x14ac:dyDescent="0.2">
      <c r="R154" s="23"/>
      <c r="S154" s="17"/>
      <c r="X154" s="11"/>
    </row>
    <row r="156" spans="14:26" x14ac:dyDescent="0.2">
      <c r="N156" s="17"/>
      <c r="R156" s="12"/>
      <c r="S156" s="17"/>
      <c r="X156" s="19"/>
      <c r="Y156" s="12"/>
    </row>
    <row r="157" spans="14:26" x14ac:dyDescent="0.2">
      <c r="R157" s="19"/>
      <c r="S157" s="17"/>
      <c r="T157" s="12"/>
      <c r="U157" s="12"/>
      <c r="V157" s="12"/>
      <c r="W157" s="12"/>
      <c r="X157" s="19"/>
      <c r="Y157" s="12"/>
    </row>
    <row r="158" spans="14:26" x14ac:dyDescent="0.2">
      <c r="N158" s="17"/>
      <c r="P158" s="17"/>
      <c r="R158" s="19"/>
      <c r="S158" s="17"/>
      <c r="T158" s="12"/>
      <c r="U158" s="12"/>
      <c r="V158" s="12"/>
      <c r="W158" s="12"/>
      <c r="X158" s="19"/>
      <c r="Y158" s="12"/>
    </row>
    <row r="159" spans="14:26" x14ac:dyDescent="0.2">
      <c r="N159" s="17"/>
    </row>
    <row r="160" spans="14:26" x14ac:dyDescent="0.2">
      <c r="N160" s="22"/>
      <c r="P160" s="22"/>
      <c r="R160" s="22"/>
      <c r="S160" s="22"/>
      <c r="X160" s="22"/>
    </row>
    <row r="162" spans="14:25" x14ac:dyDescent="0.2">
      <c r="N162" s="17"/>
      <c r="R162" s="12"/>
      <c r="S162" s="17"/>
      <c r="X162" s="19"/>
      <c r="Y162" s="12"/>
    </row>
    <row r="163" spans="14:25" x14ac:dyDescent="0.2">
      <c r="R163" s="19"/>
      <c r="S163" s="17"/>
      <c r="T163" s="12"/>
      <c r="U163" s="12"/>
      <c r="V163" s="12"/>
      <c r="W163" s="12"/>
      <c r="X163" s="19"/>
      <c r="Y163" s="12"/>
    </row>
    <row r="164" spans="14:25" x14ac:dyDescent="0.2">
      <c r="N164" s="17"/>
      <c r="P164" s="17"/>
      <c r="R164" s="19"/>
      <c r="S164" s="17"/>
      <c r="T164" s="12"/>
      <c r="U164" s="12"/>
      <c r="V164" s="12"/>
      <c r="W164" s="12"/>
      <c r="X164" s="19"/>
      <c r="Y164" s="12"/>
    </row>
    <row r="170" spans="14:25" x14ac:dyDescent="0.2">
      <c r="R170" s="23"/>
      <c r="S170" s="17"/>
      <c r="W170" s="11"/>
      <c r="X170" s="11"/>
      <c r="Y170" s="24"/>
    </row>
    <row r="171" spans="14:25" x14ac:dyDescent="0.2">
      <c r="R171" s="23"/>
      <c r="S171" s="17"/>
      <c r="X171" s="11"/>
    </row>
    <row r="173" spans="14:25" x14ac:dyDescent="0.2">
      <c r="N173" s="17"/>
      <c r="R173" s="12"/>
      <c r="S173" s="17"/>
      <c r="X173" s="19"/>
      <c r="Y173" s="12"/>
    </row>
    <row r="174" spans="14:25" x14ac:dyDescent="0.2">
      <c r="R174" s="19"/>
      <c r="S174" s="17"/>
      <c r="T174" s="12"/>
      <c r="U174" s="12"/>
      <c r="V174" s="12"/>
      <c r="W174" s="12"/>
      <c r="X174" s="19"/>
      <c r="Y174" s="12"/>
    </row>
    <row r="175" spans="14:25" x14ac:dyDescent="0.2">
      <c r="N175" s="17"/>
      <c r="P175" s="17"/>
      <c r="R175" s="19"/>
      <c r="S175" s="17"/>
      <c r="T175" s="12"/>
      <c r="U175" s="12"/>
      <c r="V175" s="12"/>
      <c r="W175" s="12"/>
      <c r="X175" s="19"/>
      <c r="Y175" s="12"/>
    </row>
    <row r="177" spans="14:26" x14ac:dyDescent="0.2">
      <c r="R177" s="23"/>
      <c r="S177" s="17"/>
      <c r="W177" s="11"/>
      <c r="X177" s="11"/>
      <c r="Y177" s="24"/>
    </row>
    <row r="178" spans="14:26" x14ac:dyDescent="0.2">
      <c r="R178" s="23"/>
      <c r="S178" s="17"/>
      <c r="X178" s="11"/>
    </row>
    <row r="180" spans="14:26" x14ac:dyDescent="0.2">
      <c r="N180" s="17"/>
      <c r="R180" s="12"/>
      <c r="S180" s="17"/>
      <c r="X180" s="19"/>
      <c r="Y180" s="12"/>
    </row>
    <row r="181" spans="14:26" x14ac:dyDescent="0.2">
      <c r="R181" s="19"/>
      <c r="S181" s="17"/>
      <c r="T181" s="12"/>
      <c r="U181" s="12"/>
      <c r="V181" s="12"/>
      <c r="W181" s="12"/>
      <c r="X181" s="19"/>
      <c r="Y181" s="12"/>
    </row>
    <row r="182" spans="14:26" x14ac:dyDescent="0.2">
      <c r="N182" s="17"/>
      <c r="P182" s="17"/>
      <c r="R182" s="19"/>
      <c r="S182" s="17"/>
      <c r="T182" s="12"/>
      <c r="U182" s="12"/>
      <c r="V182" s="12"/>
      <c r="W182" s="12"/>
      <c r="X182" s="19"/>
      <c r="Y182" s="12"/>
    </row>
    <row r="184" spans="14:26" x14ac:dyDescent="0.2">
      <c r="R184" s="23"/>
      <c r="S184" s="17"/>
      <c r="W184" s="11"/>
      <c r="X184" s="11"/>
      <c r="Y184" s="24"/>
    </row>
    <row r="185" spans="14:26" x14ac:dyDescent="0.2">
      <c r="R185" s="23"/>
      <c r="S185" s="17"/>
      <c r="X185" s="11"/>
    </row>
    <row r="189" spans="14:26" x14ac:dyDescent="0.2">
      <c r="Z189" s="17"/>
    </row>
    <row r="190" spans="14:26" x14ac:dyDescent="0.2">
      <c r="N190" s="17"/>
    </row>
    <row r="191" spans="14:26" x14ac:dyDescent="0.2">
      <c r="N191" s="17"/>
    </row>
    <row r="193" spans="14:25" x14ac:dyDescent="0.2">
      <c r="N193" s="17"/>
      <c r="R193" s="12"/>
      <c r="S193" s="17"/>
      <c r="X193" s="19"/>
      <c r="Y193" s="12"/>
    </row>
    <row r="194" spans="14:25" x14ac:dyDescent="0.2">
      <c r="R194" s="19"/>
      <c r="S194" s="17"/>
      <c r="T194" s="12"/>
      <c r="U194" s="12"/>
      <c r="V194" s="12"/>
      <c r="W194" s="12"/>
      <c r="X194" s="19"/>
      <c r="Y194" s="12"/>
    </row>
    <row r="195" spans="14:25" x14ac:dyDescent="0.2">
      <c r="N195" s="17"/>
      <c r="P195" s="17"/>
      <c r="R195" s="19"/>
      <c r="S195" s="17"/>
      <c r="T195" s="12"/>
      <c r="U195" s="12"/>
      <c r="V195" s="12"/>
      <c r="W195" s="12"/>
      <c r="X195" s="19"/>
      <c r="Y195" s="12"/>
    </row>
    <row r="197" spans="14:25" x14ac:dyDescent="0.2">
      <c r="R197" s="23"/>
      <c r="S197" s="17"/>
      <c r="W197" s="11"/>
      <c r="X197" s="11"/>
      <c r="Y197" s="24"/>
    </row>
    <row r="198" spans="14:25" x14ac:dyDescent="0.2">
      <c r="R198" s="23"/>
      <c r="S198" s="17"/>
      <c r="X198" s="11"/>
    </row>
    <row r="200" spans="14:25" x14ac:dyDescent="0.2">
      <c r="N200" s="17"/>
      <c r="R200" s="12"/>
      <c r="S200" s="17"/>
      <c r="X200" s="19"/>
      <c r="Y200" s="12"/>
    </row>
    <row r="201" spans="14:25" x14ac:dyDescent="0.2">
      <c r="R201" s="19"/>
      <c r="S201" s="17"/>
      <c r="T201" s="12"/>
      <c r="U201" s="12"/>
      <c r="V201" s="12"/>
      <c r="W201" s="12"/>
      <c r="X201" s="19"/>
      <c r="Y201" s="12"/>
    </row>
    <row r="202" spans="14:25" x14ac:dyDescent="0.2">
      <c r="N202" s="17"/>
      <c r="P202" s="17"/>
      <c r="R202" s="19"/>
      <c r="S202" s="17"/>
      <c r="T202" s="12"/>
      <c r="U202" s="12"/>
      <c r="V202" s="12"/>
      <c r="W202" s="12"/>
      <c r="X202" s="19"/>
      <c r="Y202" s="12"/>
    </row>
    <row r="207" spans="14:25" x14ac:dyDescent="0.2">
      <c r="R207" s="23"/>
      <c r="S207" s="17"/>
      <c r="W207" s="11"/>
      <c r="X207" s="11"/>
      <c r="Y207" s="24"/>
    </row>
    <row r="208" spans="14:25" x14ac:dyDescent="0.2">
      <c r="R208" s="23"/>
      <c r="S208" s="17"/>
      <c r="X208" s="11"/>
    </row>
    <row r="210" spans="14:25" x14ac:dyDescent="0.2">
      <c r="N210" s="17"/>
      <c r="R210" s="12"/>
      <c r="S210" s="17"/>
      <c r="X210" s="19"/>
      <c r="Y210" s="12"/>
    </row>
    <row r="211" spans="14:25" x14ac:dyDescent="0.2">
      <c r="R211" s="19"/>
      <c r="S211" s="17"/>
      <c r="T211" s="12"/>
      <c r="U211" s="12"/>
      <c r="V211" s="12"/>
      <c r="W211" s="12"/>
      <c r="X211" s="19"/>
      <c r="Y211" s="12"/>
    </row>
    <row r="212" spans="14:25" x14ac:dyDescent="0.2">
      <c r="N212" s="17"/>
      <c r="P212" s="17"/>
      <c r="R212" s="19"/>
      <c r="S212" s="17"/>
      <c r="T212" s="12"/>
      <c r="U212" s="12"/>
      <c r="V212" s="12"/>
      <c r="W212" s="12"/>
      <c r="X212" s="19"/>
      <c r="Y212" s="12"/>
    </row>
    <row r="213" spans="14:25" x14ac:dyDescent="0.2">
      <c r="N213" s="17"/>
    </row>
    <row r="214" spans="14:25" x14ac:dyDescent="0.2">
      <c r="N214" s="22"/>
      <c r="P214" s="22"/>
      <c r="R214" s="22"/>
      <c r="S214" s="22"/>
      <c r="X214" s="22"/>
    </row>
    <row r="216" spans="14:25" x14ac:dyDescent="0.2">
      <c r="N216" s="17"/>
      <c r="R216" s="12"/>
      <c r="S216" s="17"/>
      <c r="X216" s="19"/>
      <c r="Y216" s="12"/>
    </row>
    <row r="217" spans="14:25" x14ac:dyDescent="0.2">
      <c r="R217" s="19"/>
      <c r="S217" s="17"/>
      <c r="T217" s="12"/>
      <c r="U217" s="12"/>
      <c r="V217" s="12"/>
      <c r="W217" s="12"/>
      <c r="X217" s="19"/>
      <c r="Y217" s="12"/>
    </row>
    <row r="218" spans="14:25" x14ac:dyDescent="0.2">
      <c r="N218" s="17"/>
      <c r="P218" s="17"/>
      <c r="R218" s="19"/>
      <c r="S218" s="17"/>
      <c r="T218" s="12"/>
      <c r="U218" s="12"/>
      <c r="V218" s="12"/>
      <c r="W218" s="12"/>
      <c r="X218" s="19"/>
      <c r="Y218" s="12"/>
    </row>
    <row r="219" spans="14:25" x14ac:dyDescent="0.2">
      <c r="N219" s="17"/>
    </row>
    <row r="220" spans="14:25" x14ac:dyDescent="0.2">
      <c r="N220" s="22"/>
      <c r="P220" s="22"/>
      <c r="R220" s="22"/>
      <c r="S220" s="22"/>
      <c r="X220" s="22"/>
    </row>
    <row r="222" spans="14:25" x14ac:dyDescent="0.2">
      <c r="N222" s="17"/>
      <c r="R222" s="12"/>
      <c r="S222" s="17"/>
      <c r="X222" s="19"/>
      <c r="Y222" s="12"/>
    </row>
    <row r="223" spans="14:25" x14ac:dyDescent="0.2">
      <c r="R223" s="19"/>
      <c r="S223" s="17"/>
      <c r="T223" s="12"/>
      <c r="U223" s="12"/>
      <c r="V223" s="12"/>
      <c r="W223" s="12"/>
      <c r="X223" s="19"/>
      <c r="Y223" s="12"/>
    </row>
    <row r="224" spans="14:25" x14ac:dyDescent="0.2">
      <c r="N224" s="17"/>
      <c r="P224" s="17"/>
      <c r="R224" s="19"/>
      <c r="S224" s="17"/>
      <c r="T224" s="12"/>
      <c r="U224" s="12"/>
      <c r="V224" s="12"/>
      <c r="W224" s="12"/>
      <c r="X224" s="19"/>
      <c r="Y224" s="12"/>
    </row>
    <row r="225" spans="14:25" x14ac:dyDescent="0.2">
      <c r="N225" s="17"/>
    </row>
    <row r="227" spans="14:25" x14ac:dyDescent="0.2">
      <c r="N227" s="17"/>
      <c r="R227" s="12"/>
      <c r="S227" s="17"/>
      <c r="X227" s="19"/>
      <c r="Y227" s="12"/>
    </row>
    <row r="228" spans="14:25" x14ac:dyDescent="0.2">
      <c r="R228" s="19"/>
      <c r="S228" s="17"/>
      <c r="T228" s="12"/>
      <c r="U228" s="12"/>
      <c r="V228" s="12"/>
      <c r="W228" s="12"/>
      <c r="X228" s="19"/>
      <c r="Y228" s="12"/>
    </row>
    <row r="229" spans="14:25" x14ac:dyDescent="0.2">
      <c r="N229" s="17"/>
      <c r="P229" s="17"/>
      <c r="R229" s="19"/>
      <c r="S229" s="17"/>
      <c r="T229" s="12"/>
      <c r="U229" s="12"/>
      <c r="V229" s="12"/>
      <c r="W229" s="12"/>
      <c r="X229" s="19"/>
      <c r="Y229" s="12"/>
    </row>
    <row r="230" spans="14:25" x14ac:dyDescent="0.2">
      <c r="N230" s="17"/>
    </row>
    <row r="231" spans="14:25" x14ac:dyDescent="0.2">
      <c r="N231" s="22"/>
      <c r="P231" s="22"/>
      <c r="R231" s="22"/>
      <c r="S231" s="22"/>
      <c r="X231" s="22"/>
    </row>
    <row r="233" spans="14:25" x14ac:dyDescent="0.2">
      <c r="N233" s="17"/>
      <c r="R233" s="12"/>
      <c r="S233" s="17"/>
      <c r="X233" s="19"/>
      <c r="Y233" s="12"/>
    </row>
    <row r="234" spans="14:25" x14ac:dyDescent="0.2">
      <c r="R234" s="19"/>
      <c r="S234" s="17"/>
      <c r="T234" s="12"/>
      <c r="U234" s="12"/>
      <c r="V234" s="12"/>
      <c r="W234" s="12"/>
      <c r="X234" s="19"/>
      <c r="Y234" s="12"/>
    </row>
    <row r="235" spans="14:25" x14ac:dyDescent="0.2">
      <c r="N235" s="17"/>
      <c r="P235" s="17"/>
      <c r="R235" s="19"/>
      <c r="S235" s="17"/>
      <c r="T235" s="12"/>
      <c r="U235" s="12"/>
      <c r="V235" s="12"/>
      <c r="W235" s="12"/>
      <c r="X235" s="19"/>
      <c r="Y235" s="12"/>
    </row>
    <row r="237" spans="14:25" x14ac:dyDescent="0.2">
      <c r="R237" s="23"/>
      <c r="S237" s="17"/>
      <c r="W237" s="11"/>
      <c r="X237" s="11"/>
      <c r="Y237" s="24"/>
    </row>
    <row r="238" spans="14:25" x14ac:dyDescent="0.2">
      <c r="R238" s="23"/>
      <c r="S238" s="17"/>
      <c r="X238" s="11"/>
    </row>
    <row r="241" spans="14:25" x14ac:dyDescent="0.2">
      <c r="N241" s="22"/>
      <c r="P241" s="22"/>
      <c r="R241" s="22"/>
      <c r="S241" s="22"/>
      <c r="X241" s="22"/>
    </row>
    <row r="243" spans="14:25" x14ac:dyDescent="0.2">
      <c r="N243" s="17"/>
      <c r="R243" s="12"/>
      <c r="S243" s="17"/>
      <c r="X243" s="19"/>
      <c r="Y243" s="12"/>
    </row>
    <row r="244" spans="14:25" x14ac:dyDescent="0.2">
      <c r="R244" s="19"/>
      <c r="S244" s="17"/>
      <c r="T244" s="12"/>
      <c r="U244" s="12"/>
      <c r="V244" s="12"/>
      <c r="W244" s="12"/>
      <c r="X244" s="19"/>
      <c r="Y244" s="12"/>
    </row>
    <row r="245" spans="14:25" x14ac:dyDescent="0.2">
      <c r="N245" s="17"/>
      <c r="P245" s="17"/>
      <c r="R245" s="19"/>
      <c r="S245" s="17"/>
      <c r="T245" s="12"/>
      <c r="U245" s="12"/>
      <c r="V245" s="12"/>
      <c r="W245" s="12"/>
      <c r="X245" s="19"/>
      <c r="Y245" s="12"/>
    </row>
    <row r="247" spans="14:25" x14ac:dyDescent="0.2">
      <c r="R247" s="23"/>
      <c r="S247" s="17"/>
      <c r="W247" s="11"/>
      <c r="X247" s="11"/>
      <c r="Y247" s="24"/>
    </row>
    <row r="248" spans="14:25" x14ac:dyDescent="0.2">
      <c r="R248" s="23"/>
      <c r="S248" s="17"/>
      <c r="X248" s="11"/>
    </row>
    <row r="250" spans="14:25" x14ac:dyDescent="0.2">
      <c r="N250" s="17"/>
      <c r="R250" s="12"/>
      <c r="S250" s="17"/>
      <c r="X250" s="19"/>
      <c r="Y250" s="12"/>
    </row>
    <row r="251" spans="14:25" x14ac:dyDescent="0.2">
      <c r="R251" s="19"/>
      <c r="S251" s="17"/>
      <c r="T251" s="12"/>
      <c r="U251" s="12"/>
      <c r="V251" s="12"/>
      <c r="W251" s="12"/>
      <c r="X251" s="19"/>
      <c r="Y251" s="12"/>
    </row>
    <row r="252" spans="14:25" x14ac:dyDescent="0.2">
      <c r="N252" s="17"/>
      <c r="P252" s="17"/>
      <c r="R252" s="19"/>
      <c r="S252" s="17"/>
      <c r="T252" s="12"/>
      <c r="U252" s="12"/>
      <c r="V252" s="12"/>
      <c r="W252" s="12"/>
      <c r="X252" s="19"/>
      <c r="Y252" s="12"/>
    </row>
    <row r="254" spans="14:25" x14ac:dyDescent="0.2">
      <c r="R254" s="23"/>
      <c r="S254" s="17"/>
      <c r="W254" s="11"/>
      <c r="X254" s="11"/>
      <c r="Y254" s="24"/>
    </row>
    <row r="255" spans="14:25" x14ac:dyDescent="0.2">
      <c r="R255" s="23"/>
      <c r="S255" s="17"/>
      <c r="X255" s="11"/>
    </row>
    <row r="257" spans="14:26" x14ac:dyDescent="0.2">
      <c r="N257" s="17"/>
      <c r="R257" s="12"/>
      <c r="S257" s="17"/>
      <c r="X257" s="19"/>
      <c r="Y257" s="12"/>
    </row>
    <row r="258" spans="14:26" x14ac:dyDescent="0.2">
      <c r="R258" s="19"/>
      <c r="S258" s="17"/>
      <c r="T258" s="12"/>
      <c r="U258" s="12"/>
      <c r="V258" s="12"/>
      <c r="W258" s="12"/>
      <c r="X258" s="19"/>
      <c r="Y258" s="12"/>
    </row>
    <row r="259" spans="14:26" x14ac:dyDescent="0.2">
      <c r="N259" s="17"/>
      <c r="P259" s="17"/>
      <c r="R259" s="19"/>
      <c r="S259" s="17"/>
      <c r="T259" s="12"/>
      <c r="U259" s="12"/>
      <c r="V259" s="12"/>
      <c r="W259" s="12"/>
      <c r="X259" s="19"/>
      <c r="Y259" s="12"/>
    </row>
    <row r="261" spans="14:26" x14ac:dyDescent="0.2">
      <c r="R261" s="23"/>
      <c r="S261" s="17"/>
      <c r="W261" s="11"/>
      <c r="X261" s="11"/>
      <c r="Y261" s="24"/>
    </row>
    <row r="262" spans="14:26" x14ac:dyDescent="0.2">
      <c r="R262" s="23"/>
      <c r="S262" s="17"/>
      <c r="X262" s="11"/>
    </row>
    <row r="271" spans="14:26" x14ac:dyDescent="0.2">
      <c r="Z271" s="17"/>
    </row>
    <row r="272" spans="14:26" x14ac:dyDescent="0.2">
      <c r="N272" s="17"/>
    </row>
    <row r="273" spans="14:25" x14ac:dyDescent="0.2">
      <c r="N273" s="17"/>
    </row>
    <row r="275" spans="14:25" x14ac:dyDescent="0.2">
      <c r="N275" s="17"/>
      <c r="R275" s="12"/>
      <c r="S275" s="17"/>
      <c r="X275" s="19"/>
      <c r="Y275" s="12"/>
    </row>
    <row r="276" spans="14:25" x14ac:dyDescent="0.2">
      <c r="R276" s="19"/>
      <c r="S276" s="17"/>
      <c r="T276" s="12"/>
      <c r="U276" s="12"/>
      <c r="V276" s="12"/>
      <c r="W276" s="12"/>
      <c r="X276" s="19"/>
      <c r="Y276" s="12"/>
    </row>
    <row r="277" spans="14:25" x14ac:dyDescent="0.2">
      <c r="N277" s="17"/>
      <c r="P277" s="17"/>
      <c r="R277" s="19"/>
      <c r="S277" s="17"/>
      <c r="T277" s="12"/>
      <c r="U277" s="12"/>
      <c r="V277" s="12"/>
      <c r="W277" s="12"/>
      <c r="X277" s="19"/>
      <c r="Y277" s="12"/>
    </row>
    <row r="283" spans="14:25" x14ac:dyDescent="0.2">
      <c r="R283" s="23"/>
      <c r="S283" s="17"/>
      <c r="W283" s="11"/>
      <c r="X283" s="11"/>
      <c r="Y283" s="24"/>
    </row>
    <row r="284" spans="14:25" x14ac:dyDescent="0.2">
      <c r="R284" s="23"/>
      <c r="S284" s="17"/>
      <c r="X284" s="11"/>
    </row>
    <row r="286" spans="14:25" x14ac:dyDescent="0.2">
      <c r="N286" s="17"/>
      <c r="R286" s="12"/>
      <c r="S286" s="17"/>
      <c r="X286" s="19"/>
      <c r="Y286" s="12"/>
    </row>
    <row r="287" spans="14:25" x14ac:dyDescent="0.2">
      <c r="R287" s="19"/>
      <c r="S287" s="17"/>
      <c r="T287" s="12"/>
      <c r="U287" s="12"/>
      <c r="V287" s="12"/>
      <c r="W287" s="12"/>
      <c r="X287" s="19"/>
      <c r="Y287" s="12"/>
    </row>
    <row r="288" spans="14:25" x14ac:dyDescent="0.2">
      <c r="N288" s="17"/>
      <c r="P288" s="17"/>
      <c r="R288" s="19"/>
      <c r="S288" s="17"/>
      <c r="T288" s="12"/>
      <c r="U288" s="12"/>
      <c r="V288" s="12"/>
      <c r="W288" s="12"/>
      <c r="X288" s="19"/>
      <c r="Y288" s="12"/>
    </row>
    <row r="295" spans="14:25" x14ac:dyDescent="0.2">
      <c r="R295" s="23"/>
      <c r="S295" s="17"/>
      <c r="W295" s="11"/>
      <c r="X295" s="11"/>
      <c r="Y295" s="24"/>
    </row>
    <row r="296" spans="14:25" x14ac:dyDescent="0.2">
      <c r="R296" s="23"/>
      <c r="S296" s="17"/>
      <c r="X296" s="11"/>
    </row>
    <row r="298" spans="14:25" x14ac:dyDescent="0.2">
      <c r="N298" s="17"/>
      <c r="R298" s="12"/>
      <c r="S298" s="17"/>
      <c r="X298" s="19"/>
      <c r="Y298" s="12"/>
    </row>
    <row r="299" spans="14:25" x14ac:dyDescent="0.2">
      <c r="R299" s="19"/>
      <c r="S299" s="17"/>
      <c r="T299" s="12"/>
      <c r="U299" s="12"/>
      <c r="V299" s="12"/>
      <c r="W299" s="12"/>
      <c r="X299" s="19"/>
      <c r="Y299" s="12"/>
    </row>
    <row r="300" spans="14:25" x14ac:dyDescent="0.2">
      <c r="N300" s="17"/>
      <c r="P300" s="17"/>
      <c r="R300" s="19"/>
      <c r="S300" s="17"/>
      <c r="T300" s="12"/>
      <c r="U300" s="12"/>
      <c r="V300" s="12"/>
      <c r="W300" s="12"/>
      <c r="X300" s="19"/>
      <c r="Y300" s="12"/>
    </row>
    <row r="303" spans="14:25" x14ac:dyDescent="0.2">
      <c r="R303" s="23"/>
      <c r="S303" s="17"/>
      <c r="W303" s="11"/>
      <c r="X303" s="11"/>
      <c r="Y303" s="24"/>
    </row>
    <row r="304" spans="14:25" x14ac:dyDescent="0.2">
      <c r="R304" s="23"/>
      <c r="S304" s="17"/>
      <c r="X304" s="11"/>
    </row>
    <row r="306" spans="14:26" x14ac:dyDescent="0.2">
      <c r="N306" s="17"/>
      <c r="R306" s="12"/>
      <c r="S306" s="17"/>
      <c r="X306" s="19"/>
      <c r="Y306" s="12"/>
    </row>
    <row r="307" spans="14:26" x14ac:dyDescent="0.2">
      <c r="R307" s="19"/>
      <c r="S307" s="17"/>
      <c r="T307" s="12"/>
      <c r="U307" s="12"/>
      <c r="V307" s="12"/>
      <c r="W307" s="12"/>
      <c r="X307" s="19"/>
      <c r="Y307" s="12"/>
    </row>
    <row r="308" spans="14:26" x14ac:dyDescent="0.2">
      <c r="N308" s="17"/>
      <c r="P308" s="17"/>
      <c r="R308" s="19"/>
      <c r="S308" s="17"/>
      <c r="T308" s="12"/>
      <c r="U308" s="12"/>
      <c r="V308" s="12"/>
      <c r="W308" s="12"/>
      <c r="X308" s="19"/>
      <c r="Y308" s="12"/>
    </row>
    <row r="309" spans="14:26" x14ac:dyDescent="0.2">
      <c r="N309" s="17"/>
    </row>
    <row r="310" spans="14:26" x14ac:dyDescent="0.2">
      <c r="N310" s="22"/>
      <c r="P310" s="22"/>
      <c r="R310" s="22"/>
      <c r="S310" s="22"/>
      <c r="X310" s="22"/>
      <c r="Z310" s="17"/>
    </row>
    <row r="311" spans="14:26" x14ac:dyDescent="0.2">
      <c r="N311" s="17"/>
      <c r="R311" s="12"/>
      <c r="S311" s="17"/>
      <c r="X311" s="19"/>
      <c r="Y311" s="12"/>
    </row>
    <row r="312" spans="14:26" x14ac:dyDescent="0.2">
      <c r="R312" s="19"/>
      <c r="S312" s="17"/>
      <c r="T312" s="12"/>
      <c r="U312" s="12"/>
      <c r="V312" s="12"/>
      <c r="W312" s="12"/>
      <c r="X312" s="19"/>
      <c r="Y312" s="12"/>
    </row>
    <row r="313" spans="14:26" x14ac:dyDescent="0.2">
      <c r="N313" s="17"/>
      <c r="P313" s="17"/>
      <c r="R313" s="19"/>
      <c r="S313" s="17"/>
      <c r="T313" s="12"/>
      <c r="U313" s="12"/>
      <c r="V313" s="12"/>
      <c r="W313" s="12"/>
      <c r="X313" s="19"/>
      <c r="Y313" s="12"/>
    </row>
    <row r="315" spans="14:26" x14ac:dyDescent="0.2">
      <c r="R315" s="23"/>
      <c r="S315" s="17"/>
      <c r="W315" s="11"/>
      <c r="X315" s="11"/>
      <c r="Y315" s="24"/>
    </row>
    <row r="316" spans="14:26" x14ac:dyDescent="0.2">
      <c r="R316" s="23"/>
      <c r="S316" s="17"/>
      <c r="X316" s="11"/>
    </row>
    <row r="318" spans="14:26" x14ac:dyDescent="0.2">
      <c r="N318" s="17"/>
      <c r="R318" s="12"/>
      <c r="S318" s="17"/>
      <c r="X318" s="19"/>
      <c r="Y318" s="12"/>
    </row>
    <row r="319" spans="14:26" x14ac:dyDescent="0.2">
      <c r="R319" s="19"/>
      <c r="S319" s="17"/>
      <c r="T319" s="12"/>
      <c r="U319" s="12"/>
      <c r="V319" s="12"/>
      <c r="W319" s="12"/>
      <c r="X319" s="19"/>
      <c r="Y319" s="12"/>
    </row>
    <row r="320" spans="14:26" x14ac:dyDescent="0.2">
      <c r="N320" s="17"/>
      <c r="P320" s="17"/>
      <c r="R320" s="19"/>
      <c r="S320" s="17"/>
      <c r="T320" s="12"/>
      <c r="U320" s="12"/>
      <c r="V320" s="12"/>
      <c r="W320" s="12"/>
      <c r="X320" s="19"/>
      <c r="Y320" s="12"/>
    </row>
    <row r="321" spans="14:25" x14ac:dyDescent="0.2">
      <c r="N321" s="17"/>
    </row>
    <row r="322" spans="14:25" x14ac:dyDescent="0.2">
      <c r="N322" s="22"/>
      <c r="P322" s="22"/>
      <c r="R322" s="22"/>
      <c r="S322" s="22"/>
      <c r="X322" s="22"/>
    </row>
    <row r="324" spans="14:25" x14ac:dyDescent="0.2">
      <c r="N324" s="17"/>
      <c r="R324" s="12"/>
      <c r="S324" s="17"/>
      <c r="X324" s="19"/>
      <c r="Y324" s="12"/>
    </row>
    <row r="325" spans="14:25" x14ac:dyDescent="0.2">
      <c r="R325" s="19"/>
      <c r="S325" s="17"/>
      <c r="T325" s="12"/>
      <c r="U325" s="12"/>
      <c r="V325" s="12"/>
      <c r="W325" s="12"/>
      <c r="X325" s="19"/>
      <c r="Y325" s="12"/>
    </row>
    <row r="326" spans="14:25" x14ac:dyDescent="0.2">
      <c r="N326" s="17"/>
      <c r="P326" s="17"/>
      <c r="R326" s="19"/>
      <c r="S326" s="17"/>
      <c r="T326" s="12"/>
      <c r="U326" s="12"/>
      <c r="V326" s="12"/>
      <c r="W326" s="12"/>
      <c r="X326" s="19"/>
      <c r="Y326" s="12"/>
    </row>
    <row r="328" spans="14:25" x14ac:dyDescent="0.2">
      <c r="R328" s="23"/>
      <c r="S328" s="17"/>
      <c r="W328" s="11"/>
      <c r="X328" s="11"/>
      <c r="Y328" s="24"/>
    </row>
    <row r="329" spans="14:25" x14ac:dyDescent="0.2">
      <c r="R329" s="23"/>
      <c r="S329" s="17"/>
      <c r="X329" s="11"/>
    </row>
    <row r="332" spans="14:25" x14ac:dyDescent="0.2">
      <c r="N332" s="22"/>
      <c r="P332" s="22"/>
      <c r="R332" s="22"/>
      <c r="S332" s="22"/>
      <c r="X332" s="22"/>
    </row>
    <row r="334" spans="14:25" x14ac:dyDescent="0.2">
      <c r="N334" s="17"/>
      <c r="R334" s="12"/>
      <c r="S334" s="17"/>
      <c r="X334" s="19"/>
      <c r="Y334" s="12"/>
    </row>
    <row r="335" spans="14:25" x14ac:dyDescent="0.2">
      <c r="R335" s="19"/>
      <c r="S335" s="17"/>
      <c r="T335" s="12"/>
      <c r="U335" s="12"/>
      <c r="V335" s="12"/>
      <c r="W335" s="12"/>
      <c r="X335" s="19"/>
      <c r="Y335" s="12"/>
    </row>
    <row r="336" spans="14:25" x14ac:dyDescent="0.2">
      <c r="N336" s="17"/>
      <c r="P336" s="17"/>
      <c r="R336" s="19"/>
      <c r="S336" s="17"/>
      <c r="T336" s="12"/>
      <c r="U336" s="12"/>
      <c r="V336" s="12"/>
      <c r="W336" s="12"/>
      <c r="X336" s="19"/>
      <c r="Y336" s="12"/>
    </row>
    <row r="337" spans="14:25" x14ac:dyDescent="0.2">
      <c r="N337" s="17"/>
    </row>
    <row r="338" spans="14:25" x14ac:dyDescent="0.2">
      <c r="N338" s="22"/>
      <c r="P338" s="22"/>
      <c r="R338" s="22"/>
      <c r="S338" s="22"/>
      <c r="X338" s="22"/>
    </row>
    <row r="340" spans="14:25" x14ac:dyDescent="0.2">
      <c r="N340" s="17"/>
      <c r="R340" s="12"/>
      <c r="S340" s="17"/>
      <c r="X340" s="19"/>
      <c r="Y340" s="12"/>
    </row>
    <row r="341" spans="14:25" x14ac:dyDescent="0.2">
      <c r="R341" s="19"/>
      <c r="S341" s="17"/>
      <c r="T341" s="12"/>
      <c r="U341" s="12"/>
      <c r="V341" s="12"/>
      <c r="W341" s="12"/>
      <c r="X341" s="19"/>
      <c r="Y341" s="12"/>
    </row>
    <row r="342" spans="14:25" x14ac:dyDescent="0.2">
      <c r="N342" s="17"/>
      <c r="P342" s="17"/>
      <c r="R342" s="19"/>
      <c r="S342" s="17"/>
      <c r="T342" s="12"/>
      <c r="U342" s="12"/>
      <c r="V342" s="12"/>
      <c r="W342" s="12"/>
      <c r="X342" s="19"/>
      <c r="Y342" s="12"/>
    </row>
    <row r="346" spans="14:25" x14ac:dyDescent="0.2">
      <c r="R346" s="23"/>
      <c r="S346" s="17"/>
      <c r="W346" s="11"/>
      <c r="X346" s="11"/>
      <c r="Y346" s="24"/>
    </row>
    <row r="347" spans="14:25" x14ac:dyDescent="0.2">
      <c r="R347" s="23"/>
      <c r="S347" s="17"/>
      <c r="X347" s="11"/>
    </row>
    <row r="349" spans="14:25" x14ac:dyDescent="0.2">
      <c r="N349" s="17"/>
      <c r="R349" s="12"/>
      <c r="S349" s="17"/>
      <c r="X349" s="19"/>
      <c r="Y349" s="12"/>
    </row>
    <row r="350" spans="14:25" x14ac:dyDescent="0.2">
      <c r="R350" s="19"/>
      <c r="S350" s="17"/>
      <c r="T350" s="12"/>
      <c r="U350" s="12"/>
      <c r="V350" s="12"/>
      <c r="W350" s="12"/>
      <c r="X350" s="19"/>
      <c r="Y350" s="12"/>
    </row>
    <row r="351" spans="14:25" x14ac:dyDescent="0.2">
      <c r="N351" s="17"/>
      <c r="P351" s="17"/>
      <c r="R351" s="19"/>
      <c r="S351" s="17"/>
      <c r="T351" s="12"/>
      <c r="U351" s="12"/>
      <c r="V351" s="12"/>
      <c r="W351" s="12"/>
      <c r="X351" s="19"/>
      <c r="Y351" s="12"/>
    </row>
    <row r="353" spans="18:26" x14ac:dyDescent="0.2">
      <c r="R353" s="23"/>
      <c r="S353" s="17"/>
      <c r="W353" s="11"/>
      <c r="X353" s="11"/>
      <c r="Y353" s="24"/>
    </row>
    <row r="354" spans="18:26" x14ac:dyDescent="0.2">
      <c r="R354" s="23"/>
      <c r="S354" s="17"/>
      <c r="X354" s="11"/>
      <c r="Y354" s="24"/>
      <c r="Z354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/>
  <dimension ref="A1:Z364"/>
  <sheetViews>
    <sheetView showGridLines="0" zoomScaleNormal="50" zoomScaleSheetLayoutView="100" workbookViewId="0">
      <pane ySplit="5" topLeftCell="A6" activePane="bottomLeft" state="frozenSplit"/>
      <selection activeCell="M17" sqref="M17"/>
      <selection pane="bottomLeft" activeCell="A22" sqref="A22"/>
    </sheetView>
  </sheetViews>
  <sheetFormatPr defaultColWidth="9.77734375" defaultRowHeight="10" x14ac:dyDescent="0.2"/>
  <cols>
    <col min="1" max="1" width="25.44140625" style="10" customWidth="1"/>
    <col min="2" max="2" width="55.33203125" style="17" customWidth="1"/>
    <col min="3" max="3" width="18.77734375" style="10" customWidth="1"/>
    <col min="4" max="4" width="15.44140625" style="10" customWidth="1"/>
    <col min="5" max="5" width="17.33203125" style="36" customWidth="1"/>
    <col min="6" max="6" width="12.109375" style="36" customWidth="1"/>
    <col min="7" max="8" width="13.77734375" style="10" customWidth="1"/>
    <col min="9" max="9" width="10.77734375" style="10" customWidth="1"/>
    <col min="10" max="10" width="20.3320312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23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23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23" ht="27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"/>
    </row>
    <row r="4" spans="1:23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23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23" ht="32.25" customHeight="1" x14ac:dyDescent="0.25">
      <c r="A6" s="164" t="s">
        <v>37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s="175" customFormat="1" x14ac:dyDescent="0.2">
      <c r="A7" s="17" t="s">
        <v>33</v>
      </c>
      <c r="B7" s="166" t="s">
        <v>85</v>
      </c>
      <c r="C7" s="167">
        <v>6865467</v>
      </c>
      <c r="D7" s="168">
        <v>38699</v>
      </c>
      <c r="E7" s="169">
        <v>4329</v>
      </c>
      <c r="F7" s="170">
        <v>5480</v>
      </c>
      <c r="G7" s="171">
        <f t="shared" ref="G7:G13" si="0">ROUND(F7/E7,5)</f>
        <v>1.2658799999999999</v>
      </c>
      <c r="H7" s="172">
        <f t="shared" ref="H7:H13" si="1">ROUND(C7/I7*G7,2)</f>
        <v>185.91</v>
      </c>
      <c r="I7" s="173">
        <v>46748</v>
      </c>
      <c r="J7" s="174">
        <f t="shared" ref="J7:J14" si="2">(ROUND(C7*G7,0))*(1.013)</f>
        <v>8803838.1409999989</v>
      </c>
    </row>
    <row r="8" spans="1:23" s="16" customFormat="1" x14ac:dyDescent="0.2">
      <c r="A8" s="45" t="s">
        <v>44</v>
      </c>
      <c r="B8" s="78" t="s">
        <v>309</v>
      </c>
      <c r="C8" s="88">
        <v>34458600</v>
      </c>
      <c r="D8" s="97">
        <v>39295</v>
      </c>
      <c r="E8" s="77">
        <v>4512</v>
      </c>
      <c r="F8" s="36">
        <v>5480</v>
      </c>
      <c r="G8" s="31">
        <f t="shared" si="0"/>
        <v>1.21454</v>
      </c>
      <c r="H8" s="32">
        <f t="shared" si="1"/>
        <v>303.27</v>
      </c>
      <c r="I8" s="95">
        <v>138000</v>
      </c>
      <c r="J8" s="33">
        <f t="shared" si="2"/>
        <v>42395415.523999996</v>
      </c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</row>
    <row r="9" spans="1:23" s="16" customFormat="1" x14ac:dyDescent="0.2">
      <c r="A9" s="17" t="s">
        <v>10</v>
      </c>
      <c r="B9" s="61" t="s">
        <v>158</v>
      </c>
      <c r="C9" s="88">
        <v>8173658</v>
      </c>
      <c r="D9" s="97">
        <v>39448</v>
      </c>
      <c r="E9" s="77">
        <v>4557</v>
      </c>
      <c r="F9" s="36">
        <v>5480</v>
      </c>
      <c r="G9" s="31">
        <f t="shared" si="0"/>
        <v>1.20255</v>
      </c>
      <c r="H9" s="32">
        <f t="shared" si="1"/>
        <v>251.86</v>
      </c>
      <c r="I9" s="95">
        <v>39026</v>
      </c>
      <c r="J9" s="33">
        <f t="shared" si="2"/>
        <v>9957012.0159999989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</row>
    <row r="10" spans="1:23" x14ac:dyDescent="0.2">
      <c r="A10" s="17" t="s">
        <v>201</v>
      </c>
      <c r="B10" s="61" t="s">
        <v>202</v>
      </c>
      <c r="C10" s="35">
        <v>2334409</v>
      </c>
      <c r="D10" s="105">
        <v>39944</v>
      </c>
      <c r="E10" s="30">
        <v>4773</v>
      </c>
      <c r="F10" s="36">
        <v>5480</v>
      </c>
      <c r="G10" s="31">
        <f t="shared" si="0"/>
        <v>1.14812</v>
      </c>
      <c r="H10" s="64">
        <f t="shared" si="1"/>
        <v>272.07</v>
      </c>
      <c r="I10" s="66">
        <v>9851</v>
      </c>
      <c r="J10" s="65">
        <f t="shared" si="2"/>
        <v>2715024.3659999999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2">
      <c r="A11" s="17" t="s">
        <v>28</v>
      </c>
      <c r="B11" s="61" t="s">
        <v>208</v>
      </c>
      <c r="C11" s="35">
        <v>4380947</v>
      </c>
      <c r="D11" s="105">
        <v>40078</v>
      </c>
      <c r="E11" s="30">
        <v>4764</v>
      </c>
      <c r="F11" s="36">
        <v>5480</v>
      </c>
      <c r="G11" s="31">
        <f t="shared" si="0"/>
        <v>1.15029</v>
      </c>
      <c r="H11" s="64">
        <f t="shared" si="1"/>
        <v>168.52</v>
      </c>
      <c r="I11" s="66">
        <v>29904</v>
      </c>
      <c r="J11" s="65">
        <f t="shared" si="2"/>
        <v>5104871.68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0.5" x14ac:dyDescent="0.25">
      <c r="A12" s="17" t="s">
        <v>34</v>
      </c>
      <c r="B12" s="104" t="s">
        <v>221</v>
      </c>
      <c r="C12" s="35">
        <v>3096011</v>
      </c>
      <c r="D12" s="105">
        <v>40238</v>
      </c>
      <c r="E12" s="30">
        <v>4811</v>
      </c>
      <c r="F12" s="36">
        <v>5480</v>
      </c>
      <c r="G12" s="31">
        <f t="shared" si="0"/>
        <v>1.13906</v>
      </c>
      <c r="H12" s="64">
        <f t="shared" si="1"/>
        <v>77.61</v>
      </c>
      <c r="I12" s="66">
        <v>45440</v>
      </c>
      <c r="J12" s="65">
        <f t="shared" si="2"/>
        <v>3572387.0459999996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0.5" x14ac:dyDescent="0.25">
      <c r="A13" s="17" t="s">
        <v>11</v>
      </c>
      <c r="B13" s="104" t="s">
        <v>238</v>
      </c>
      <c r="C13" s="35">
        <v>5085920</v>
      </c>
      <c r="D13" s="105">
        <v>40603</v>
      </c>
      <c r="E13" s="30">
        <v>5010</v>
      </c>
      <c r="F13" s="36">
        <v>5480</v>
      </c>
      <c r="G13" s="31">
        <f t="shared" si="0"/>
        <v>1.0938099999999999</v>
      </c>
      <c r="H13" s="64">
        <f t="shared" si="1"/>
        <v>462.78</v>
      </c>
      <c r="I13" s="66">
        <v>12021</v>
      </c>
      <c r="J13" s="65">
        <f t="shared" si="2"/>
        <v>5635349.3899999997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0.5" x14ac:dyDescent="0.25">
      <c r="A14" s="17" t="s">
        <v>203</v>
      </c>
      <c r="B14" s="104" t="s">
        <v>272</v>
      </c>
      <c r="C14" s="35">
        <v>2405680</v>
      </c>
      <c r="D14" s="105">
        <v>41388</v>
      </c>
      <c r="E14" s="30">
        <v>5257</v>
      </c>
      <c r="F14" s="36">
        <v>5480</v>
      </c>
      <c r="G14" s="31">
        <f>ROUND(F14/E14,5)</f>
        <v>1.0424199999999999</v>
      </c>
      <c r="H14" s="64">
        <f>ROUND(C14/I14*G14,2)</f>
        <v>174.65</v>
      </c>
      <c r="I14" s="66">
        <v>14359</v>
      </c>
      <c r="J14" s="65">
        <f t="shared" si="2"/>
        <v>2540329.477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0.25" customHeight="1" x14ac:dyDescent="0.25">
      <c r="A15" s="3"/>
      <c r="B15" s="3" t="s">
        <v>21</v>
      </c>
      <c r="C15" s="4"/>
      <c r="D15" s="5"/>
      <c r="E15" s="6"/>
      <c r="F15" s="6"/>
      <c r="G15" s="7"/>
      <c r="H15" s="6"/>
      <c r="I15" s="8">
        <f>SUM(I7:I14)</f>
        <v>335349</v>
      </c>
      <c r="J15" s="8">
        <f>SUM(J7:J14)</f>
        <v>80724227.640000001</v>
      </c>
      <c r="K15" s="1"/>
    </row>
    <row r="16" spans="1:23" ht="18.75" customHeight="1" x14ac:dyDescent="0.25">
      <c r="A16" s="3"/>
      <c r="B16" s="3" t="s">
        <v>303</v>
      </c>
      <c r="C16" s="4"/>
      <c r="D16" s="5"/>
      <c r="E16" s="6"/>
      <c r="F16" s="6"/>
      <c r="G16" s="7"/>
      <c r="H16" s="9">
        <f>ROUND(J15/I15,2)</f>
        <v>240.72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9"/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/>
      <c r="C19" s="4"/>
      <c r="D19" s="1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4"/>
      <c r="D20" s="1"/>
      <c r="E20" s="6"/>
      <c r="F20" s="6"/>
      <c r="G20" s="7"/>
      <c r="H20" s="6"/>
      <c r="I20" s="8"/>
      <c r="J20" s="8"/>
      <c r="K20" s="1"/>
      <c r="N20" s="17"/>
    </row>
    <row r="21" spans="1:25" ht="10.5" x14ac:dyDescent="0.25">
      <c r="A21" s="3"/>
      <c r="B21" s="3"/>
      <c r="C21" s="2"/>
      <c r="D21" s="1"/>
      <c r="E21" s="6"/>
      <c r="F21" s="6"/>
      <c r="G21" s="7"/>
      <c r="H21" s="6"/>
      <c r="I21" s="8"/>
      <c r="J21" s="8"/>
      <c r="K21" s="1"/>
      <c r="N21" s="17"/>
    </row>
    <row r="22" spans="1:25" ht="10.5" x14ac:dyDescent="0.25">
      <c r="A22" s="3"/>
      <c r="B22" s="3"/>
      <c r="C22" s="2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18"/>
      <c r="H23" s="6"/>
      <c r="I23" s="8"/>
      <c r="J23" s="8"/>
      <c r="K23" s="1"/>
      <c r="N23" s="17"/>
      <c r="R23" s="12"/>
      <c r="S23" s="17"/>
      <c r="X23" s="19"/>
      <c r="Y23" s="12"/>
    </row>
    <row r="24" spans="1:25" ht="10.5" x14ac:dyDescent="0.25">
      <c r="A24" s="3"/>
      <c r="B24" s="3"/>
      <c r="C24" s="2"/>
      <c r="D24" s="1"/>
      <c r="E24" s="6"/>
      <c r="F24" s="6"/>
      <c r="G24" s="18"/>
      <c r="H24" s="20"/>
      <c r="I24" s="1"/>
      <c r="J24" s="8"/>
      <c r="K24" s="1"/>
      <c r="R24" s="19"/>
      <c r="S24" s="17"/>
      <c r="T24" s="12"/>
      <c r="U24" s="12"/>
      <c r="V24" s="12"/>
      <c r="W24" s="12"/>
      <c r="X24" s="19"/>
      <c r="Y24" s="12"/>
    </row>
    <row r="25" spans="1:25" ht="10.5" x14ac:dyDescent="0.25">
      <c r="A25" s="3"/>
      <c r="B25" s="3"/>
      <c r="C25" s="2"/>
      <c r="D25" s="1"/>
      <c r="E25" s="6"/>
      <c r="F25" s="6"/>
      <c r="G25" s="18"/>
      <c r="H25" s="20"/>
      <c r="I25" s="1"/>
      <c r="J25" s="8"/>
      <c r="K25" s="1"/>
      <c r="N25" s="17"/>
      <c r="P25" s="17"/>
      <c r="R25" s="19"/>
      <c r="S25" s="17"/>
      <c r="T25" s="12"/>
      <c r="U25" s="12"/>
      <c r="V25" s="12"/>
      <c r="W25" s="12"/>
      <c r="X25" s="19"/>
      <c r="Y25" s="12"/>
    </row>
    <row r="26" spans="1:25" ht="10.5" x14ac:dyDescent="0.25">
      <c r="A26" s="3"/>
      <c r="B26" s="3"/>
      <c r="C26" s="2"/>
      <c r="D26" s="1"/>
      <c r="E26" s="6"/>
      <c r="F26" s="6"/>
      <c r="G26" s="18"/>
      <c r="H26" s="20"/>
      <c r="I26" s="1"/>
      <c r="J26" s="8"/>
      <c r="K26" s="1"/>
    </row>
    <row r="27" spans="1:25" ht="10.5" x14ac:dyDescent="0.25">
      <c r="A27" s="3"/>
      <c r="B27" s="3"/>
      <c r="C27" s="2"/>
      <c r="D27" s="1"/>
      <c r="E27" s="6"/>
      <c r="F27" s="6"/>
      <c r="G27" s="18"/>
      <c r="H27" s="20"/>
      <c r="I27" s="1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18"/>
      <c r="H28" s="20"/>
      <c r="I28" s="1"/>
      <c r="J28" s="8"/>
      <c r="K28" s="1"/>
    </row>
    <row r="29" spans="1:25" ht="10.5" x14ac:dyDescent="0.25">
      <c r="A29" s="3"/>
      <c r="B29" s="3"/>
      <c r="C29" s="2"/>
      <c r="D29" s="1"/>
      <c r="E29" s="28"/>
      <c r="F29" s="28"/>
      <c r="G29" s="1"/>
      <c r="H29" s="20"/>
      <c r="I29" s="1"/>
      <c r="J29" s="8"/>
      <c r="K29" s="1"/>
    </row>
    <row r="30" spans="1:25" ht="10.5" x14ac:dyDescent="0.25">
      <c r="A30" s="3"/>
      <c r="B30" s="3"/>
      <c r="C30" s="2"/>
      <c r="D30" s="1"/>
      <c r="E30" s="28"/>
      <c r="F30" s="28"/>
      <c r="G30" s="1"/>
      <c r="H30" s="20"/>
      <c r="I30" s="1"/>
      <c r="J30" s="8"/>
      <c r="K30" s="1"/>
    </row>
    <row r="31" spans="1:25" ht="10.5" x14ac:dyDescent="0.25">
      <c r="A31" s="3"/>
      <c r="B31" s="3"/>
      <c r="C31" s="2"/>
      <c r="D31" s="1"/>
      <c r="E31" s="28"/>
      <c r="F31" s="28"/>
      <c r="G31" s="1"/>
      <c r="H31" s="20"/>
      <c r="I31" s="1"/>
      <c r="J31" s="8"/>
      <c r="K31" s="1"/>
    </row>
    <row r="32" spans="1:25" x14ac:dyDescent="0.2">
      <c r="A32" s="17"/>
      <c r="C32" s="11"/>
      <c r="H32" s="15"/>
      <c r="J32" s="21"/>
    </row>
    <row r="33" spans="1:25" x14ac:dyDescent="0.2">
      <c r="A33" s="17"/>
      <c r="C33" s="11"/>
      <c r="H33" s="15"/>
      <c r="J33" s="21"/>
    </row>
    <row r="34" spans="1:25" x14ac:dyDescent="0.2">
      <c r="A34" s="17"/>
      <c r="C34" s="11"/>
      <c r="H34" s="15"/>
      <c r="J34" s="21"/>
    </row>
    <row r="35" spans="1:25" x14ac:dyDescent="0.2">
      <c r="A35" s="17"/>
      <c r="C35" s="11"/>
      <c r="H35" s="15"/>
      <c r="J35" s="21"/>
    </row>
    <row r="36" spans="1:25" x14ac:dyDescent="0.2">
      <c r="A36" s="17"/>
      <c r="C36" s="11"/>
      <c r="G36" s="14"/>
      <c r="H36" s="15"/>
      <c r="J36" s="21"/>
    </row>
    <row r="37" spans="1:25" x14ac:dyDescent="0.2">
      <c r="A37" s="17"/>
      <c r="C37" s="11"/>
      <c r="G37" s="14"/>
      <c r="H37" s="15"/>
      <c r="J37" s="11"/>
      <c r="N37" s="17"/>
      <c r="R37" s="12"/>
      <c r="S37" s="17"/>
      <c r="X37" s="19"/>
      <c r="Y37" s="12"/>
    </row>
    <row r="38" spans="1:25" x14ac:dyDescent="0.2">
      <c r="A38" s="17"/>
      <c r="C38" s="11"/>
      <c r="G38" s="14"/>
      <c r="H38" s="15"/>
      <c r="J38" s="11"/>
      <c r="R38" s="19"/>
      <c r="S38" s="17"/>
      <c r="T38" s="12"/>
      <c r="U38" s="12"/>
      <c r="V38" s="12"/>
      <c r="W38" s="12"/>
      <c r="X38" s="19"/>
      <c r="Y38" s="12"/>
    </row>
    <row r="39" spans="1:25" x14ac:dyDescent="0.2">
      <c r="A39" s="17"/>
      <c r="C39" s="11"/>
      <c r="G39" s="14"/>
      <c r="H39" s="15"/>
      <c r="J39" s="11"/>
      <c r="N39" s="17"/>
      <c r="P39" s="17"/>
      <c r="R39" s="19"/>
      <c r="S39" s="17"/>
      <c r="T39" s="12"/>
      <c r="U39" s="12"/>
      <c r="V39" s="12"/>
      <c r="W39" s="12"/>
      <c r="X39" s="19"/>
      <c r="Y39" s="12"/>
    </row>
    <row r="40" spans="1:25" x14ac:dyDescent="0.2">
      <c r="A40" s="17"/>
      <c r="C40" s="11"/>
      <c r="G40" s="14"/>
      <c r="H40" s="15"/>
      <c r="J40" s="11"/>
    </row>
    <row r="41" spans="1:25" x14ac:dyDescent="0.2">
      <c r="A41" s="17"/>
      <c r="C41" s="11"/>
      <c r="G41" s="14"/>
      <c r="H41" s="15"/>
      <c r="J41" s="11"/>
    </row>
    <row r="42" spans="1:25" x14ac:dyDescent="0.2">
      <c r="A42" s="17"/>
      <c r="C42" s="11"/>
      <c r="H42" s="15"/>
      <c r="J42" s="11"/>
    </row>
    <row r="43" spans="1:25" x14ac:dyDescent="0.2">
      <c r="A43" s="17"/>
      <c r="C43" s="11"/>
      <c r="H43" s="15"/>
      <c r="J43" s="11"/>
    </row>
    <row r="44" spans="1:25" x14ac:dyDescent="0.2">
      <c r="A44" s="17"/>
      <c r="C44" s="11"/>
      <c r="H44" s="15"/>
      <c r="J44" s="11"/>
    </row>
    <row r="45" spans="1:25" x14ac:dyDescent="0.2">
      <c r="A45" s="17"/>
      <c r="C45" s="11"/>
      <c r="H45" s="15"/>
      <c r="J45" s="11"/>
    </row>
    <row r="46" spans="1:25" x14ac:dyDescent="0.2">
      <c r="A46" s="17"/>
      <c r="C46" s="11"/>
      <c r="H46" s="15"/>
      <c r="J46" s="11"/>
    </row>
    <row r="47" spans="1:25" x14ac:dyDescent="0.2">
      <c r="A47" s="17"/>
      <c r="C47" s="11"/>
      <c r="H47" s="15"/>
      <c r="J47" s="11"/>
    </row>
    <row r="48" spans="1:25" x14ac:dyDescent="0.2">
      <c r="A48" s="17"/>
      <c r="C48" s="11"/>
      <c r="H48" s="15"/>
      <c r="J48" s="11"/>
    </row>
    <row r="49" spans="3:25" x14ac:dyDescent="0.2">
      <c r="C49" s="11"/>
      <c r="H49" s="15"/>
      <c r="J49" s="11"/>
    </row>
    <row r="50" spans="3:25" x14ac:dyDescent="0.2">
      <c r="C50" s="11"/>
      <c r="H50" s="15"/>
      <c r="J50" s="11"/>
    </row>
    <row r="51" spans="3:25" x14ac:dyDescent="0.2">
      <c r="C51" s="11"/>
      <c r="H51" s="15"/>
      <c r="J51" s="11"/>
    </row>
    <row r="52" spans="3:25" x14ac:dyDescent="0.2">
      <c r="C52" s="11"/>
      <c r="H52" s="15"/>
      <c r="J52" s="11"/>
    </row>
    <row r="53" spans="3:25" x14ac:dyDescent="0.2">
      <c r="C53" s="11"/>
      <c r="H53" s="15"/>
      <c r="J53" s="11"/>
    </row>
    <row r="54" spans="3:25" x14ac:dyDescent="0.2">
      <c r="C54" s="11"/>
      <c r="G54" s="14"/>
      <c r="H54" s="15"/>
      <c r="J54" s="11"/>
    </row>
    <row r="55" spans="3:25" x14ac:dyDescent="0.2">
      <c r="C55" s="11"/>
      <c r="G55" s="14"/>
      <c r="H55" s="15"/>
      <c r="J55" s="11"/>
      <c r="N55" s="17"/>
      <c r="R55" s="12"/>
      <c r="S55" s="17"/>
      <c r="X55" s="19"/>
      <c r="Y55" s="12"/>
    </row>
    <row r="56" spans="3:25" x14ac:dyDescent="0.2">
      <c r="C56" s="11"/>
      <c r="G56" s="14"/>
      <c r="H56" s="15"/>
      <c r="J56" s="11"/>
      <c r="R56" s="19"/>
      <c r="S56" s="17"/>
      <c r="T56" s="12"/>
      <c r="U56" s="12"/>
      <c r="V56" s="12"/>
      <c r="W56" s="12"/>
      <c r="X56" s="19"/>
      <c r="Y56" s="12"/>
    </row>
    <row r="57" spans="3:25" x14ac:dyDescent="0.2">
      <c r="C57" s="11"/>
      <c r="G57" s="14"/>
      <c r="H57" s="15"/>
      <c r="J57" s="11"/>
      <c r="N57" s="17"/>
      <c r="P57" s="17"/>
      <c r="R57" s="19"/>
      <c r="S57" s="17"/>
      <c r="T57" s="12"/>
      <c r="U57" s="12"/>
      <c r="V57" s="12"/>
      <c r="W57" s="12"/>
      <c r="X57" s="19"/>
      <c r="Y57" s="12"/>
    </row>
    <row r="58" spans="3:25" x14ac:dyDescent="0.2">
      <c r="C58" s="11"/>
      <c r="G58" s="14"/>
      <c r="H58" s="15"/>
      <c r="J58" s="11"/>
    </row>
    <row r="59" spans="3:25" x14ac:dyDescent="0.2">
      <c r="C59" s="11"/>
      <c r="H59" s="15"/>
      <c r="J59" s="11"/>
    </row>
    <row r="60" spans="3:25" x14ac:dyDescent="0.2">
      <c r="C60" s="11"/>
      <c r="G60" s="14"/>
      <c r="H60" s="15"/>
      <c r="J60" s="11"/>
    </row>
    <row r="61" spans="3:25" x14ac:dyDescent="0.2">
      <c r="C61" s="11"/>
      <c r="G61" s="14"/>
      <c r="H61" s="15"/>
      <c r="J61" s="11"/>
      <c r="N61" s="17"/>
      <c r="R61" s="12"/>
      <c r="S61" s="17"/>
      <c r="X61" s="19"/>
      <c r="Y61" s="12"/>
    </row>
    <row r="62" spans="3:25" x14ac:dyDescent="0.2">
      <c r="C62" s="11"/>
      <c r="G62" s="14"/>
      <c r="H62" s="15"/>
      <c r="J62" s="11"/>
      <c r="R62" s="19"/>
      <c r="S62" s="17"/>
      <c r="T62" s="12"/>
      <c r="U62" s="12"/>
      <c r="V62" s="12"/>
      <c r="W62" s="12"/>
      <c r="X62" s="19"/>
      <c r="Y62" s="12"/>
    </row>
    <row r="63" spans="3:25" x14ac:dyDescent="0.2">
      <c r="C63" s="11"/>
      <c r="G63" s="14"/>
      <c r="H63" s="15"/>
      <c r="J63" s="11"/>
      <c r="N63" s="17"/>
      <c r="P63" s="17"/>
      <c r="R63" s="19"/>
      <c r="S63" s="17"/>
      <c r="T63" s="12"/>
      <c r="U63" s="12"/>
      <c r="V63" s="12"/>
      <c r="W63" s="12"/>
      <c r="X63" s="19"/>
      <c r="Y63" s="12"/>
    </row>
    <row r="64" spans="3:25" x14ac:dyDescent="0.2">
      <c r="C64" s="11"/>
      <c r="G64" s="14"/>
      <c r="H64" s="15"/>
      <c r="J64" s="11"/>
      <c r="N64" s="17"/>
    </row>
    <row r="65" spans="3:26" x14ac:dyDescent="0.2">
      <c r="C65" s="11"/>
      <c r="G65" s="14"/>
      <c r="H65" s="15"/>
      <c r="J65" s="11"/>
      <c r="N65" s="22"/>
      <c r="P65" s="22"/>
      <c r="R65" s="22"/>
      <c r="S65" s="22"/>
      <c r="X65" s="22"/>
    </row>
    <row r="66" spans="3:26" x14ac:dyDescent="0.2">
      <c r="C66" s="11"/>
      <c r="G66" s="14"/>
      <c r="H66" s="15"/>
      <c r="J66" s="11"/>
    </row>
    <row r="67" spans="3:26" x14ac:dyDescent="0.2">
      <c r="C67" s="11"/>
      <c r="G67" s="14"/>
      <c r="H67" s="15"/>
      <c r="J67" s="11"/>
    </row>
    <row r="68" spans="3:26" x14ac:dyDescent="0.2">
      <c r="C68" s="11"/>
      <c r="G68" s="14"/>
      <c r="H68" s="15"/>
      <c r="J68" s="11"/>
      <c r="N68" s="17"/>
      <c r="R68" s="12"/>
      <c r="S68" s="17"/>
      <c r="X68" s="19"/>
      <c r="Y68" s="12"/>
    </row>
    <row r="69" spans="3:26" x14ac:dyDescent="0.2">
      <c r="C69" s="11"/>
      <c r="G69" s="14"/>
      <c r="H69" s="15"/>
      <c r="J69" s="11"/>
      <c r="R69" s="19"/>
      <c r="S69" s="17"/>
      <c r="T69" s="12"/>
      <c r="U69" s="12"/>
      <c r="V69" s="12"/>
      <c r="W69" s="12"/>
      <c r="X69" s="19"/>
      <c r="Y69" s="12"/>
    </row>
    <row r="70" spans="3:26" x14ac:dyDescent="0.2">
      <c r="C70" s="11"/>
      <c r="G70" s="14"/>
      <c r="H70" s="15"/>
      <c r="J70" s="11"/>
      <c r="N70" s="17"/>
      <c r="P70" s="17"/>
      <c r="R70" s="19"/>
      <c r="S70" s="17"/>
      <c r="T70" s="12"/>
      <c r="U70" s="12"/>
      <c r="V70" s="12"/>
      <c r="W70" s="12"/>
      <c r="X70" s="19"/>
      <c r="Y70" s="12"/>
    </row>
    <row r="71" spans="3:26" x14ac:dyDescent="0.2">
      <c r="C71" s="11"/>
      <c r="G71" s="14"/>
      <c r="H71" s="15"/>
      <c r="J71" s="11"/>
    </row>
    <row r="72" spans="3:26" x14ac:dyDescent="0.2">
      <c r="C72" s="11"/>
      <c r="H72" s="15"/>
      <c r="J72" s="11"/>
    </row>
    <row r="73" spans="3:26" x14ac:dyDescent="0.2">
      <c r="C73" s="11"/>
      <c r="H73" s="15"/>
      <c r="J73" s="11"/>
    </row>
    <row r="74" spans="3:26" x14ac:dyDescent="0.2">
      <c r="C74" s="11"/>
      <c r="H74" s="15"/>
      <c r="J74" s="11"/>
    </row>
    <row r="75" spans="3:26" x14ac:dyDescent="0.2">
      <c r="C75" s="11"/>
      <c r="G75" s="14"/>
      <c r="H75" s="15"/>
      <c r="J75" s="11"/>
      <c r="Z75" s="17"/>
    </row>
    <row r="76" spans="3:26" x14ac:dyDescent="0.2">
      <c r="C76" s="11"/>
      <c r="G76" s="14"/>
      <c r="H76" s="15"/>
      <c r="J76" s="11"/>
      <c r="N76" s="17"/>
      <c r="R76" s="12"/>
      <c r="S76" s="17"/>
      <c r="X76" s="19"/>
      <c r="Y76" s="12"/>
    </row>
    <row r="77" spans="3:26" x14ac:dyDescent="0.2">
      <c r="C77" s="11"/>
      <c r="G77" s="14"/>
      <c r="H77" s="15"/>
      <c r="J77" s="11"/>
      <c r="R77" s="19"/>
      <c r="S77" s="17"/>
      <c r="T77" s="12"/>
      <c r="U77" s="12"/>
      <c r="V77" s="12"/>
      <c r="W77" s="12"/>
      <c r="X77" s="19"/>
      <c r="Y77" s="12"/>
    </row>
    <row r="78" spans="3:26" x14ac:dyDescent="0.2">
      <c r="C78" s="11"/>
      <c r="G78" s="14"/>
      <c r="H78" s="15"/>
      <c r="J78" s="11"/>
      <c r="N78" s="17"/>
      <c r="P78" s="17"/>
      <c r="R78" s="19"/>
      <c r="S78" s="17"/>
      <c r="T78" s="12"/>
      <c r="U78" s="12"/>
      <c r="V78" s="12"/>
      <c r="W78" s="12"/>
      <c r="X78" s="19"/>
      <c r="Y78" s="12"/>
    </row>
    <row r="79" spans="3:26" x14ac:dyDescent="0.2">
      <c r="C79" s="11"/>
      <c r="G79" s="14"/>
      <c r="H79" s="15"/>
      <c r="J79" s="11"/>
    </row>
    <row r="80" spans="3:26" x14ac:dyDescent="0.2">
      <c r="C80" s="11"/>
      <c r="H80" s="15"/>
      <c r="J80" s="11"/>
    </row>
    <row r="81" spans="3:25" x14ac:dyDescent="0.2">
      <c r="C81" s="11"/>
      <c r="G81" s="14"/>
      <c r="H81" s="15"/>
      <c r="J81" s="11"/>
      <c r="R81" s="23"/>
      <c r="S81" s="17"/>
      <c r="X81" s="11"/>
    </row>
    <row r="82" spans="3:25" x14ac:dyDescent="0.2">
      <c r="C82" s="11"/>
      <c r="G82" s="14"/>
      <c r="H82" s="15"/>
      <c r="J82" s="11"/>
    </row>
    <row r="83" spans="3:25" x14ac:dyDescent="0.2">
      <c r="C83" s="11"/>
      <c r="G83" s="14"/>
      <c r="H83" s="15"/>
      <c r="J83" s="11"/>
      <c r="N83" s="17"/>
      <c r="R83" s="12"/>
      <c r="S83" s="17"/>
      <c r="X83" s="19"/>
      <c r="Y83" s="12"/>
    </row>
    <row r="84" spans="3:25" x14ac:dyDescent="0.2">
      <c r="C84" s="11"/>
      <c r="G84" s="14"/>
      <c r="H84" s="15"/>
      <c r="J84" s="11"/>
      <c r="R84" s="19"/>
      <c r="S84" s="17"/>
      <c r="T84" s="12"/>
      <c r="U84" s="12"/>
      <c r="V84" s="12"/>
      <c r="W84" s="12"/>
      <c r="X84" s="19"/>
      <c r="Y84" s="12"/>
    </row>
    <row r="85" spans="3:25" x14ac:dyDescent="0.2">
      <c r="C85" s="11"/>
      <c r="G85" s="14"/>
      <c r="H85" s="15"/>
      <c r="J85" s="11"/>
      <c r="N85" s="17"/>
      <c r="P85" s="17"/>
      <c r="R85" s="19"/>
      <c r="S85" s="17"/>
      <c r="T85" s="12"/>
      <c r="U85" s="12"/>
      <c r="V85" s="12"/>
      <c r="W85" s="12"/>
      <c r="X85" s="19"/>
      <c r="Y85" s="12"/>
    </row>
    <row r="86" spans="3:25" x14ac:dyDescent="0.2">
      <c r="C86" s="11"/>
      <c r="G86" s="14"/>
      <c r="H86" s="15"/>
      <c r="J86" s="11"/>
    </row>
    <row r="87" spans="3:25" x14ac:dyDescent="0.2">
      <c r="C87" s="11"/>
      <c r="H87" s="15"/>
      <c r="J87" s="11"/>
    </row>
    <row r="88" spans="3:25" x14ac:dyDescent="0.2">
      <c r="C88" s="11"/>
      <c r="G88" s="14"/>
      <c r="H88" s="15"/>
      <c r="J88" s="11"/>
    </row>
    <row r="89" spans="3:25" x14ac:dyDescent="0.2">
      <c r="C89" s="11"/>
      <c r="G89" s="14"/>
      <c r="H89" s="15"/>
      <c r="J89" s="11"/>
      <c r="N89" s="17"/>
      <c r="R89" s="12"/>
      <c r="S89" s="17"/>
      <c r="X89" s="19"/>
      <c r="Y89" s="12"/>
    </row>
    <row r="90" spans="3:25" x14ac:dyDescent="0.2">
      <c r="C90" s="11"/>
      <c r="G90" s="14"/>
      <c r="H90" s="15"/>
      <c r="J90" s="11"/>
      <c r="R90" s="19"/>
      <c r="S90" s="17"/>
      <c r="T90" s="12"/>
      <c r="U90" s="12"/>
      <c r="V90" s="12"/>
      <c r="W90" s="12"/>
      <c r="X90" s="19"/>
      <c r="Y90" s="12"/>
    </row>
    <row r="91" spans="3:25" x14ac:dyDescent="0.2">
      <c r="C91" s="11"/>
      <c r="G91" s="14"/>
      <c r="H91" s="15"/>
      <c r="J91" s="11"/>
      <c r="N91" s="17"/>
      <c r="P91" s="17"/>
      <c r="R91" s="19"/>
      <c r="S91" s="17"/>
      <c r="T91" s="12"/>
      <c r="U91" s="12"/>
      <c r="V91" s="12"/>
      <c r="W91" s="12"/>
      <c r="X91" s="19"/>
      <c r="Y91" s="12"/>
    </row>
    <row r="92" spans="3:25" x14ac:dyDescent="0.2">
      <c r="C92" s="11"/>
      <c r="G92" s="14"/>
      <c r="H92" s="15"/>
      <c r="J92" s="11"/>
    </row>
    <row r="93" spans="3:25" x14ac:dyDescent="0.2">
      <c r="C93" s="11"/>
      <c r="H93" s="15"/>
      <c r="J93" s="11"/>
    </row>
    <row r="94" spans="3:25" x14ac:dyDescent="0.2">
      <c r="C94" s="11"/>
      <c r="H94" s="15"/>
      <c r="J94" s="11"/>
    </row>
    <row r="95" spans="3:25" x14ac:dyDescent="0.2">
      <c r="C95" s="11"/>
      <c r="H95" s="15"/>
      <c r="J95" s="11"/>
    </row>
    <row r="96" spans="3:25" x14ac:dyDescent="0.2">
      <c r="C96" s="11"/>
      <c r="H96" s="15"/>
      <c r="J96" s="11"/>
    </row>
    <row r="97" spans="3:25" x14ac:dyDescent="0.2">
      <c r="C97" s="11"/>
      <c r="H97" s="15"/>
      <c r="J97" s="11"/>
    </row>
    <row r="98" spans="3:25" x14ac:dyDescent="0.2">
      <c r="C98" s="11"/>
      <c r="G98" s="14"/>
      <c r="H98" s="15"/>
      <c r="J98" s="11"/>
    </row>
    <row r="99" spans="3:25" x14ac:dyDescent="0.2">
      <c r="C99" s="11"/>
      <c r="G99" s="14"/>
      <c r="H99" s="15"/>
      <c r="J99" s="11"/>
      <c r="N99" s="17"/>
      <c r="R99" s="12"/>
      <c r="S99" s="17"/>
      <c r="X99" s="19"/>
      <c r="Y99" s="12"/>
    </row>
    <row r="100" spans="3:25" x14ac:dyDescent="0.2">
      <c r="C100" s="11"/>
      <c r="H100" s="15"/>
      <c r="J100" s="11"/>
    </row>
    <row r="101" spans="3:25" x14ac:dyDescent="0.2">
      <c r="C101" s="11"/>
      <c r="G101" s="14"/>
      <c r="H101" s="15"/>
      <c r="J101" s="11"/>
      <c r="N101" s="17"/>
      <c r="P101" s="17"/>
      <c r="R101" s="19"/>
      <c r="S101" s="17"/>
      <c r="T101" s="12"/>
      <c r="U101" s="12"/>
      <c r="V101" s="12"/>
      <c r="W101" s="12"/>
      <c r="X101" s="19"/>
      <c r="Y101" s="12"/>
    </row>
    <row r="102" spans="3:25" x14ac:dyDescent="0.2">
      <c r="C102" s="11"/>
      <c r="G102" s="14"/>
      <c r="H102" s="15"/>
      <c r="J102" s="11"/>
    </row>
    <row r="103" spans="3:25" x14ac:dyDescent="0.2">
      <c r="C103" s="11"/>
      <c r="G103" s="14"/>
      <c r="H103" s="15"/>
      <c r="J103" s="11"/>
    </row>
    <row r="104" spans="3:25" x14ac:dyDescent="0.2">
      <c r="C104" s="11"/>
      <c r="H104" s="15"/>
      <c r="J104" s="11"/>
    </row>
    <row r="105" spans="3:25" x14ac:dyDescent="0.2">
      <c r="C105" s="11"/>
      <c r="H105" s="15"/>
      <c r="J105" s="11"/>
    </row>
    <row r="106" spans="3:25" x14ac:dyDescent="0.2">
      <c r="C106" s="11"/>
      <c r="H106" s="15"/>
      <c r="J106" s="11"/>
    </row>
    <row r="107" spans="3:25" x14ac:dyDescent="0.2">
      <c r="C107" s="11"/>
      <c r="H107" s="15"/>
      <c r="J107" s="11"/>
    </row>
    <row r="108" spans="3:25" x14ac:dyDescent="0.2">
      <c r="C108" s="11"/>
      <c r="H108" s="15"/>
      <c r="J108" s="11"/>
    </row>
    <row r="109" spans="3:25" x14ac:dyDescent="0.2">
      <c r="C109" s="11"/>
      <c r="G109" s="14"/>
      <c r="H109" s="15"/>
      <c r="J109" s="11"/>
    </row>
    <row r="110" spans="3:25" x14ac:dyDescent="0.2">
      <c r="C110" s="11"/>
      <c r="G110" s="14"/>
      <c r="H110" s="15"/>
      <c r="J110" s="11"/>
      <c r="N110" s="17"/>
      <c r="R110" s="12"/>
      <c r="S110" s="17"/>
      <c r="X110" s="19"/>
      <c r="Y110" s="12"/>
    </row>
    <row r="111" spans="3:25" x14ac:dyDescent="0.2">
      <c r="C111" s="11"/>
      <c r="G111" s="14"/>
      <c r="H111" s="15"/>
      <c r="J111" s="11"/>
      <c r="R111" s="19"/>
      <c r="S111" s="17"/>
      <c r="T111" s="12"/>
      <c r="U111" s="12"/>
      <c r="V111" s="12"/>
      <c r="W111" s="12"/>
      <c r="X111" s="19"/>
      <c r="Y111" s="12"/>
    </row>
    <row r="112" spans="3:25" x14ac:dyDescent="0.2">
      <c r="C112" s="11"/>
      <c r="G112" s="14"/>
      <c r="H112" s="15"/>
      <c r="J112" s="11"/>
      <c r="N112" s="17"/>
      <c r="P112" s="17"/>
      <c r="R112" s="19"/>
      <c r="S112" s="17"/>
      <c r="T112" s="12"/>
      <c r="U112" s="12"/>
      <c r="V112" s="12"/>
      <c r="W112" s="12"/>
      <c r="X112" s="19"/>
      <c r="Y112" s="12"/>
    </row>
    <row r="113" spans="3:26" x14ac:dyDescent="0.2">
      <c r="C113" s="11"/>
      <c r="G113" s="14"/>
      <c r="H113" s="15"/>
      <c r="J113" s="11"/>
    </row>
    <row r="114" spans="3:26" x14ac:dyDescent="0.2">
      <c r="C114" s="11"/>
      <c r="G114" s="14"/>
      <c r="H114" s="15"/>
      <c r="J114" s="11"/>
    </row>
    <row r="115" spans="3:26" x14ac:dyDescent="0.2">
      <c r="C115" s="11"/>
      <c r="H115" s="15"/>
      <c r="J115" s="11"/>
    </row>
    <row r="116" spans="3:26" x14ac:dyDescent="0.2">
      <c r="C116" s="11"/>
      <c r="H116" s="15"/>
      <c r="J116" s="11"/>
    </row>
    <row r="117" spans="3:26" x14ac:dyDescent="0.2">
      <c r="C117" s="11"/>
      <c r="H117" s="15"/>
      <c r="J117" s="11"/>
    </row>
    <row r="118" spans="3:26" x14ac:dyDescent="0.2">
      <c r="C118" s="11"/>
      <c r="G118" s="14"/>
      <c r="H118" s="15"/>
      <c r="J118" s="11"/>
      <c r="Z118" s="17"/>
    </row>
    <row r="119" spans="3:26" x14ac:dyDescent="0.2">
      <c r="C119" s="11"/>
      <c r="G119" s="14"/>
      <c r="H119" s="15"/>
      <c r="J119" s="11"/>
      <c r="N119" s="17"/>
    </row>
    <row r="120" spans="3:26" x14ac:dyDescent="0.2">
      <c r="C120" s="11"/>
      <c r="G120" s="14"/>
      <c r="H120" s="15"/>
      <c r="J120" s="11"/>
      <c r="N120" s="17"/>
    </row>
    <row r="121" spans="3:26" x14ac:dyDescent="0.2">
      <c r="C121" s="11"/>
      <c r="G121" s="14"/>
      <c r="H121" s="15"/>
      <c r="J121" s="11"/>
    </row>
    <row r="122" spans="3:26" x14ac:dyDescent="0.2">
      <c r="C122" s="11"/>
      <c r="G122" s="14"/>
      <c r="H122" s="15"/>
      <c r="J122" s="11"/>
      <c r="N122" s="17"/>
      <c r="R122" s="12"/>
      <c r="S122" s="17"/>
      <c r="X122" s="19"/>
      <c r="Y122" s="12"/>
    </row>
    <row r="123" spans="3:26" x14ac:dyDescent="0.2">
      <c r="C123" s="11"/>
      <c r="G123" s="14"/>
      <c r="H123" s="15"/>
      <c r="J123" s="11"/>
      <c r="R123" s="19"/>
      <c r="S123" s="17"/>
      <c r="T123" s="12"/>
      <c r="U123" s="12"/>
      <c r="V123" s="12"/>
      <c r="W123" s="12"/>
      <c r="X123" s="19"/>
      <c r="Y123" s="12"/>
    </row>
    <row r="124" spans="3:26" x14ac:dyDescent="0.2">
      <c r="C124" s="11"/>
      <c r="G124" s="14"/>
      <c r="H124" s="15"/>
      <c r="J124" s="11"/>
      <c r="N124" s="17"/>
      <c r="P124" s="17"/>
      <c r="R124" s="19"/>
      <c r="S124" s="17"/>
      <c r="T124" s="12"/>
      <c r="U124" s="12"/>
      <c r="V124" s="12"/>
      <c r="W124" s="12"/>
      <c r="X124" s="19"/>
      <c r="Y124" s="12"/>
    </row>
    <row r="125" spans="3:26" x14ac:dyDescent="0.2">
      <c r="C125" s="11"/>
      <c r="G125" s="14"/>
      <c r="H125" s="15"/>
      <c r="J125" s="11"/>
    </row>
    <row r="126" spans="3:26" x14ac:dyDescent="0.2">
      <c r="C126" s="11"/>
      <c r="G126" s="14"/>
      <c r="H126" s="15"/>
      <c r="J126" s="11"/>
    </row>
    <row r="127" spans="3:26" x14ac:dyDescent="0.2">
      <c r="C127" s="11"/>
      <c r="G127" s="14"/>
      <c r="H127" s="13"/>
      <c r="J127" s="11"/>
    </row>
    <row r="128" spans="3:26" x14ac:dyDescent="0.2">
      <c r="C128" s="11"/>
      <c r="G128" s="14"/>
      <c r="H128" s="13"/>
      <c r="J128" s="11"/>
      <c r="R128" s="23"/>
      <c r="S128" s="17"/>
      <c r="W128" s="11"/>
      <c r="X128" s="11"/>
      <c r="Y128" s="24"/>
    </row>
    <row r="129" spans="3:25" x14ac:dyDescent="0.2">
      <c r="C129" s="11"/>
      <c r="G129" s="14"/>
      <c r="H129" s="13"/>
      <c r="J129" s="11"/>
      <c r="R129" s="23"/>
      <c r="S129" s="17"/>
      <c r="X129" s="11"/>
    </row>
    <row r="130" spans="3:25" x14ac:dyDescent="0.2">
      <c r="C130" s="11"/>
      <c r="G130" s="14"/>
      <c r="H130" s="13"/>
      <c r="J130" s="11"/>
    </row>
    <row r="131" spans="3:25" x14ac:dyDescent="0.2">
      <c r="C131" s="11"/>
      <c r="G131" s="14"/>
      <c r="H131" s="13"/>
      <c r="J131" s="11"/>
      <c r="N131" s="17"/>
      <c r="R131" s="12"/>
      <c r="S131" s="17"/>
      <c r="X131" s="19"/>
      <c r="Y131" s="12"/>
    </row>
    <row r="132" spans="3:25" x14ac:dyDescent="0.2">
      <c r="C132" s="11"/>
      <c r="G132" s="14"/>
      <c r="H132" s="13"/>
      <c r="J132" s="11"/>
      <c r="R132" s="19"/>
      <c r="S132" s="17"/>
      <c r="T132" s="12"/>
      <c r="U132" s="12"/>
      <c r="V132" s="12"/>
      <c r="W132" s="12"/>
      <c r="X132" s="19"/>
      <c r="Y132" s="12"/>
    </row>
    <row r="133" spans="3:25" x14ac:dyDescent="0.2">
      <c r="C133" s="11"/>
      <c r="G133" s="14"/>
      <c r="H133" s="13"/>
      <c r="J133" s="11"/>
      <c r="N133" s="17"/>
      <c r="P133" s="17"/>
      <c r="R133" s="19"/>
      <c r="S133" s="17"/>
      <c r="T133" s="12"/>
      <c r="U133" s="12"/>
      <c r="V133" s="12"/>
      <c r="W133" s="12"/>
      <c r="X133" s="19"/>
      <c r="Y133" s="12"/>
    </row>
    <row r="134" spans="3:25" x14ac:dyDescent="0.2">
      <c r="C134" s="11"/>
    </row>
    <row r="135" spans="3:25" x14ac:dyDescent="0.2">
      <c r="C135" s="11"/>
    </row>
    <row r="136" spans="3:25" x14ac:dyDescent="0.2">
      <c r="C136" s="11"/>
      <c r="G136" s="14"/>
      <c r="H136" s="13"/>
      <c r="J136" s="11"/>
      <c r="R136" s="23"/>
      <c r="S136" s="17"/>
      <c r="W136" s="11"/>
      <c r="X136" s="11"/>
      <c r="Y136" s="24"/>
    </row>
    <row r="137" spans="3:25" x14ac:dyDescent="0.2">
      <c r="C137" s="11"/>
      <c r="G137" s="14"/>
      <c r="H137" s="13"/>
      <c r="J137" s="11"/>
      <c r="R137" s="23"/>
      <c r="S137" s="17"/>
      <c r="X137" s="11"/>
    </row>
    <row r="138" spans="3:25" x14ac:dyDescent="0.2">
      <c r="C138" s="11"/>
      <c r="G138" s="14"/>
      <c r="H138" s="13"/>
      <c r="J138" s="11"/>
    </row>
    <row r="139" spans="3:25" x14ac:dyDescent="0.2">
      <c r="C139" s="11"/>
      <c r="G139" s="14"/>
      <c r="H139" s="13"/>
      <c r="J139" s="11"/>
      <c r="N139" s="17"/>
      <c r="R139" s="12"/>
      <c r="S139" s="17"/>
      <c r="X139" s="19"/>
      <c r="Y139" s="12"/>
    </row>
    <row r="140" spans="3:25" x14ac:dyDescent="0.2">
      <c r="C140" s="11"/>
      <c r="G140" s="14"/>
      <c r="H140" s="13"/>
      <c r="J140" s="11"/>
      <c r="R140" s="19"/>
      <c r="S140" s="17"/>
      <c r="T140" s="12"/>
      <c r="U140" s="12"/>
      <c r="V140" s="12"/>
      <c r="W140" s="12"/>
      <c r="X140" s="19"/>
      <c r="Y140" s="12"/>
    </row>
    <row r="141" spans="3:25" x14ac:dyDescent="0.2">
      <c r="C141" s="11"/>
      <c r="G141" s="14"/>
      <c r="H141" s="13"/>
      <c r="J141" s="11"/>
      <c r="N141" s="17"/>
      <c r="P141" s="17"/>
      <c r="R141" s="19"/>
      <c r="S141" s="17"/>
      <c r="T141" s="12"/>
      <c r="U141" s="12"/>
      <c r="V141" s="12"/>
      <c r="W141" s="12"/>
      <c r="X141" s="19"/>
      <c r="Y141" s="12"/>
    </row>
    <row r="142" spans="3:25" x14ac:dyDescent="0.2">
      <c r="C142" s="11"/>
      <c r="G142" s="14"/>
      <c r="H142" s="13"/>
      <c r="J142" s="11"/>
      <c r="N142" s="17"/>
    </row>
    <row r="143" spans="3:25" x14ac:dyDescent="0.2">
      <c r="C143" s="11"/>
      <c r="N143" s="22"/>
      <c r="P143" s="22"/>
      <c r="R143" s="22"/>
      <c r="S143" s="22"/>
      <c r="X143" s="22"/>
    </row>
    <row r="144" spans="3:25" x14ac:dyDescent="0.2">
      <c r="C144" s="11"/>
    </row>
    <row r="145" spans="3:26" x14ac:dyDescent="0.2">
      <c r="C145" s="11"/>
      <c r="N145" s="17"/>
      <c r="R145" s="12"/>
      <c r="S145" s="17"/>
      <c r="X145" s="19"/>
      <c r="Y145" s="12"/>
    </row>
    <row r="146" spans="3:26" x14ac:dyDescent="0.2">
      <c r="C146" s="11"/>
      <c r="R146" s="19"/>
      <c r="S146" s="17"/>
      <c r="T146" s="12"/>
      <c r="U146" s="12"/>
      <c r="V146" s="12"/>
      <c r="W146" s="12"/>
      <c r="X146" s="19"/>
      <c r="Y146" s="12"/>
    </row>
    <row r="147" spans="3:26" x14ac:dyDescent="0.2">
      <c r="N147" s="17"/>
      <c r="P147" s="17"/>
      <c r="R147" s="19"/>
      <c r="S147" s="17"/>
      <c r="T147" s="12"/>
      <c r="U147" s="12"/>
      <c r="V147" s="12"/>
      <c r="W147" s="12"/>
      <c r="X147" s="19"/>
      <c r="Y147" s="12"/>
    </row>
    <row r="148" spans="3:26" x14ac:dyDescent="0.2">
      <c r="N148" s="17"/>
    </row>
    <row r="149" spans="3:26" x14ac:dyDescent="0.2">
      <c r="N149" s="22"/>
      <c r="P149" s="22"/>
      <c r="R149" s="22"/>
      <c r="S149" s="22"/>
      <c r="X149" s="22"/>
    </row>
    <row r="151" spans="3:26" x14ac:dyDescent="0.2">
      <c r="N151" s="17"/>
      <c r="R151" s="12"/>
      <c r="S151" s="17"/>
      <c r="X151" s="19"/>
      <c r="Y151" s="12"/>
    </row>
    <row r="152" spans="3:26" x14ac:dyDescent="0.2">
      <c r="R152" s="19"/>
      <c r="S152" s="17"/>
      <c r="T152" s="12"/>
      <c r="U152" s="12"/>
      <c r="V152" s="12"/>
      <c r="W152" s="12"/>
      <c r="X152" s="19"/>
      <c r="Y152" s="12"/>
    </row>
    <row r="153" spans="3:26" x14ac:dyDescent="0.2">
      <c r="N153" s="17"/>
      <c r="P153" s="17"/>
      <c r="R153" s="19"/>
      <c r="S153" s="17"/>
      <c r="T153" s="12"/>
      <c r="U153" s="12"/>
      <c r="V153" s="12"/>
      <c r="W153" s="12"/>
      <c r="X153" s="19"/>
      <c r="Y153" s="12"/>
    </row>
    <row r="157" spans="3:26" x14ac:dyDescent="0.2">
      <c r="R157" s="23"/>
      <c r="S157" s="17"/>
      <c r="W157" s="11"/>
      <c r="X157" s="11"/>
      <c r="Y157" s="24"/>
    </row>
    <row r="158" spans="3:26" x14ac:dyDescent="0.2">
      <c r="R158" s="23"/>
      <c r="S158" s="17"/>
      <c r="X158" s="11"/>
      <c r="Z158" s="17"/>
    </row>
    <row r="159" spans="3:26" x14ac:dyDescent="0.2">
      <c r="N159" s="17"/>
      <c r="R159" s="12"/>
      <c r="S159" s="17"/>
      <c r="X159" s="19"/>
      <c r="Y159" s="12"/>
    </row>
    <row r="160" spans="3:26" x14ac:dyDescent="0.2">
      <c r="R160" s="19"/>
      <c r="S160" s="17"/>
      <c r="T160" s="12"/>
      <c r="U160" s="12"/>
      <c r="V160" s="12"/>
      <c r="W160" s="12"/>
      <c r="X160" s="19"/>
      <c r="Y160" s="12"/>
    </row>
    <row r="161" spans="14:25" x14ac:dyDescent="0.2">
      <c r="N161" s="17"/>
      <c r="P161" s="17"/>
      <c r="R161" s="19"/>
      <c r="S161" s="17"/>
      <c r="T161" s="12"/>
      <c r="U161" s="12"/>
      <c r="V161" s="12"/>
      <c r="W161" s="12"/>
      <c r="X161" s="19"/>
      <c r="Y161" s="12"/>
    </row>
    <row r="163" spans="14:25" x14ac:dyDescent="0.2">
      <c r="R163" s="23"/>
      <c r="S163" s="17"/>
      <c r="W163" s="11"/>
      <c r="X163" s="11"/>
      <c r="Y163" s="24"/>
    </row>
    <row r="164" spans="14:25" x14ac:dyDescent="0.2">
      <c r="R164" s="23"/>
      <c r="S164" s="17"/>
      <c r="X164" s="11"/>
    </row>
    <row r="166" spans="14:25" x14ac:dyDescent="0.2">
      <c r="N166" s="17"/>
      <c r="R166" s="12"/>
      <c r="S166" s="17"/>
      <c r="X166" s="19"/>
      <c r="Y166" s="12"/>
    </row>
    <row r="167" spans="14:25" x14ac:dyDescent="0.2">
      <c r="R167" s="19"/>
      <c r="S167" s="17"/>
      <c r="T167" s="12"/>
      <c r="U167" s="12"/>
      <c r="V167" s="12"/>
      <c r="W167" s="12"/>
      <c r="X167" s="19"/>
      <c r="Y167" s="12"/>
    </row>
    <row r="168" spans="14:25" x14ac:dyDescent="0.2">
      <c r="N168" s="17"/>
      <c r="P168" s="17"/>
      <c r="R168" s="19"/>
      <c r="S168" s="17"/>
      <c r="T168" s="12"/>
      <c r="U168" s="12"/>
      <c r="V168" s="12"/>
      <c r="W168" s="12"/>
      <c r="X168" s="19"/>
      <c r="Y168" s="12"/>
    </row>
    <row r="169" spans="14:25" x14ac:dyDescent="0.2">
      <c r="N169" s="17"/>
    </row>
    <row r="170" spans="14:25" x14ac:dyDescent="0.2">
      <c r="N170" s="22"/>
      <c r="P170" s="22"/>
      <c r="R170" s="22"/>
      <c r="S170" s="22"/>
      <c r="X170" s="22"/>
    </row>
    <row r="172" spans="14:25" x14ac:dyDescent="0.2">
      <c r="N172" s="17"/>
      <c r="R172" s="12"/>
      <c r="S172" s="17"/>
      <c r="X172" s="19"/>
      <c r="Y172" s="12"/>
    </row>
    <row r="173" spans="14:25" x14ac:dyDescent="0.2">
      <c r="R173" s="19"/>
      <c r="S173" s="17"/>
      <c r="T173" s="12"/>
      <c r="U173" s="12"/>
      <c r="V173" s="12"/>
      <c r="W173" s="12"/>
      <c r="X173" s="19"/>
      <c r="Y173" s="12"/>
    </row>
    <row r="174" spans="14:25" x14ac:dyDescent="0.2">
      <c r="N174" s="17"/>
      <c r="P174" s="17"/>
      <c r="R174" s="19"/>
      <c r="S174" s="17"/>
      <c r="T174" s="12"/>
      <c r="U174" s="12"/>
      <c r="V174" s="12"/>
      <c r="W174" s="12"/>
      <c r="X174" s="19"/>
      <c r="Y174" s="12"/>
    </row>
    <row r="180" spans="14:25" x14ac:dyDescent="0.2">
      <c r="R180" s="23"/>
      <c r="S180" s="17"/>
      <c r="W180" s="11"/>
      <c r="X180" s="11"/>
      <c r="Y180" s="24"/>
    </row>
    <row r="181" spans="14:25" x14ac:dyDescent="0.2">
      <c r="R181" s="23"/>
      <c r="S181" s="17"/>
      <c r="X181" s="11"/>
    </row>
    <row r="183" spans="14:25" x14ac:dyDescent="0.2">
      <c r="N183" s="17"/>
      <c r="R183" s="12"/>
      <c r="S183" s="17"/>
      <c r="X183" s="19"/>
      <c r="Y183" s="12"/>
    </row>
    <row r="184" spans="14:25" x14ac:dyDescent="0.2">
      <c r="R184" s="19"/>
      <c r="S184" s="17"/>
      <c r="T184" s="12"/>
      <c r="U184" s="12"/>
      <c r="V184" s="12"/>
      <c r="W184" s="12"/>
      <c r="X184" s="19"/>
      <c r="Y184" s="12"/>
    </row>
    <row r="185" spans="14:25" x14ac:dyDescent="0.2">
      <c r="N185" s="17"/>
      <c r="P185" s="17"/>
      <c r="R185" s="19"/>
      <c r="S185" s="17"/>
      <c r="T185" s="12"/>
      <c r="U185" s="12"/>
      <c r="V185" s="12"/>
      <c r="W185" s="12"/>
      <c r="X185" s="19"/>
      <c r="Y185" s="12"/>
    </row>
    <row r="187" spans="14:25" x14ac:dyDescent="0.2">
      <c r="R187" s="23"/>
      <c r="S187" s="17"/>
      <c r="W187" s="11"/>
      <c r="X187" s="11"/>
      <c r="Y187" s="24"/>
    </row>
    <row r="188" spans="14:25" x14ac:dyDescent="0.2">
      <c r="R188" s="23"/>
      <c r="S188" s="17"/>
      <c r="X188" s="11"/>
    </row>
    <row r="190" spans="14:25" x14ac:dyDescent="0.2">
      <c r="N190" s="17"/>
      <c r="R190" s="12"/>
      <c r="S190" s="17"/>
      <c r="X190" s="19"/>
      <c r="Y190" s="12"/>
    </row>
    <row r="191" spans="14:25" x14ac:dyDescent="0.2">
      <c r="R191" s="19"/>
      <c r="S191" s="17"/>
      <c r="T191" s="12"/>
      <c r="U191" s="12"/>
      <c r="V191" s="12"/>
      <c r="W191" s="12"/>
      <c r="X191" s="19"/>
      <c r="Y191" s="12"/>
    </row>
    <row r="192" spans="14:25" x14ac:dyDescent="0.2">
      <c r="N192" s="17"/>
      <c r="P192" s="17"/>
      <c r="R192" s="19"/>
      <c r="S192" s="17"/>
      <c r="T192" s="12"/>
      <c r="U192" s="12"/>
      <c r="V192" s="12"/>
      <c r="W192" s="12"/>
      <c r="X192" s="19"/>
      <c r="Y192" s="12"/>
    </row>
    <row r="194" spans="14:26" x14ac:dyDescent="0.2">
      <c r="R194" s="23"/>
      <c r="S194" s="17"/>
      <c r="W194" s="11"/>
      <c r="X194" s="11"/>
      <c r="Y194" s="24"/>
    </row>
    <row r="195" spans="14:26" x14ac:dyDescent="0.2">
      <c r="R195" s="23"/>
      <c r="S195" s="17"/>
      <c r="X195" s="11"/>
    </row>
    <row r="199" spans="14:26" x14ac:dyDescent="0.2">
      <c r="Z199" s="17"/>
    </row>
    <row r="200" spans="14:26" x14ac:dyDescent="0.2">
      <c r="N200" s="17"/>
    </row>
    <row r="201" spans="14:26" x14ac:dyDescent="0.2">
      <c r="N201" s="17"/>
    </row>
    <row r="203" spans="14:26" x14ac:dyDescent="0.2">
      <c r="N203" s="17"/>
      <c r="R203" s="12"/>
      <c r="S203" s="17"/>
      <c r="X203" s="19"/>
      <c r="Y203" s="12"/>
    </row>
    <row r="204" spans="14:26" x14ac:dyDescent="0.2">
      <c r="R204" s="19"/>
      <c r="S204" s="17"/>
      <c r="T204" s="12"/>
      <c r="U204" s="12"/>
      <c r="V204" s="12"/>
      <c r="W204" s="12"/>
      <c r="X204" s="19"/>
      <c r="Y204" s="12"/>
    </row>
    <row r="205" spans="14:26" x14ac:dyDescent="0.2">
      <c r="N205" s="17"/>
      <c r="P205" s="17"/>
      <c r="R205" s="19"/>
      <c r="S205" s="17"/>
      <c r="T205" s="12"/>
      <c r="U205" s="12"/>
      <c r="V205" s="12"/>
      <c r="W205" s="12"/>
      <c r="X205" s="19"/>
      <c r="Y205" s="12"/>
    </row>
    <row r="207" spans="14:26" x14ac:dyDescent="0.2">
      <c r="R207" s="23"/>
      <c r="S207" s="17"/>
      <c r="W207" s="11"/>
      <c r="X207" s="11"/>
      <c r="Y207" s="24"/>
    </row>
    <row r="208" spans="14:26" x14ac:dyDescent="0.2">
      <c r="R208" s="23"/>
      <c r="S208" s="17"/>
      <c r="X208" s="11"/>
    </row>
    <row r="210" spans="14:25" x14ac:dyDescent="0.2">
      <c r="N210" s="17"/>
      <c r="R210" s="12"/>
      <c r="S210" s="17"/>
      <c r="X210" s="19"/>
      <c r="Y210" s="12"/>
    </row>
    <row r="211" spans="14:25" x14ac:dyDescent="0.2">
      <c r="R211" s="19"/>
      <c r="S211" s="17"/>
      <c r="T211" s="12"/>
      <c r="U211" s="12"/>
      <c r="V211" s="12"/>
      <c r="W211" s="12"/>
      <c r="X211" s="19"/>
      <c r="Y211" s="12"/>
    </row>
    <row r="212" spans="14:25" x14ac:dyDescent="0.2">
      <c r="N212" s="17"/>
      <c r="P212" s="17"/>
      <c r="R212" s="19"/>
      <c r="S212" s="17"/>
      <c r="T212" s="12"/>
      <c r="U212" s="12"/>
      <c r="V212" s="12"/>
      <c r="W212" s="12"/>
      <c r="X212" s="19"/>
      <c r="Y212" s="12"/>
    </row>
    <row r="217" spans="14:25" x14ac:dyDescent="0.2">
      <c r="R217" s="23"/>
      <c r="S217" s="17"/>
      <c r="W217" s="11"/>
      <c r="X217" s="11"/>
      <c r="Y217" s="24"/>
    </row>
    <row r="218" spans="14:25" x14ac:dyDescent="0.2">
      <c r="R218" s="23"/>
      <c r="S218" s="17"/>
      <c r="X218" s="11"/>
    </row>
    <row r="220" spans="14:25" x14ac:dyDescent="0.2">
      <c r="N220" s="17"/>
      <c r="R220" s="12"/>
      <c r="S220" s="17"/>
      <c r="X220" s="19"/>
      <c r="Y220" s="12"/>
    </row>
    <row r="221" spans="14:25" x14ac:dyDescent="0.2">
      <c r="R221" s="19"/>
      <c r="S221" s="17"/>
      <c r="T221" s="12"/>
      <c r="U221" s="12"/>
      <c r="V221" s="12"/>
      <c r="W221" s="12"/>
      <c r="X221" s="19"/>
      <c r="Y221" s="12"/>
    </row>
    <row r="222" spans="14:25" x14ac:dyDescent="0.2">
      <c r="N222" s="17"/>
      <c r="P222" s="17"/>
      <c r="R222" s="19"/>
      <c r="S222" s="17"/>
      <c r="T222" s="12"/>
      <c r="U222" s="12"/>
      <c r="V222" s="12"/>
      <c r="W222" s="12"/>
      <c r="X222" s="19"/>
      <c r="Y222" s="12"/>
    </row>
    <row r="223" spans="14:25" x14ac:dyDescent="0.2">
      <c r="N223" s="17"/>
    </row>
    <row r="224" spans="14:25" x14ac:dyDescent="0.2">
      <c r="N224" s="22"/>
      <c r="P224" s="22"/>
      <c r="R224" s="22"/>
      <c r="S224" s="22"/>
      <c r="X224" s="22"/>
    </row>
    <row r="226" spans="14:25" x14ac:dyDescent="0.2">
      <c r="N226" s="17"/>
      <c r="R226" s="12"/>
      <c r="S226" s="17"/>
      <c r="X226" s="19"/>
      <c r="Y226" s="12"/>
    </row>
    <row r="227" spans="14:25" x14ac:dyDescent="0.2">
      <c r="R227" s="19"/>
      <c r="S227" s="17"/>
      <c r="T227" s="12"/>
      <c r="U227" s="12"/>
      <c r="V227" s="12"/>
      <c r="W227" s="12"/>
      <c r="X227" s="19"/>
      <c r="Y227" s="12"/>
    </row>
    <row r="228" spans="14:25" x14ac:dyDescent="0.2">
      <c r="N228" s="17"/>
      <c r="P228" s="17"/>
      <c r="R228" s="19"/>
      <c r="S228" s="17"/>
      <c r="T228" s="12"/>
      <c r="U228" s="12"/>
      <c r="V228" s="12"/>
      <c r="W228" s="12"/>
      <c r="X228" s="19"/>
      <c r="Y228" s="12"/>
    </row>
    <row r="229" spans="14:25" x14ac:dyDescent="0.2">
      <c r="N229" s="17"/>
    </row>
    <row r="230" spans="14:25" x14ac:dyDescent="0.2">
      <c r="N230" s="22"/>
      <c r="P230" s="22"/>
      <c r="R230" s="22"/>
      <c r="S230" s="22"/>
      <c r="X230" s="22"/>
    </row>
    <row r="232" spans="14:25" x14ac:dyDescent="0.2">
      <c r="N232" s="17"/>
      <c r="R232" s="12"/>
      <c r="S232" s="17"/>
      <c r="X232" s="19"/>
      <c r="Y232" s="12"/>
    </row>
    <row r="233" spans="14:25" x14ac:dyDescent="0.2">
      <c r="R233" s="19"/>
      <c r="S233" s="17"/>
      <c r="T233" s="12"/>
      <c r="U233" s="12"/>
      <c r="V233" s="12"/>
      <c r="W233" s="12"/>
      <c r="X233" s="19"/>
      <c r="Y233" s="12"/>
    </row>
    <row r="234" spans="14:25" x14ac:dyDescent="0.2">
      <c r="N234" s="17"/>
      <c r="P234" s="17"/>
      <c r="R234" s="19"/>
      <c r="S234" s="17"/>
      <c r="T234" s="12"/>
      <c r="U234" s="12"/>
      <c r="V234" s="12"/>
      <c r="W234" s="12"/>
      <c r="X234" s="19"/>
      <c r="Y234" s="12"/>
    </row>
    <row r="235" spans="14:25" x14ac:dyDescent="0.2">
      <c r="N235" s="17"/>
    </row>
    <row r="237" spans="14:25" x14ac:dyDescent="0.2">
      <c r="N237" s="17"/>
      <c r="R237" s="12"/>
      <c r="S237" s="17"/>
      <c r="X237" s="19"/>
      <c r="Y237" s="12"/>
    </row>
    <row r="238" spans="14:25" x14ac:dyDescent="0.2">
      <c r="R238" s="19"/>
      <c r="S238" s="17"/>
      <c r="T238" s="12"/>
      <c r="U238" s="12"/>
      <c r="V238" s="12"/>
      <c r="W238" s="12"/>
      <c r="X238" s="19"/>
      <c r="Y238" s="12"/>
    </row>
    <row r="239" spans="14:25" x14ac:dyDescent="0.2">
      <c r="N239" s="17"/>
      <c r="P239" s="17"/>
      <c r="R239" s="19"/>
      <c r="S239" s="17"/>
      <c r="T239" s="12"/>
      <c r="U239" s="12"/>
      <c r="V239" s="12"/>
      <c r="W239" s="12"/>
      <c r="X239" s="19"/>
      <c r="Y239" s="12"/>
    </row>
    <row r="240" spans="14:25" x14ac:dyDescent="0.2">
      <c r="N240" s="17"/>
    </row>
    <row r="241" spans="14:25" x14ac:dyDescent="0.2">
      <c r="N241" s="22"/>
      <c r="P241" s="22"/>
      <c r="R241" s="22"/>
      <c r="S241" s="22"/>
      <c r="X241" s="22"/>
    </row>
    <row r="243" spans="14:25" x14ac:dyDescent="0.2">
      <c r="N243" s="17"/>
      <c r="R243" s="12"/>
      <c r="S243" s="17"/>
      <c r="X243" s="19"/>
      <c r="Y243" s="12"/>
    </row>
    <row r="244" spans="14:25" x14ac:dyDescent="0.2">
      <c r="R244" s="19"/>
      <c r="S244" s="17"/>
      <c r="T244" s="12"/>
      <c r="U244" s="12"/>
      <c r="V244" s="12"/>
      <c r="W244" s="12"/>
      <c r="X244" s="19"/>
      <c r="Y244" s="12"/>
    </row>
    <row r="245" spans="14:25" x14ac:dyDescent="0.2">
      <c r="N245" s="17"/>
      <c r="P245" s="17"/>
      <c r="R245" s="19"/>
      <c r="S245" s="17"/>
      <c r="T245" s="12"/>
      <c r="U245" s="12"/>
      <c r="V245" s="12"/>
      <c r="W245" s="12"/>
      <c r="X245" s="19"/>
      <c r="Y245" s="12"/>
    </row>
    <row r="247" spans="14:25" x14ac:dyDescent="0.2">
      <c r="R247" s="23"/>
      <c r="S247" s="17"/>
      <c r="W247" s="11"/>
      <c r="X247" s="11"/>
      <c r="Y247" s="24"/>
    </row>
    <row r="248" spans="14:25" x14ac:dyDescent="0.2">
      <c r="R248" s="23"/>
      <c r="S248" s="17"/>
      <c r="X248" s="11"/>
    </row>
    <row r="251" spans="14:25" x14ac:dyDescent="0.2">
      <c r="N251" s="22"/>
      <c r="P251" s="22"/>
      <c r="R251" s="22"/>
      <c r="S251" s="22"/>
      <c r="X251" s="22"/>
    </row>
    <row r="253" spans="14:25" x14ac:dyDescent="0.2">
      <c r="N253" s="17"/>
      <c r="R253" s="12"/>
      <c r="S253" s="17"/>
      <c r="X253" s="19"/>
      <c r="Y253" s="12"/>
    </row>
    <row r="254" spans="14:25" x14ac:dyDescent="0.2">
      <c r="R254" s="19"/>
      <c r="S254" s="17"/>
      <c r="T254" s="12"/>
      <c r="U254" s="12"/>
      <c r="V254" s="12"/>
      <c r="W254" s="12"/>
      <c r="X254" s="19"/>
      <c r="Y254" s="12"/>
    </row>
    <row r="255" spans="14:25" x14ac:dyDescent="0.2">
      <c r="N255" s="17"/>
      <c r="P255" s="17"/>
      <c r="R255" s="19"/>
      <c r="S255" s="17"/>
      <c r="T255" s="12"/>
      <c r="U255" s="12"/>
      <c r="V255" s="12"/>
      <c r="W255" s="12"/>
      <c r="X255" s="19"/>
      <c r="Y255" s="12"/>
    </row>
    <row r="257" spans="14:25" x14ac:dyDescent="0.2">
      <c r="R257" s="23"/>
      <c r="S257" s="17"/>
      <c r="W257" s="11"/>
      <c r="X257" s="11"/>
      <c r="Y257" s="24"/>
    </row>
    <row r="258" spans="14:25" x14ac:dyDescent="0.2">
      <c r="R258" s="23"/>
      <c r="S258" s="17"/>
      <c r="X258" s="11"/>
    </row>
    <row r="260" spans="14:25" x14ac:dyDescent="0.2">
      <c r="N260" s="17"/>
      <c r="R260" s="12"/>
      <c r="S260" s="17"/>
      <c r="X260" s="19"/>
      <c r="Y260" s="12"/>
    </row>
    <row r="261" spans="14:25" x14ac:dyDescent="0.2">
      <c r="R261" s="19"/>
      <c r="S261" s="17"/>
      <c r="T261" s="12"/>
      <c r="U261" s="12"/>
      <c r="V261" s="12"/>
      <c r="W261" s="12"/>
      <c r="X261" s="19"/>
      <c r="Y261" s="12"/>
    </row>
    <row r="262" spans="14:25" x14ac:dyDescent="0.2">
      <c r="N262" s="17"/>
      <c r="P262" s="17"/>
      <c r="R262" s="19"/>
      <c r="S262" s="17"/>
      <c r="T262" s="12"/>
      <c r="U262" s="12"/>
      <c r="V262" s="12"/>
      <c r="W262" s="12"/>
      <c r="X262" s="19"/>
      <c r="Y262" s="12"/>
    </row>
    <row r="264" spans="14:25" x14ac:dyDescent="0.2">
      <c r="R264" s="23"/>
      <c r="S264" s="17"/>
      <c r="W264" s="11"/>
      <c r="X264" s="11"/>
      <c r="Y264" s="24"/>
    </row>
    <row r="265" spans="14:25" x14ac:dyDescent="0.2">
      <c r="R265" s="23"/>
      <c r="S265" s="17"/>
      <c r="X265" s="11"/>
    </row>
    <row r="267" spans="14:25" x14ac:dyDescent="0.2">
      <c r="N267" s="17"/>
      <c r="R267" s="12"/>
      <c r="S267" s="17"/>
      <c r="X267" s="19"/>
      <c r="Y267" s="12"/>
    </row>
    <row r="268" spans="14:25" x14ac:dyDescent="0.2">
      <c r="R268" s="19"/>
      <c r="S268" s="17"/>
      <c r="T268" s="12"/>
      <c r="U268" s="12"/>
      <c r="V268" s="12"/>
      <c r="W268" s="12"/>
      <c r="X268" s="19"/>
      <c r="Y268" s="12"/>
    </row>
    <row r="269" spans="14:25" x14ac:dyDescent="0.2">
      <c r="N269" s="17"/>
      <c r="P269" s="17"/>
      <c r="R269" s="19"/>
      <c r="S269" s="17"/>
      <c r="T269" s="12"/>
      <c r="U269" s="12"/>
      <c r="V269" s="12"/>
      <c r="W269" s="12"/>
      <c r="X269" s="19"/>
      <c r="Y269" s="12"/>
    </row>
    <row r="271" spans="14:25" x14ac:dyDescent="0.2">
      <c r="R271" s="23"/>
      <c r="S271" s="17"/>
      <c r="W271" s="11"/>
      <c r="X271" s="11"/>
      <c r="Y271" s="24"/>
    </row>
    <row r="272" spans="14:25" x14ac:dyDescent="0.2">
      <c r="R272" s="23"/>
      <c r="S272" s="17"/>
      <c r="X272" s="11"/>
    </row>
    <row r="281" spans="14:26" x14ac:dyDescent="0.2">
      <c r="Z281" s="17"/>
    </row>
    <row r="282" spans="14:26" x14ac:dyDescent="0.2">
      <c r="N282" s="17"/>
    </row>
    <row r="283" spans="14:26" x14ac:dyDescent="0.2">
      <c r="N283" s="17"/>
    </row>
    <row r="285" spans="14:26" x14ac:dyDescent="0.2">
      <c r="N285" s="17"/>
      <c r="R285" s="12"/>
      <c r="S285" s="17"/>
      <c r="X285" s="19"/>
      <c r="Y285" s="12"/>
    </row>
    <row r="286" spans="14:26" x14ac:dyDescent="0.2">
      <c r="R286" s="19"/>
      <c r="S286" s="17"/>
      <c r="T286" s="12"/>
      <c r="U286" s="12"/>
      <c r="V286" s="12"/>
      <c r="W286" s="12"/>
      <c r="X286" s="19"/>
      <c r="Y286" s="12"/>
    </row>
    <row r="287" spans="14:26" x14ac:dyDescent="0.2">
      <c r="N287" s="17"/>
      <c r="P287" s="17"/>
      <c r="R287" s="19"/>
      <c r="S287" s="17"/>
      <c r="T287" s="12"/>
      <c r="U287" s="12"/>
      <c r="V287" s="12"/>
      <c r="W287" s="12"/>
      <c r="X287" s="19"/>
      <c r="Y287" s="12"/>
    </row>
    <row r="293" spans="14:25" x14ac:dyDescent="0.2">
      <c r="R293" s="23"/>
      <c r="S293" s="17"/>
      <c r="W293" s="11"/>
      <c r="X293" s="11"/>
      <c r="Y293" s="24"/>
    </row>
    <row r="294" spans="14:25" x14ac:dyDescent="0.2">
      <c r="R294" s="23"/>
      <c r="S294" s="17"/>
      <c r="X294" s="11"/>
    </row>
    <row r="296" spans="14:25" x14ac:dyDescent="0.2">
      <c r="N296" s="17"/>
      <c r="R296" s="12"/>
      <c r="S296" s="17"/>
      <c r="X296" s="19"/>
      <c r="Y296" s="12"/>
    </row>
    <row r="297" spans="14:25" x14ac:dyDescent="0.2">
      <c r="R297" s="19"/>
      <c r="S297" s="17"/>
      <c r="T297" s="12"/>
      <c r="U297" s="12"/>
      <c r="V297" s="12"/>
      <c r="W297" s="12"/>
      <c r="X297" s="19"/>
      <c r="Y297" s="12"/>
    </row>
    <row r="298" spans="14:25" x14ac:dyDescent="0.2">
      <c r="N298" s="17"/>
      <c r="P298" s="17"/>
      <c r="R298" s="19"/>
      <c r="S298" s="17"/>
      <c r="T298" s="12"/>
      <c r="U298" s="12"/>
      <c r="V298" s="12"/>
      <c r="W298" s="12"/>
      <c r="X298" s="19"/>
      <c r="Y298" s="12"/>
    </row>
    <row r="305" spans="14:26" x14ac:dyDescent="0.2">
      <c r="R305" s="23"/>
      <c r="S305" s="17"/>
      <c r="W305" s="11"/>
      <c r="X305" s="11"/>
      <c r="Y305" s="24"/>
    </row>
    <row r="306" spans="14:26" x14ac:dyDescent="0.2">
      <c r="R306" s="23"/>
      <c r="S306" s="17"/>
      <c r="X306" s="11"/>
    </row>
    <row r="308" spans="14:26" x14ac:dyDescent="0.2">
      <c r="N308" s="17"/>
      <c r="R308" s="12"/>
      <c r="S308" s="17"/>
      <c r="X308" s="19"/>
      <c r="Y308" s="12"/>
    </row>
    <row r="309" spans="14:26" x14ac:dyDescent="0.2">
      <c r="R309" s="19"/>
      <c r="S309" s="17"/>
      <c r="T309" s="12"/>
      <c r="U309" s="12"/>
      <c r="V309" s="12"/>
      <c r="W309" s="12"/>
      <c r="X309" s="19"/>
      <c r="Y309" s="12"/>
    </row>
    <row r="310" spans="14:26" x14ac:dyDescent="0.2">
      <c r="N310" s="17"/>
      <c r="P310" s="17"/>
      <c r="R310" s="19"/>
      <c r="S310" s="17"/>
      <c r="T310" s="12"/>
      <c r="U310" s="12"/>
      <c r="V310" s="12"/>
      <c r="W310" s="12"/>
      <c r="X310" s="19"/>
      <c r="Y310" s="12"/>
    </row>
    <row r="313" spans="14:26" x14ac:dyDescent="0.2">
      <c r="R313" s="23"/>
      <c r="S313" s="17"/>
      <c r="W313" s="11"/>
      <c r="X313" s="11"/>
      <c r="Y313" s="24"/>
    </row>
    <row r="314" spans="14:26" x14ac:dyDescent="0.2">
      <c r="R314" s="23"/>
      <c r="S314" s="17"/>
      <c r="X314" s="11"/>
    </row>
    <row r="316" spans="14:26" x14ac:dyDescent="0.2">
      <c r="N316" s="17"/>
      <c r="R316" s="12"/>
      <c r="S316" s="17"/>
      <c r="X316" s="19"/>
      <c r="Y316" s="12"/>
    </row>
    <row r="317" spans="14:26" x14ac:dyDescent="0.2">
      <c r="R317" s="19"/>
      <c r="S317" s="17"/>
      <c r="T317" s="12"/>
      <c r="U317" s="12"/>
      <c r="V317" s="12"/>
      <c r="W317" s="12"/>
      <c r="X317" s="19"/>
      <c r="Y317" s="12"/>
    </row>
    <row r="318" spans="14:26" x14ac:dyDescent="0.2">
      <c r="N318" s="17"/>
      <c r="P318" s="17"/>
      <c r="R318" s="19"/>
      <c r="S318" s="17"/>
      <c r="T318" s="12"/>
      <c r="U318" s="12"/>
      <c r="V318" s="12"/>
      <c r="W318" s="12"/>
      <c r="X318" s="19"/>
      <c r="Y318" s="12"/>
    </row>
    <row r="319" spans="14:26" x14ac:dyDescent="0.2">
      <c r="N319" s="17"/>
    </row>
    <row r="320" spans="14:26" x14ac:dyDescent="0.2">
      <c r="N320" s="22"/>
      <c r="P320" s="22"/>
      <c r="R320" s="22"/>
      <c r="S320" s="22"/>
      <c r="X320" s="22"/>
      <c r="Z320" s="17"/>
    </row>
    <row r="321" spans="14:25" x14ac:dyDescent="0.2">
      <c r="N321" s="17"/>
      <c r="R321" s="12"/>
      <c r="S321" s="17"/>
      <c r="X321" s="19"/>
      <c r="Y321" s="12"/>
    </row>
    <row r="322" spans="14:25" x14ac:dyDescent="0.2">
      <c r="R322" s="19"/>
      <c r="S322" s="17"/>
      <c r="T322" s="12"/>
      <c r="U322" s="12"/>
      <c r="V322" s="12"/>
      <c r="W322" s="12"/>
      <c r="X322" s="19"/>
      <c r="Y322" s="12"/>
    </row>
    <row r="323" spans="14:25" x14ac:dyDescent="0.2">
      <c r="N323" s="17"/>
      <c r="P323" s="17"/>
      <c r="R323" s="19"/>
      <c r="S323" s="17"/>
      <c r="T323" s="12"/>
      <c r="U323" s="12"/>
      <c r="V323" s="12"/>
      <c r="W323" s="12"/>
      <c r="X323" s="19"/>
      <c r="Y323" s="12"/>
    </row>
    <row r="325" spans="14:25" x14ac:dyDescent="0.2">
      <c r="R325" s="23"/>
      <c r="S325" s="17"/>
      <c r="W325" s="11"/>
      <c r="X325" s="11"/>
      <c r="Y325" s="24"/>
    </row>
    <row r="326" spans="14:25" x14ac:dyDescent="0.2">
      <c r="R326" s="23"/>
      <c r="S326" s="17"/>
      <c r="X326" s="11"/>
    </row>
    <row r="328" spans="14:25" x14ac:dyDescent="0.2">
      <c r="N328" s="17"/>
      <c r="R328" s="12"/>
      <c r="S328" s="17"/>
      <c r="X328" s="19"/>
      <c r="Y328" s="12"/>
    </row>
    <row r="329" spans="14:25" x14ac:dyDescent="0.2">
      <c r="R329" s="19"/>
      <c r="S329" s="17"/>
      <c r="T329" s="12"/>
      <c r="U329" s="12"/>
      <c r="V329" s="12"/>
      <c r="W329" s="12"/>
      <c r="X329" s="19"/>
      <c r="Y329" s="12"/>
    </row>
    <row r="330" spans="14:25" x14ac:dyDescent="0.2">
      <c r="N330" s="17"/>
      <c r="P330" s="17"/>
      <c r="R330" s="19"/>
      <c r="S330" s="17"/>
      <c r="T330" s="12"/>
      <c r="U330" s="12"/>
      <c r="V330" s="12"/>
      <c r="W330" s="12"/>
      <c r="X330" s="19"/>
      <c r="Y330" s="12"/>
    </row>
    <row r="331" spans="14:25" x14ac:dyDescent="0.2">
      <c r="N331" s="17"/>
    </row>
    <row r="332" spans="14:25" x14ac:dyDescent="0.2">
      <c r="N332" s="22"/>
      <c r="P332" s="22"/>
      <c r="R332" s="22"/>
      <c r="S332" s="22"/>
      <c r="X332" s="22"/>
    </row>
    <row r="334" spans="14:25" x14ac:dyDescent="0.2">
      <c r="N334" s="17"/>
      <c r="R334" s="12"/>
      <c r="S334" s="17"/>
      <c r="X334" s="19"/>
      <c r="Y334" s="12"/>
    </row>
    <row r="335" spans="14:25" x14ac:dyDescent="0.2">
      <c r="R335" s="19"/>
      <c r="S335" s="17"/>
      <c r="T335" s="12"/>
      <c r="U335" s="12"/>
      <c r="V335" s="12"/>
      <c r="W335" s="12"/>
      <c r="X335" s="19"/>
      <c r="Y335" s="12"/>
    </row>
    <row r="336" spans="14:25" x14ac:dyDescent="0.2">
      <c r="N336" s="17"/>
      <c r="P336" s="17"/>
      <c r="R336" s="19"/>
      <c r="S336" s="17"/>
      <c r="T336" s="12"/>
      <c r="U336" s="12"/>
      <c r="V336" s="12"/>
      <c r="W336" s="12"/>
      <c r="X336" s="19"/>
      <c r="Y336" s="12"/>
    </row>
    <row r="338" spans="14:25" x14ac:dyDescent="0.2">
      <c r="R338" s="23"/>
      <c r="S338" s="17"/>
      <c r="W338" s="11"/>
      <c r="X338" s="11"/>
      <c r="Y338" s="24"/>
    </row>
    <row r="339" spans="14:25" x14ac:dyDescent="0.2">
      <c r="R339" s="23"/>
      <c r="S339" s="17"/>
      <c r="X339" s="11"/>
    </row>
    <row r="342" spans="14:25" x14ac:dyDescent="0.2">
      <c r="N342" s="22"/>
      <c r="P342" s="22"/>
      <c r="R342" s="22"/>
      <c r="S342" s="22"/>
      <c r="X342" s="22"/>
    </row>
    <row r="344" spans="14:25" x14ac:dyDescent="0.2">
      <c r="N344" s="17"/>
      <c r="R344" s="12"/>
      <c r="S344" s="17"/>
      <c r="X344" s="19"/>
      <c r="Y344" s="12"/>
    </row>
    <row r="345" spans="14:25" x14ac:dyDescent="0.2">
      <c r="R345" s="19"/>
      <c r="S345" s="17"/>
      <c r="T345" s="12"/>
      <c r="U345" s="12"/>
      <c r="V345" s="12"/>
      <c r="W345" s="12"/>
      <c r="X345" s="19"/>
      <c r="Y345" s="12"/>
    </row>
    <row r="346" spans="14:25" x14ac:dyDescent="0.2">
      <c r="N346" s="17"/>
      <c r="P346" s="17"/>
      <c r="R346" s="19"/>
      <c r="S346" s="17"/>
      <c r="T346" s="12"/>
      <c r="U346" s="12"/>
      <c r="V346" s="12"/>
      <c r="W346" s="12"/>
      <c r="X346" s="19"/>
      <c r="Y346" s="12"/>
    </row>
    <row r="347" spans="14:25" x14ac:dyDescent="0.2">
      <c r="N347" s="17"/>
    </row>
    <row r="348" spans="14:25" x14ac:dyDescent="0.2">
      <c r="N348" s="22"/>
      <c r="P348" s="22"/>
      <c r="R348" s="22"/>
      <c r="S348" s="22"/>
      <c r="X348" s="22"/>
    </row>
    <row r="350" spans="14:25" x14ac:dyDescent="0.2">
      <c r="N350" s="17"/>
      <c r="R350" s="12"/>
      <c r="S350" s="17"/>
      <c r="X350" s="19"/>
      <c r="Y350" s="12"/>
    </row>
    <row r="351" spans="14:25" x14ac:dyDescent="0.2">
      <c r="R351" s="19"/>
      <c r="S351" s="17"/>
      <c r="T351" s="12"/>
      <c r="U351" s="12"/>
      <c r="V351" s="12"/>
      <c r="W351" s="12"/>
      <c r="X351" s="19"/>
      <c r="Y351" s="12"/>
    </row>
    <row r="352" spans="14:25" x14ac:dyDescent="0.2">
      <c r="N352" s="17"/>
      <c r="P352" s="17"/>
      <c r="R352" s="19"/>
      <c r="S352" s="17"/>
      <c r="T352" s="12"/>
      <c r="U352" s="12"/>
      <c r="V352" s="12"/>
      <c r="W352" s="12"/>
      <c r="X352" s="19"/>
      <c r="Y352" s="12"/>
    </row>
    <row r="356" spans="14:26" x14ac:dyDescent="0.2">
      <c r="R356" s="23"/>
      <c r="S356" s="17"/>
      <c r="W356" s="11"/>
      <c r="X356" s="11"/>
      <c r="Y356" s="24"/>
    </row>
    <row r="357" spans="14:26" x14ac:dyDescent="0.2">
      <c r="R357" s="23"/>
      <c r="S357" s="17"/>
      <c r="X357" s="11"/>
    </row>
    <row r="359" spans="14:26" x14ac:dyDescent="0.2">
      <c r="N359" s="17"/>
      <c r="R359" s="12"/>
      <c r="S359" s="17"/>
      <c r="X359" s="19"/>
      <c r="Y359" s="12"/>
    </row>
    <row r="360" spans="14:26" x14ac:dyDescent="0.2">
      <c r="R360" s="19"/>
      <c r="S360" s="17"/>
      <c r="T360" s="12"/>
      <c r="U360" s="12"/>
      <c r="V360" s="12"/>
      <c r="W360" s="12"/>
      <c r="X360" s="19"/>
      <c r="Y360" s="12"/>
    </row>
    <row r="361" spans="14:26" x14ac:dyDescent="0.2">
      <c r="N361" s="17"/>
      <c r="P361" s="17"/>
      <c r="R361" s="19"/>
      <c r="S361" s="17"/>
      <c r="T361" s="12"/>
      <c r="U361" s="12"/>
      <c r="V361" s="12"/>
      <c r="W361" s="12"/>
      <c r="X361" s="19"/>
      <c r="Y361" s="12"/>
    </row>
    <row r="363" spans="14:26" x14ac:dyDescent="0.2">
      <c r="R363" s="23"/>
      <c r="S363" s="17"/>
      <c r="W363" s="11"/>
      <c r="X363" s="11"/>
      <c r="Y363" s="24"/>
    </row>
    <row r="364" spans="14:26" x14ac:dyDescent="0.2">
      <c r="R364" s="23"/>
      <c r="S364" s="17"/>
      <c r="X364" s="11"/>
      <c r="Y364" s="24"/>
      <c r="Z364" s="17"/>
    </row>
  </sheetData>
  <mergeCells count="3">
    <mergeCell ref="A1:K1"/>
    <mergeCell ref="A2:J2"/>
    <mergeCell ref="A3:J3"/>
  </mergeCells>
  <phoneticPr fontId="0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Z363"/>
  <sheetViews>
    <sheetView showGridLines="0" tabSelected="1" zoomScaleNormal="50" zoomScaleSheetLayoutView="100" workbookViewId="0">
      <pane ySplit="5" topLeftCell="A6" activePane="bottomLeft" state="frozenSplit"/>
      <selection activeCell="A17" sqref="A17"/>
      <selection pane="bottomLeft" activeCell="E9" sqref="E9"/>
    </sheetView>
  </sheetViews>
  <sheetFormatPr defaultColWidth="9.77734375" defaultRowHeight="10" x14ac:dyDescent="0.2"/>
  <cols>
    <col min="1" max="1" width="19.77734375" style="10" customWidth="1"/>
    <col min="2" max="2" width="54.77734375" style="17" customWidth="1"/>
    <col min="3" max="3" width="19.44140625" style="10" customWidth="1"/>
    <col min="4" max="4" width="14.6640625" style="10" customWidth="1"/>
    <col min="5" max="5" width="17.6640625" style="36" customWidth="1"/>
    <col min="6" max="6" width="13.77734375" style="36" customWidth="1"/>
    <col min="7" max="9" width="13.77734375" style="10" customWidth="1"/>
    <col min="10" max="10" width="20.109375" style="10" customWidth="1"/>
    <col min="11" max="13" width="9.77734375" style="10"/>
    <col min="14" max="14" width="16.77734375" style="10" customWidth="1"/>
    <col min="15" max="15" width="9.77734375" style="10"/>
    <col min="16" max="16" width="28.77734375" style="10" customWidth="1"/>
    <col min="17" max="17" width="3.77734375" style="10" customWidth="1"/>
    <col min="18" max="18" width="12.77734375" style="10" customWidth="1"/>
    <col min="19" max="19" width="16.77734375" style="10" customWidth="1"/>
    <col min="20" max="22" width="9.77734375" style="10"/>
    <col min="23" max="23" width="12.77734375" style="10" customWidth="1"/>
    <col min="24" max="16384" width="9.77734375" style="10"/>
  </cols>
  <sheetData>
    <row r="1" spans="1:11" ht="13" x14ac:dyDescent="0.3">
      <c r="A1" s="182" t="s">
        <v>292</v>
      </c>
      <c r="B1" s="182"/>
      <c r="C1" s="182"/>
      <c r="D1" s="182"/>
      <c r="E1" s="182"/>
      <c r="F1" s="182"/>
      <c r="G1" s="182"/>
      <c r="H1" s="182"/>
      <c r="I1" s="182"/>
      <c r="J1" s="182"/>
      <c r="K1" s="1"/>
    </row>
    <row r="2" spans="1:11" ht="13" x14ac:dyDescent="0.3">
      <c r="A2" s="182" t="s">
        <v>304</v>
      </c>
      <c r="B2" s="182"/>
      <c r="C2" s="182"/>
      <c r="D2" s="182"/>
      <c r="E2" s="182"/>
      <c r="F2" s="182"/>
      <c r="G2" s="182"/>
      <c r="H2" s="182"/>
      <c r="I2" s="182"/>
      <c r="J2" s="182"/>
      <c r="K2" s="1"/>
    </row>
    <row r="3" spans="1:11" s="177" customFormat="1" ht="30.75" customHeight="1" x14ac:dyDescent="0.25">
      <c r="A3" s="183" t="s">
        <v>322</v>
      </c>
      <c r="B3" s="183"/>
      <c r="C3" s="183"/>
      <c r="D3" s="183"/>
      <c r="E3" s="183"/>
      <c r="F3" s="183"/>
      <c r="G3" s="183"/>
      <c r="H3" s="183"/>
      <c r="I3" s="183"/>
      <c r="J3" s="183"/>
      <c r="K3" s="176"/>
    </row>
    <row r="4" spans="1:11" s="27" customFormat="1" ht="11.5" x14ac:dyDescent="0.25">
      <c r="A4" s="132" t="s">
        <v>295</v>
      </c>
      <c r="B4" s="133"/>
      <c r="C4" s="134" t="s">
        <v>293</v>
      </c>
      <c r="D4" s="145" t="s">
        <v>307</v>
      </c>
      <c r="E4" s="135" t="s">
        <v>0</v>
      </c>
      <c r="F4" s="136" t="s">
        <v>1</v>
      </c>
      <c r="G4" s="137" t="s">
        <v>2</v>
      </c>
      <c r="H4" s="137" t="s">
        <v>3</v>
      </c>
      <c r="I4" s="138"/>
      <c r="J4" s="132" t="s">
        <v>294</v>
      </c>
      <c r="K4" s="26"/>
    </row>
    <row r="5" spans="1:11" s="27" customFormat="1" ht="11.5" x14ac:dyDescent="0.25">
      <c r="A5" s="139" t="s">
        <v>296</v>
      </c>
      <c r="B5" s="139" t="s">
        <v>4</v>
      </c>
      <c r="C5" s="140" t="s">
        <v>264</v>
      </c>
      <c r="D5" s="141" t="s">
        <v>306</v>
      </c>
      <c r="E5" s="142" t="s">
        <v>265</v>
      </c>
      <c r="F5" s="143" t="s">
        <v>5</v>
      </c>
      <c r="G5" s="144" t="s">
        <v>6</v>
      </c>
      <c r="H5" s="144" t="s">
        <v>7</v>
      </c>
      <c r="I5" s="141" t="s">
        <v>8</v>
      </c>
      <c r="J5" s="139" t="s">
        <v>330</v>
      </c>
      <c r="K5" s="26"/>
    </row>
    <row r="6" spans="1:11" ht="31.5" customHeight="1" x14ac:dyDescent="0.25">
      <c r="A6" s="164" t="s">
        <v>36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x14ac:dyDescent="0.2">
      <c r="A7" s="17" t="s">
        <v>11</v>
      </c>
      <c r="B7" s="61" t="s">
        <v>65</v>
      </c>
      <c r="C7" s="60">
        <v>26818093</v>
      </c>
      <c r="D7" s="43">
        <v>38303</v>
      </c>
      <c r="E7" s="30">
        <v>4128</v>
      </c>
      <c r="F7" s="36">
        <v>5480</v>
      </c>
      <c r="G7" s="31">
        <f>ROUND(F7/E7,5)</f>
        <v>1.32752</v>
      </c>
      <c r="H7" s="32">
        <f>ROUND(C7/I7*G7,2)</f>
        <v>231.53</v>
      </c>
      <c r="I7" s="21">
        <v>153768</v>
      </c>
      <c r="J7" s="33">
        <f>(ROUND(C7*G7,0))*(1.013)</f>
        <v>36064375.214999996</v>
      </c>
    </row>
    <row r="8" spans="1:11" x14ac:dyDescent="0.2">
      <c r="A8" s="17" t="s">
        <v>23</v>
      </c>
      <c r="B8" s="61" t="s">
        <v>29</v>
      </c>
      <c r="C8" s="42">
        <f>18121650</f>
        <v>18121650</v>
      </c>
      <c r="D8" s="43">
        <v>38081</v>
      </c>
      <c r="E8" s="30">
        <v>3908</v>
      </c>
      <c r="F8" s="36">
        <v>5480</v>
      </c>
      <c r="G8" s="31">
        <f>ROUND(F8/E8,5)</f>
        <v>1.40225</v>
      </c>
      <c r="H8" s="32">
        <f>ROUND(C8/I8*G8,2)</f>
        <v>318.33999999999997</v>
      </c>
      <c r="I8" s="21">
        <v>79823</v>
      </c>
      <c r="J8" s="33">
        <f>(ROUND(C8*G8,0))*(1.013)</f>
        <v>25741428.091999996</v>
      </c>
    </row>
    <row r="9" spans="1:11" s="16" customFormat="1" x14ac:dyDescent="0.2">
      <c r="A9" s="78" t="s">
        <v>33</v>
      </c>
      <c r="B9" s="16" t="s">
        <v>110</v>
      </c>
      <c r="C9" s="88">
        <v>7198789.71</v>
      </c>
      <c r="D9" s="90">
        <v>38758</v>
      </c>
      <c r="E9" s="180">
        <v>4337</v>
      </c>
      <c r="F9" s="36">
        <v>5480</v>
      </c>
      <c r="G9" s="79">
        <f>ROUND(F9/E9,5)</f>
        <v>1.26355</v>
      </c>
      <c r="H9" s="80">
        <f>ROUND(C9/I9*G9,2)</f>
        <v>166.29</v>
      </c>
      <c r="I9" s="53">
        <v>54700</v>
      </c>
      <c r="J9" s="81">
        <f>(ROUND(C9*G9,0))*(1.013)</f>
        <v>9214279.402999999</v>
      </c>
    </row>
    <row r="10" spans="1:11" x14ac:dyDescent="0.2">
      <c r="A10" s="17" t="s">
        <v>33</v>
      </c>
      <c r="B10" s="10" t="s">
        <v>200</v>
      </c>
      <c r="C10" s="60">
        <v>12427017</v>
      </c>
      <c r="D10" s="102">
        <v>39476</v>
      </c>
      <c r="E10" s="179">
        <v>4557</v>
      </c>
      <c r="F10" s="36">
        <v>5480</v>
      </c>
      <c r="G10" s="31">
        <f>ROUND(F10/E10,5)</f>
        <v>1.20255</v>
      </c>
      <c r="H10" s="64">
        <f>ROUND(C10/I10*G10,2)</f>
        <v>333.02</v>
      </c>
      <c r="I10" s="56">
        <v>44875</v>
      </c>
      <c r="J10" s="65">
        <f>(ROUND(C10*G10,0))*(1.013)</f>
        <v>15138382.416999999</v>
      </c>
    </row>
    <row r="11" spans="1:11" x14ac:dyDescent="0.2">
      <c r="A11" s="17" t="s">
        <v>225</v>
      </c>
      <c r="B11" s="61" t="s">
        <v>244</v>
      </c>
      <c r="C11" s="60">
        <v>21900000</v>
      </c>
      <c r="D11" s="43">
        <v>40372</v>
      </c>
      <c r="E11" s="30">
        <v>4910</v>
      </c>
      <c r="F11" s="36">
        <v>5480</v>
      </c>
      <c r="G11" s="31">
        <f>ROUND(F11/E11,5)</f>
        <v>1.11609</v>
      </c>
      <c r="H11" s="64">
        <f>ROUND(C11/I11*G11,2)</f>
        <v>325.89999999999998</v>
      </c>
      <c r="I11" s="44">
        <v>75000</v>
      </c>
      <c r="J11" s="65">
        <f>(ROUND(C11*G11,0))*(1.013)</f>
        <v>24760121.822999999</v>
      </c>
    </row>
    <row r="12" spans="1:11" ht="20.25" customHeight="1" x14ac:dyDescent="0.25">
      <c r="A12" s="3"/>
      <c r="B12" s="3" t="s">
        <v>21</v>
      </c>
      <c r="C12" s="4"/>
      <c r="D12" s="5"/>
      <c r="E12" s="6"/>
      <c r="F12" s="6"/>
      <c r="G12" s="7"/>
      <c r="H12" s="6"/>
      <c r="I12" s="8">
        <f>SUM(I7:I11)</f>
        <v>408166</v>
      </c>
      <c r="J12" s="8">
        <f>SUM(J7:J11)</f>
        <v>110918586.94999999</v>
      </c>
      <c r="K12" s="1"/>
    </row>
    <row r="13" spans="1:11" ht="19.5" customHeight="1" x14ac:dyDescent="0.25">
      <c r="A13" s="3"/>
      <c r="B13" s="3" t="s">
        <v>308</v>
      </c>
      <c r="C13" s="4"/>
      <c r="D13" s="5"/>
      <c r="E13" s="6"/>
      <c r="F13" s="6"/>
      <c r="G13" s="7"/>
      <c r="H13" s="9">
        <f>ROUND(J12/I12,2)</f>
        <v>271.75</v>
      </c>
      <c r="I13" s="8"/>
      <c r="J13" s="8"/>
      <c r="K13" s="1"/>
    </row>
    <row r="14" spans="1:11" ht="10.5" x14ac:dyDescent="0.25">
      <c r="A14" s="3"/>
      <c r="B14" s="3"/>
      <c r="C14" s="4"/>
      <c r="D14" s="5"/>
      <c r="E14" s="6"/>
      <c r="F14" s="6"/>
      <c r="G14" s="7"/>
      <c r="H14" s="9"/>
      <c r="I14" s="8"/>
      <c r="J14" s="8"/>
      <c r="K14" s="1"/>
    </row>
    <row r="15" spans="1:11" ht="10.5" x14ac:dyDescent="0.25">
      <c r="A15" s="3"/>
      <c r="B15" s="3"/>
      <c r="C15" s="4"/>
      <c r="D15" s="5"/>
      <c r="E15" s="6"/>
      <c r="F15" s="6"/>
      <c r="G15" s="7"/>
      <c r="H15" s="9"/>
      <c r="I15" s="8"/>
      <c r="J15" s="8"/>
      <c r="K15" s="1"/>
    </row>
    <row r="16" spans="1:11" ht="10.5" x14ac:dyDescent="0.25">
      <c r="A16" s="3"/>
      <c r="B16" s="3"/>
      <c r="C16" s="4"/>
      <c r="D16" s="5"/>
      <c r="E16" s="6"/>
      <c r="F16" s="6"/>
      <c r="G16" s="7"/>
      <c r="H16" s="6"/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4"/>
      <c r="D18" s="1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/>
      <c r="C19" s="4"/>
      <c r="D19" s="1"/>
      <c r="E19" s="6"/>
      <c r="F19" s="6"/>
      <c r="G19" s="7"/>
      <c r="H19" s="6"/>
      <c r="I19" s="8"/>
      <c r="J19" s="8"/>
      <c r="K19" s="1"/>
      <c r="N19" s="17"/>
    </row>
    <row r="20" spans="1:25" ht="10.5" x14ac:dyDescent="0.25">
      <c r="A20" s="3"/>
      <c r="B20" s="3"/>
      <c r="C20" s="2"/>
      <c r="D20" s="1"/>
      <c r="E20" s="6"/>
      <c r="F20" s="6"/>
      <c r="G20" s="7"/>
      <c r="H20" s="6"/>
      <c r="I20" s="8"/>
      <c r="J20" s="8"/>
      <c r="K20" s="1"/>
      <c r="N20" s="17"/>
    </row>
    <row r="21" spans="1:25" ht="10.5" x14ac:dyDescent="0.25">
      <c r="A21" s="3"/>
      <c r="B21" s="3"/>
      <c r="C21" s="2"/>
      <c r="D21" s="1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18"/>
      <c r="H22" s="6"/>
      <c r="I22" s="8"/>
      <c r="J22" s="8"/>
      <c r="K22" s="1"/>
      <c r="N22" s="17"/>
      <c r="R22" s="12"/>
      <c r="S22" s="17"/>
      <c r="X22" s="19"/>
      <c r="Y22" s="12"/>
    </row>
    <row r="23" spans="1:25" ht="10.5" x14ac:dyDescent="0.25">
      <c r="A23" s="3"/>
      <c r="B23" s="3"/>
      <c r="C23" s="2"/>
      <c r="D23" s="1"/>
      <c r="E23" s="6"/>
      <c r="F23" s="6"/>
      <c r="G23" s="18"/>
      <c r="H23" s="20"/>
      <c r="I23" s="1"/>
      <c r="J23" s="8"/>
      <c r="K23" s="1"/>
      <c r="R23" s="19"/>
      <c r="S23" s="17"/>
      <c r="T23" s="12"/>
      <c r="U23" s="12"/>
      <c r="V23" s="12"/>
      <c r="W23" s="12"/>
      <c r="X23" s="19"/>
      <c r="Y23" s="12"/>
    </row>
    <row r="24" spans="1:25" ht="10.5" x14ac:dyDescent="0.25">
      <c r="A24" s="3"/>
      <c r="B24" s="3"/>
      <c r="C24" s="2"/>
      <c r="D24" s="1"/>
      <c r="E24" s="6"/>
      <c r="F24" s="6"/>
      <c r="G24" s="18"/>
      <c r="H24" s="20"/>
      <c r="I24" s="1"/>
      <c r="J24" s="8"/>
      <c r="K24" s="1"/>
      <c r="N24" s="17"/>
      <c r="P24" s="17"/>
      <c r="R24" s="19"/>
      <c r="S24" s="17"/>
      <c r="T24" s="12"/>
      <c r="U24" s="12"/>
      <c r="V24" s="12"/>
      <c r="W24" s="12"/>
      <c r="X24" s="19"/>
      <c r="Y24" s="12"/>
    </row>
    <row r="25" spans="1:25" ht="10.5" x14ac:dyDescent="0.25">
      <c r="A25" s="3"/>
      <c r="B25" s="3"/>
      <c r="C25" s="2"/>
      <c r="D25" s="1"/>
      <c r="E25" s="6"/>
      <c r="F25" s="6"/>
      <c r="G25" s="18"/>
      <c r="H25" s="20"/>
      <c r="I25" s="1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18"/>
      <c r="H26" s="20"/>
      <c r="I26" s="1"/>
      <c r="J26" s="8"/>
      <c r="K26" s="1"/>
    </row>
    <row r="27" spans="1:25" ht="10.5" x14ac:dyDescent="0.25">
      <c r="A27" s="3"/>
      <c r="B27" s="3"/>
      <c r="C27" s="2"/>
      <c r="D27" s="1"/>
      <c r="E27" s="6"/>
      <c r="F27" s="6"/>
      <c r="G27" s="18"/>
      <c r="H27" s="20"/>
      <c r="I27" s="1"/>
      <c r="J27" s="8"/>
      <c r="K27" s="1"/>
    </row>
    <row r="28" spans="1:25" ht="10.5" x14ac:dyDescent="0.25">
      <c r="A28" s="3"/>
      <c r="B28" s="3"/>
      <c r="C28" s="2"/>
      <c r="D28" s="1"/>
      <c r="E28" s="28"/>
      <c r="F28" s="28"/>
      <c r="G28" s="1"/>
      <c r="H28" s="20"/>
      <c r="I28" s="1"/>
      <c r="J28" s="8"/>
      <c r="K28" s="1"/>
    </row>
    <row r="29" spans="1:25" ht="10.5" x14ac:dyDescent="0.25">
      <c r="A29" s="3"/>
      <c r="B29" s="3"/>
      <c r="C29" s="2"/>
      <c r="D29" s="1"/>
      <c r="E29" s="28"/>
      <c r="F29" s="28"/>
      <c r="G29" s="1"/>
      <c r="H29" s="20"/>
      <c r="I29" s="1"/>
      <c r="J29" s="8"/>
      <c r="K29" s="1"/>
    </row>
    <row r="30" spans="1:25" ht="10.5" x14ac:dyDescent="0.25">
      <c r="A30" s="3"/>
      <c r="B30" s="3"/>
      <c r="C30" s="2"/>
      <c r="D30" s="1"/>
      <c r="E30" s="28"/>
      <c r="F30" s="28"/>
      <c r="G30" s="1"/>
      <c r="H30" s="20"/>
      <c r="I30" s="1"/>
      <c r="J30" s="8"/>
      <c r="K30" s="1"/>
    </row>
    <row r="31" spans="1:25" x14ac:dyDescent="0.2">
      <c r="A31" s="17"/>
      <c r="C31" s="11"/>
      <c r="H31" s="15"/>
      <c r="J31" s="21"/>
    </row>
    <row r="32" spans="1:25" x14ac:dyDescent="0.2">
      <c r="A32" s="17"/>
      <c r="C32" s="11"/>
      <c r="H32" s="15"/>
      <c r="J32" s="21"/>
    </row>
    <row r="33" spans="1:25" x14ac:dyDescent="0.2">
      <c r="A33" s="17"/>
      <c r="C33" s="11"/>
      <c r="H33" s="15"/>
      <c r="J33" s="21"/>
    </row>
    <row r="34" spans="1:25" x14ac:dyDescent="0.2">
      <c r="A34" s="17"/>
      <c r="C34" s="11"/>
      <c r="H34" s="15"/>
      <c r="J34" s="21"/>
    </row>
    <row r="35" spans="1:25" x14ac:dyDescent="0.2">
      <c r="A35" s="17"/>
      <c r="C35" s="11"/>
      <c r="G35" s="14"/>
      <c r="H35" s="15"/>
      <c r="J35" s="21"/>
    </row>
    <row r="36" spans="1:25" x14ac:dyDescent="0.2">
      <c r="A36" s="17"/>
      <c r="C36" s="11"/>
      <c r="G36" s="14"/>
      <c r="H36" s="15"/>
      <c r="J36" s="11"/>
      <c r="N36" s="17"/>
      <c r="R36" s="12"/>
      <c r="S36" s="17"/>
      <c r="X36" s="19"/>
      <c r="Y36" s="12"/>
    </row>
    <row r="37" spans="1:25" x14ac:dyDescent="0.2">
      <c r="A37" s="17"/>
      <c r="C37" s="11"/>
      <c r="G37" s="14"/>
      <c r="H37" s="15"/>
      <c r="J37" s="11"/>
      <c r="R37" s="19"/>
      <c r="S37" s="17"/>
      <c r="T37" s="12"/>
      <c r="U37" s="12"/>
      <c r="V37" s="12"/>
      <c r="W37" s="12"/>
      <c r="X37" s="19"/>
      <c r="Y37" s="12"/>
    </row>
    <row r="38" spans="1:25" x14ac:dyDescent="0.2">
      <c r="A38" s="17"/>
      <c r="C38" s="11"/>
      <c r="G38" s="14"/>
      <c r="H38" s="15"/>
      <c r="J38" s="11"/>
      <c r="N38" s="17"/>
      <c r="P38" s="17"/>
      <c r="R38" s="19"/>
      <c r="S38" s="17"/>
      <c r="T38" s="12"/>
      <c r="U38" s="12"/>
      <c r="V38" s="12"/>
      <c r="W38" s="12"/>
      <c r="X38" s="19"/>
      <c r="Y38" s="12"/>
    </row>
    <row r="39" spans="1:25" x14ac:dyDescent="0.2">
      <c r="A39" s="17"/>
      <c r="C39" s="11"/>
      <c r="G39" s="14"/>
      <c r="H39" s="15"/>
      <c r="J39" s="11"/>
    </row>
    <row r="40" spans="1:25" x14ac:dyDescent="0.2">
      <c r="A40" s="17"/>
      <c r="C40" s="11"/>
      <c r="G40" s="14"/>
      <c r="H40" s="15"/>
      <c r="J40" s="11"/>
    </row>
    <row r="41" spans="1:25" x14ac:dyDescent="0.2">
      <c r="A41" s="17"/>
      <c r="C41" s="11"/>
      <c r="H41" s="15"/>
      <c r="J41" s="11"/>
    </row>
    <row r="42" spans="1:25" x14ac:dyDescent="0.2">
      <c r="A42" s="17"/>
      <c r="C42" s="11"/>
      <c r="H42" s="15"/>
      <c r="J42" s="11"/>
    </row>
    <row r="43" spans="1:25" x14ac:dyDescent="0.2">
      <c r="A43" s="17"/>
      <c r="C43" s="11"/>
      <c r="H43" s="15"/>
      <c r="J43" s="11"/>
    </row>
    <row r="44" spans="1:25" x14ac:dyDescent="0.2">
      <c r="A44" s="17"/>
      <c r="C44" s="11"/>
      <c r="H44" s="15"/>
      <c r="J44" s="11"/>
    </row>
    <row r="45" spans="1:25" x14ac:dyDescent="0.2">
      <c r="A45" s="17"/>
      <c r="C45" s="11"/>
      <c r="H45" s="15"/>
      <c r="J45" s="11"/>
    </row>
    <row r="46" spans="1:25" x14ac:dyDescent="0.2">
      <c r="A46" s="17"/>
      <c r="C46" s="11"/>
      <c r="H46" s="15"/>
      <c r="J46" s="11"/>
    </row>
    <row r="47" spans="1:25" x14ac:dyDescent="0.2">
      <c r="A47" s="17"/>
      <c r="C47" s="11"/>
      <c r="H47" s="15"/>
      <c r="J47" s="11"/>
    </row>
    <row r="48" spans="1:25" x14ac:dyDescent="0.2">
      <c r="C48" s="11"/>
      <c r="H48" s="15"/>
      <c r="J48" s="11"/>
    </row>
    <row r="49" spans="3:25" x14ac:dyDescent="0.2">
      <c r="C49" s="11"/>
      <c r="H49" s="15"/>
      <c r="J49" s="11"/>
    </row>
    <row r="50" spans="3:25" x14ac:dyDescent="0.2">
      <c r="C50" s="11"/>
      <c r="H50" s="15"/>
      <c r="J50" s="11"/>
    </row>
    <row r="51" spans="3:25" x14ac:dyDescent="0.2">
      <c r="C51" s="11"/>
      <c r="H51" s="15"/>
      <c r="J51" s="11"/>
    </row>
    <row r="52" spans="3:25" x14ac:dyDescent="0.2">
      <c r="C52" s="11"/>
      <c r="H52" s="15"/>
      <c r="J52" s="11"/>
    </row>
    <row r="53" spans="3:25" x14ac:dyDescent="0.2">
      <c r="C53" s="11"/>
      <c r="G53" s="14"/>
      <c r="H53" s="15"/>
      <c r="J53" s="11"/>
    </row>
    <row r="54" spans="3:25" x14ac:dyDescent="0.2">
      <c r="C54" s="11"/>
      <c r="G54" s="14"/>
      <c r="H54" s="15"/>
      <c r="J54" s="11"/>
      <c r="N54" s="17"/>
      <c r="R54" s="12"/>
      <c r="S54" s="17"/>
      <c r="X54" s="19"/>
      <c r="Y54" s="12"/>
    </row>
    <row r="55" spans="3:25" x14ac:dyDescent="0.2">
      <c r="C55" s="11"/>
      <c r="G55" s="14"/>
      <c r="H55" s="15"/>
      <c r="J55" s="11"/>
      <c r="R55" s="19"/>
      <c r="S55" s="17"/>
      <c r="T55" s="12"/>
      <c r="U55" s="12"/>
      <c r="V55" s="12"/>
      <c r="W55" s="12"/>
      <c r="X55" s="19"/>
      <c r="Y55" s="12"/>
    </row>
    <row r="56" spans="3:25" x14ac:dyDescent="0.2">
      <c r="C56" s="11"/>
      <c r="G56" s="14"/>
      <c r="H56" s="15"/>
      <c r="J56" s="11"/>
      <c r="N56" s="17"/>
      <c r="P56" s="17"/>
      <c r="R56" s="19"/>
      <c r="S56" s="17"/>
      <c r="T56" s="12"/>
      <c r="U56" s="12"/>
      <c r="V56" s="12"/>
      <c r="W56" s="12"/>
      <c r="X56" s="19"/>
      <c r="Y56" s="12"/>
    </row>
    <row r="57" spans="3:25" x14ac:dyDescent="0.2">
      <c r="C57" s="11"/>
      <c r="G57" s="14"/>
      <c r="H57" s="15"/>
      <c r="J57" s="11"/>
    </row>
    <row r="58" spans="3:25" x14ac:dyDescent="0.2">
      <c r="C58" s="11"/>
      <c r="H58" s="15"/>
      <c r="J58" s="11"/>
    </row>
    <row r="59" spans="3:25" x14ac:dyDescent="0.2">
      <c r="C59" s="11"/>
      <c r="G59" s="14"/>
      <c r="H59" s="15"/>
      <c r="J59" s="11"/>
    </row>
    <row r="60" spans="3:25" x14ac:dyDescent="0.2">
      <c r="C60" s="11"/>
      <c r="G60" s="14"/>
      <c r="H60" s="15"/>
      <c r="J60" s="11"/>
      <c r="N60" s="17"/>
      <c r="R60" s="12"/>
      <c r="S60" s="17"/>
      <c r="X60" s="19"/>
      <c r="Y60" s="12"/>
    </row>
    <row r="61" spans="3:25" x14ac:dyDescent="0.2">
      <c r="C61" s="11"/>
      <c r="G61" s="14"/>
      <c r="H61" s="15"/>
      <c r="J61" s="11"/>
      <c r="R61" s="19"/>
      <c r="S61" s="17"/>
      <c r="T61" s="12"/>
      <c r="U61" s="12"/>
      <c r="V61" s="12"/>
      <c r="W61" s="12"/>
      <c r="X61" s="19"/>
      <c r="Y61" s="12"/>
    </row>
    <row r="62" spans="3:25" x14ac:dyDescent="0.2">
      <c r="C62" s="11"/>
      <c r="G62" s="14"/>
      <c r="H62" s="15"/>
      <c r="J62" s="11"/>
      <c r="N62" s="17"/>
      <c r="P62" s="17"/>
      <c r="R62" s="19"/>
      <c r="S62" s="17"/>
      <c r="T62" s="12"/>
      <c r="U62" s="12"/>
      <c r="V62" s="12"/>
      <c r="W62" s="12"/>
      <c r="X62" s="19"/>
      <c r="Y62" s="12"/>
    </row>
    <row r="63" spans="3:25" x14ac:dyDescent="0.2">
      <c r="C63" s="11"/>
      <c r="G63" s="14"/>
      <c r="H63" s="15"/>
      <c r="J63" s="11"/>
      <c r="N63" s="17"/>
    </row>
    <row r="64" spans="3:25" x14ac:dyDescent="0.2">
      <c r="C64" s="11"/>
      <c r="G64" s="14"/>
      <c r="H64" s="15"/>
      <c r="J64" s="11"/>
      <c r="N64" s="22"/>
      <c r="P64" s="22"/>
      <c r="R64" s="22"/>
      <c r="S64" s="22"/>
      <c r="X64" s="22"/>
    </row>
    <row r="65" spans="3:26" x14ac:dyDescent="0.2">
      <c r="C65" s="11"/>
      <c r="G65" s="14"/>
      <c r="H65" s="15"/>
      <c r="J65" s="11"/>
    </row>
    <row r="66" spans="3:26" x14ac:dyDescent="0.2">
      <c r="C66" s="11"/>
      <c r="G66" s="14"/>
      <c r="H66" s="15"/>
      <c r="J66" s="11"/>
    </row>
    <row r="67" spans="3:26" x14ac:dyDescent="0.2">
      <c r="C67" s="11"/>
      <c r="G67" s="14"/>
      <c r="H67" s="15"/>
      <c r="J67" s="11"/>
      <c r="N67" s="17"/>
      <c r="R67" s="12"/>
      <c r="S67" s="17"/>
      <c r="X67" s="19"/>
      <c r="Y67" s="12"/>
    </row>
    <row r="68" spans="3:26" x14ac:dyDescent="0.2">
      <c r="C68" s="11"/>
      <c r="G68" s="14"/>
      <c r="H68" s="15"/>
      <c r="J68" s="11"/>
      <c r="R68" s="19"/>
      <c r="S68" s="17"/>
      <c r="T68" s="12"/>
      <c r="U68" s="12"/>
      <c r="V68" s="12"/>
      <c r="W68" s="12"/>
      <c r="X68" s="19"/>
      <c r="Y68" s="12"/>
    </row>
    <row r="69" spans="3:26" x14ac:dyDescent="0.2">
      <c r="C69" s="11"/>
      <c r="G69" s="14"/>
      <c r="H69" s="15"/>
      <c r="J69" s="11"/>
      <c r="N69" s="17"/>
      <c r="P69" s="17"/>
      <c r="R69" s="19"/>
      <c r="S69" s="17"/>
      <c r="T69" s="12"/>
      <c r="U69" s="12"/>
      <c r="V69" s="12"/>
      <c r="W69" s="12"/>
      <c r="X69" s="19"/>
      <c r="Y69" s="12"/>
    </row>
    <row r="70" spans="3:26" x14ac:dyDescent="0.2">
      <c r="C70" s="11"/>
      <c r="G70" s="14"/>
      <c r="H70" s="15"/>
      <c r="J70" s="11"/>
    </row>
    <row r="71" spans="3:26" x14ac:dyDescent="0.2">
      <c r="C71" s="11"/>
      <c r="H71" s="15"/>
      <c r="J71" s="11"/>
    </row>
    <row r="72" spans="3:26" x14ac:dyDescent="0.2">
      <c r="C72" s="11"/>
      <c r="H72" s="15"/>
      <c r="J72" s="11"/>
    </row>
    <row r="73" spans="3:26" x14ac:dyDescent="0.2">
      <c r="C73" s="11"/>
      <c r="H73" s="15"/>
      <c r="J73" s="11"/>
    </row>
    <row r="74" spans="3:26" x14ac:dyDescent="0.2">
      <c r="C74" s="11"/>
      <c r="G74" s="14"/>
      <c r="H74" s="15"/>
      <c r="J74" s="11"/>
      <c r="Z74" s="17"/>
    </row>
    <row r="75" spans="3:26" x14ac:dyDescent="0.2">
      <c r="C75" s="11"/>
      <c r="G75" s="14"/>
      <c r="H75" s="15"/>
      <c r="J75" s="11"/>
      <c r="N75" s="17"/>
      <c r="R75" s="12"/>
      <c r="S75" s="17"/>
      <c r="X75" s="19"/>
      <c r="Y75" s="12"/>
    </row>
    <row r="76" spans="3:26" x14ac:dyDescent="0.2">
      <c r="C76" s="11"/>
      <c r="G76" s="14"/>
      <c r="H76" s="15"/>
      <c r="J76" s="11"/>
      <c r="R76" s="19"/>
      <c r="S76" s="17"/>
      <c r="T76" s="12"/>
      <c r="U76" s="12"/>
      <c r="V76" s="12"/>
      <c r="W76" s="12"/>
      <c r="X76" s="19"/>
      <c r="Y76" s="12"/>
    </row>
    <row r="77" spans="3:26" x14ac:dyDescent="0.2">
      <c r="C77" s="11"/>
      <c r="G77" s="14"/>
      <c r="H77" s="15"/>
      <c r="J77" s="11"/>
      <c r="N77" s="17"/>
      <c r="P77" s="17"/>
      <c r="R77" s="19"/>
      <c r="S77" s="17"/>
      <c r="T77" s="12"/>
      <c r="U77" s="12"/>
      <c r="V77" s="12"/>
      <c r="W77" s="12"/>
      <c r="X77" s="19"/>
      <c r="Y77" s="12"/>
    </row>
    <row r="78" spans="3:26" x14ac:dyDescent="0.2">
      <c r="C78" s="11"/>
      <c r="G78" s="14"/>
      <c r="H78" s="15"/>
      <c r="J78" s="11"/>
    </row>
    <row r="79" spans="3:26" x14ac:dyDescent="0.2">
      <c r="C79" s="11"/>
      <c r="H79" s="15"/>
      <c r="J79" s="11"/>
    </row>
    <row r="80" spans="3:26" x14ac:dyDescent="0.2">
      <c r="C80" s="11"/>
      <c r="G80" s="14"/>
      <c r="H80" s="15"/>
      <c r="J80" s="11"/>
      <c r="R80" s="23"/>
      <c r="S80" s="17"/>
      <c r="X80" s="11"/>
    </row>
    <row r="81" spans="3:25" x14ac:dyDescent="0.2">
      <c r="C81" s="11"/>
      <c r="G81" s="14"/>
      <c r="H81" s="15"/>
      <c r="J81" s="11"/>
    </row>
    <row r="82" spans="3:25" x14ac:dyDescent="0.2">
      <c r="C82" s="11"/>
      <c r="G82" s="14"/>
      <c r="H82" s="15"/>
      <c r="J82" s="11"/>
      <c r="N82" s="17"/>
      <c r="R82" s="12"/>
      <c r="S82" s="17"/>
      <c r="X82" s="19"/>
      <c r="Y82" s="12"/>
    </row>
    <row r="83" spans="3:25" x14ac:dyDescent="0.2">
      <c r="C83" s="11"/>
      <c r="G83" s="14"/>
      <c r="H83" s="15"/>
      <c r="J83" s="11"/>
      <c r="R83" s="19"/>
      <c r="S83" s="17"/>
      <c r="T83" s="12"/>
      <c r="U83" s="12"/>
      <c r="V83" s="12"/>
      <c r="W83" s="12"/>
      <c r="X83" s="19"/>
      <c r="Y83" s="12"/>
    </row>
    <row r="84" spans="3:25" x14ac:dyDescent="0.2">
      <c r="C84" s="11"/>
      <c r="G84" s="14"/>
      <c r="H84" s="15"/>
      <c r="J84" s="11"/>
      <c r="N84" s="17"/>
      <c r="P84" s="17"/>
      <c r="R84" s="19"/>
      <c r="S84" s="17"/>
      <c r="T84" s="12"/>
      <c r="U84" s="12"/>
      <c r="V84" s="12"/>
      <c r="W84" s="12"/>
      <c r="X84" s="19"/>
      <c r="Y84" s="12"/>
    </row>
    <row r="85" spans="3:25" x14ac:dyDescent="0.2">
      <c r="C85" s="11"/>
      <c r="G85" s="14"/>
      <c r="H85" s="15"/>
      <c r="J85" s="11"/>
    </row>
    <row r="86" spans="3:25" x14ac:dyDescent="0.2">
      <c r="C86" s="11"/>
      <c r="H86" s="15"/>
      <c r="J86" s="11"/>
    </row>
    <row r="87" spans="3:25" x14ac:dyDescent="0.2">
      <c r="C87" s="11"/>
      <c r="G87" s="14"/>
      <c r="H87" s="15"/>
      <c r="J87" s="11"/>
    </row>
    <row r="88" spans="3:25" x14ac:dyDescent="0.2">
      <c r="C88" s="11"/>
      <c r="G88" s="14"/>
      <c r="H88" s="15"/>
      <c r="J88" s="11"/>
      <c r="N88" s="17"/>
      <c r="R88" s="12"/>
      <c r="S88" s="17"/>
      <c r="X88" s="19"/>
      <c r="Y88" s="12"/>
    </row>
    <row r="89" spans="3:25" x14ac:dyDescent="0.2">
      <c r="C89" s="11"/>
      <c r="G89" s="14"/>
      <c r="H89" s="15"/>
      <c r="J89" s="11"/>
      <c r="R89" s="19"/>
      <c r="S89" s="17"/>
      <c r="T89" s="12"/>
      <c r="U89" s="12"/>
      <c r="V89" s="12"/>
      <c r="W89" s="12"/>
      <c r="X89" s="19"/>
      <c r="Y89" s="12"/>
    </row>
    <row r="90" spans="3:25" x14ac:dyDescent="0.2">
      <c r="C90" s="11"/>
      <c r="G90" s="14"/>
      <c r="H90" s="15"/>
      <c r="J90" s="11"/>
      <c r="N90" s="17"/>
      <c r="P90" s="17"/>
      <c r="R90" s="19"/>
      <c r="S90" s="17"/>
      <c r="T90" s="12"/>
      <c r="U90" s="12"/>
      <c r="V90" s="12"/>
      <c r="W90" s="12"/>
      <c r="X90" s="19"/>
      <c r="Y90" s="12"/>
    </row>
    <row r="91" spans="3:25" x14ac:dyDescent="0.2">
      <c r="C91" s="11"/>
      <c r="G91" s="14"/>
      <c r="H91" s="15"/>
      <c r="J91" s="11"/>
    </row>
    <row r="92" spans="3:25" x14ac:dyDescent="0.2">
      <c r="C92" s="11"/>
      <c r="H92" s="15"/>
      <c r="J92" s="11"/>
    </row>
    <row r="93" spans="3:25" x14ac:dyDescent="0.2">
      <c r="C93" s="11"/>
      <c r="H93" s="15"/>
      <c r="J93" s="11"/>
    </row>
    <row r="94" spans="3:25" x14ac:dyDescent="0.2">
      <c r="C94" s="11"/>
      <c r="H94" s="15"/>
      <c r="J94" s="11"/>
    </row>
    <row r="95" spans="3:25" x14ac:dyDescent="0.2">
      <c r="C95" s="11"/>
      <c r="H95" s="15"/>
      <c r="J95" s="11"/>
    </row>
    <row r="96" spans="3:25" x14ac:dyDescent="0.2">
      <c r="C96" s="11"/>
      <c r="H96" s="15"/>
      <c r="J96" s="11"/>
    </row>
    <row r="97" spans="3:25" x14ac:dyDescent="0.2">
      <c r="C97" s="11"/>
      <c r="G97" s="14"/>
      <c r="H97" s="15"/>
      <c r="J97" s="11"/>
    </row>
    <row r="98" spans="3:25" x14ac:dyDescent="0.2">
      <c r="C98" s="11"/>
      <c r="G98" s="14"/>
      <c r="H98" s="15"/>
      <c r="J98" s="11"/>
      <c r="N98" s="17"/>
      <c r="R98" s="12"/>
      <c r="S98" s="17"/>
      <c r="X98" s="19"/>
      <c r="Y98" s="12"/>
    </row>
    <row r="99" spans="3:25" x14ac:dyDescent="0.2">
      <c r="C99" s="11"/>
      <c r="H99" s="15"/>
      <c r="J99" s="11"/>
    </row>
    <row r="100" spans="3:25" x14ac:dyDescent="0.2">
      <c r="C100" s="11"/>
      <c r="G100" s="14"/>
      <c r="H100" s="15"/>
      <c r="J100" s="11"/>
      <c r="N100" s="17"/>
      <c r="P100" s="17"/>
      <c r="R100" s="19"/>
      <c r="S100" s="17"/>
      <c r="T100" s="12"/>
      <c r="U100" s="12"/>
      <c r="V100" s="12"/>
      <c r="W100" s="12"/>
      <c r="X100" s="19"/>
      <c r="Y100" s="12"/>
    </row>
    <row r="101" spans="3:25" x14ac:dyDescent="0.2">
      <c r="C101" s="11"/>
      <c r="G101" s="14"/>
      <c r="H101" s="15"/>
      <c r="J101" s="11"/>
    </row>
    <row r="102" spans="3:25" x14ac:dyDescent="0.2">
      <c r="C102" s="11"/>
      <c r="G102" s="14"/>
      <c r="H102" s="15"/>
      <c r="J102" s="11"/>
    </row>
    <row r="103" spans="3:25" x14ac:dyDescent="0.2">
      <c r="C103" s="11"/>
      <c r="H103" s="15"/>
      <c r="J103" s="11"/>
    </row>
    <row r="104" spans="3:25" x14ac:dyDescent="0.2">
      <c r="C104" s="11"/>
      <c r="H104" s="15"/>
      <c r="J104" s="11"/>
    </row>
    <row r="105" spans="3:25" x14ac:dyDescent="0.2">
      <c r="C105" s="11"/>
      <c r="H105" s="15"/>
      <c r="J105" s="11"/>
    </row>
    <row r="106" spans="3:25" x14ac:dyDescent="0.2">
      <c r="C106" s="11"/>
      <c r="H106" s="15"/>
      <c r="J106" s="11"/>
    </row>
    <row r="107" spans="3:25" x14ac:dyDescent="0.2">
      <c r="C107" s="11"/>
      <c r="H107" s="15"/>
      <c r="J107" s="11"/>
    </row>
    <row r="108" spans="3:25" x14ac:dyDescent="0.2">
      <c r="C108" s="11"/>
      <c r="G108" s="14"/>
      <c r="H108" s="15"/>
      <c r="J108" s="11"/>
    </row>
    <row r="109" spans="3:25" x14ac:dyDescent="0.2">
      <c r="C109" s="11"/>
      <c r="G109" s="14"/>
      <c r="H109" s="15"/>
      <c r="J109" s="11"/>
      <c r="N109" s="17"/>
      <c r="R109" s="12"/>
      <c r="S109" s="17"/>
      <c r="X109" s="19"/>
      <c r="Y109" s="12"/>
    </row>
    <row r="110" spans="3:25" x14ac:dyDescent="0.2">
      <c r="C110" s="11"/>
      <c r="G110" s="14"/>
      <c r="H110" s="15"/>
      <c r="J110" s="11"/>
      <c r="R110" s="19"/>
      <c r="S110" s="17"/>
      <c r="T110" s="12"/>
      <c r="U110" s="12"/>
      <c r="V110" s="12"/>
      <c r="W110" s="12"/>
      <c r="X110" s="19"/>
      <c r="Y110" s="12"/>
    </row>
    <row r="111" spans="3:25" x14ac:dyDescent="0.2">
      <c r="C111" s="11"/>
      <c r="G111" s="14"/>
      <c r="H111" s="15"/>
      <c r="J111" s="11"/>
      <c r="N111" s="17"/>
      <c r="P111" s="17"/>
      <c r="R111" s="19"/>
      <c r="S111" s="17"/>
      <c r="T111" s="12"/>
      <c r="U111" s="12"/>
      <c r="V111" s="12"/>
      <c r="W111" s="12"/>
      <c r="X111" s="19"/>
      <c r="Y111" s="12"/>
    </row>
    <row r="112" spans="3:25" x14ac:dyDescent="0.2">
      <c r="C112" s="11"/>
      <c r="G112" s="14"/>
      <c r="H112" s="15"/>
      <c r="J112" s="11"/>
    </row>
    <row r="113" spans="3:26" x14ac:dyDescent="0.2">
      <c r="C113" s="11"/>
      <c r="G113" s="14"/>
      <c r="H113" s="15"/>
      <c r="J113" s="11"/>
    </row>
    <row r="114" spans="3:26" x14ac:dyDescent="0.2">
      <c r="C114" s="11"/>
      <c r="H114" s="15"/>
      <c r="J114" s="11"/>
    </row>
    <row r="115" spans="3:26" x14ac:dyDescent="0.2">
      <c r="C115" s="11"/>
      <c r="H115" s="15"/>
      <c r="J115" s="11"/>
    </row>
    <row r="116" spans="3:26" x14ac:dyDescent="0.2">
      <c r="C116" s="11"/>
      <c r="H116" s="15"/>
      <c r="J116" s="11"/>
    </row>
    <row r="117" spans="3:26" x14ac:dyDescent="0.2">
      <c r="C117" s="11"/>
      <c r="G117" s="14"/>
      <c r="H117" s="15"/>
      <c r="J117" s="11"/>
      <c r="Z117" s="17"/>
    </row>
    <row r="118" spans="3:26" x14ac:dyDescent="0.2">
      <c r="C118" s="11"/>
      <c r="G118" s="14"/>
      <c r="H118" s="15"/>
      <c r="J118" s="11"/>
      <c r="N118" s="17"/>
    </row>
    <row r="119" spans="3:26" x14ac:dyDescent="0.2">
      <c r="C119" s="11"/>
      <c r="G119" s="14"/>
      <c r="H119" s="15"/>
      <c r="J119" s="11"/>
      <c r="N119" s="17"/>
    </row>
    <row r="120" spans="3:26" x14ac:dyDescent="0.2">
      <c r="C120" s="11"/>
      <c r="G120" s="14"/>
      <c r="H120" s="15"/>
      <c r="J120" s="11"/>
    </row>
    <row r="121" spans="3:26" x14ac:dyDescent="0.2">
      <c r="C121" s="11"/>
      <c r="G121" s="14"/>
      <c r="H121" s="15"/>
      <c r="J121" s="11"/>
      <c r="N121" s="17"/>
      <c r="R121" s="12"/>
      <c r="S121" s="17"/>
      <c r="X121" s="19"/>
      <c r="Y121" s="12"/>
    </row>
    <row r="122" spans="3:26" x14ac:dyDescent="0.2">
      <c r="C122" s="11"/>
      <c r="G122" s="14"/>
      <c r="H122" s="15"/>
      <c r="J122" s="11"/>
      <c r="R122" s="19"/>
      <c r="S122" s="17"/>
      <c r="T122" s="12"/>
      <c r="U122" s="12"/>
      <c r="V122" s="12"/>
      <c r="W122" s="12"/>
      <c r="X122" s="19"/>
      <c r="Y122" s="12"/>
    </row>
    <row r="123" spans="3:26" x14ac:dyDescent="0.2">
      <c r="C123" s="11"/>
      <c r="G123" s="14"/>
      <c r="H123" s="15"/>
      <c r="J123" s="11"/>
      <c r="N123" s="17"/>
      <c r="P123" s="17"/>
      <c r="R123" s="19"/>
      <c r="S123" s="17"/>
      <c r="T123" s="12"/>
      <c r="U123" s="12"/>
      <c r="V123" s="12"/>
      <c r="W123" s="12"/>
      <c r="X123" s="19"/>
      <c r="Y123" s="12"/>
    </row>
    <row r="124" spans="3:26" x14ac:dyDescent="0.2">
      <c r="C124" s="11"/>
      <c r="G124" s="14"/>
      <c r="H124" s="15"/>
      <c r="J124" s="11"/>
    </row>
    <row r="125" spans="3:26" x14ac:dyDescent="0.2">
      <c r="C125" s="11"/>
      <c r="G125" s="14"/>
      <c r="H125" s="15"/>
      <c r="J125" s="11"/>
    </row>
    <row r="126" spans="3:26" x14ac:dyDescent="0.2">
      <c r="C126" s="11"/>
      <c r="G126" s="14"/>
      <c r="H126" s="13"/>
      <c r="J126" s="11"/>
    </row>
    <row r="127" spans="3:26" x14ac:dyDescent="0.2">
      <c r="C127" s="11"/>
      <c r="G127" s="14"/>
      <c r="H127" s="13"/>
      <c r="J127" s="11"/>
      <c r="R127" s="23"/>
      <c r="S127" s="17"/>
      <c r="W127" s="11"/>
      <c r="X127" s="11"/>
      <c r="Y127" s="24"/>
    </row>
    <row r="128" spans="3:26" x14ac:dyDescent="0.2">
      <c r="C128" s="11"/>
      <c r="G128" s="14"/>
      <c r="H128" s="13"/>
      <c r="J128" s="11"/>
      <c r="R128" s="23"/>
      <c r="S128" s="17"/>
      <c r="X128" s="11"/>
    </row>
    <row r="129" spans="3:25" x14ac:dyDescent="0.2">
      <c r="C129" s="11"/>
      <c r="G129" s="14"/>
      <c r="H129" s="13"/>
      <c r="J129" s="11"/>
    </row>
    <row r="130" spans="3:25" x14ac:dyDescent="0.2">
      <c r="C130" s="11"/>
      <c r="G130" s="14"/>
      <c r="H130" s="13"/>
      <c r="J130" s="11"/>
      <c r="N130" s="17"/>
      <c r="R130" s="12"/>
      <c r="S130" s="17"/>
      <c r="X130" s="19"/>
      <c r="Y130" s="12"/>
    </row>
    <row r="131" spans="3:25" x14ac:dyDescent="0.2">
      <c r="C131" s="11"/>
      <c r="G131" s="14"/>
      <c r="H131" s="13"/>
      <c r="J131" s="11"/>
      <c r="R131" s="19"/>
      <c r="S131" s="17"/>
      <c r="T131" s="12"/>
      <c r="U131" s="12"/>
      <c r="V131" s="12"/>
      <c r="W131" s="12"/>
      <c r="X131" s="19"/>
      <c r="Y131" s="12"/>
    </row>
    <row r="132" spans="3:25" x14ac:dyDescent="0.2">
      <c r="C132" s="11"/>
      <c r="G132" s="14"/>
      <c r="H132" s="13"/>
      <c r="J132" s="11"/>
      <c r="N132" s="17"/>
      <c r="P132" s="17"/>
      <c r="R132" s="19"/>
      <c r="S132" s="17"/>
      <c r="T132" s="12"/>
      <c r="U132" s="12"/>
      <c r="V132" s="12"/>
      <c r="W132" s="12"/>
      <c r="X132" s="19"/>
      <c r="Y132" s="12"/>
    </row>
    <row r="133" spans="3:25" x14ac:dyDescent="0.2">
      <c r="C133" s="11"/>
    </row>
    <row r="134" spans="3:25" x14ac:dyDescent="0.2">
      <c r="C134" s="11"/>
    </row>
    <row r="135" spans="3:25" x14ac:dyDescent="0.2">
      <c r="C135" s="11"/>
      <c r="G135" s="14"/>
      <c r="H135" s="13"/>
      <c r="J135" s="11"/>
      <c r="R135" s="23"/>
      <c r="S135" s="17"/>
      <c r="W135" s="11"/>
      <c r="X135" s="11"/>
      <c r="Y135" s="24"/>
    </row>
    <row r="136" spans="3:25" x14ac:dyDescent="0.2">
      <c r="C136" s="11"/>
      <c r="G136" s="14"/>
      <c r="H136" s="13"/>
      <c r="J136" s="11"/>
      <c r="R136" s="23"/>
      <c r="S136" s="17"/>
      <c r="X136" s="11"/>
    </row>
    <row r="137" spans="3:25" x14ac:dyDescent="0.2">
      <c r="C137" s="11"/>
      <c r="G137" s="14"/>
      <c r="H137" s="13"/>
      <c r="J137" s="11"/>
    </row>
    <row r="138" spans="3:25" x14ac:dyDescent="0.2">
      <c r="C138" s="11"/>
      <c r="G138" s="14"/>
      <c r="H138" s="13"/>
      <c r="J138" s="11"/>
      <c r="N138" s="17"/>
      <c r="R138" s="12"/>
      <c r="S138" s="17"/>
      <c r="X138" s="19"/>
      <c r="Y138" s="12"/>
    </row>
    <row r="139" spans="3:25" x14ac:dyDescent="0.2">
      <c r="C139" s="11"/>
      <c r="G139" s="14"/>
      <c r="H139" s="13"/>
      <c r="J139" s="11"/>
      <c r="R139" s="19"/>
      <c r="S139" s="17"/>
      <c r="T139" s="12"/>
      <c r="U139" s="12"/>
      <c r="V139" s="12"/>
      <c r="W139" s="12"/>
      <c r="X139" s="19"/>
      <c r="Y139" s="12"/>
    </row>
    <row r="140" spans="3:25" x14ac:dyDescent="0.2">
      <c r="C140" s="11"/>
      <c r="G140" s="14"/>
      <c r="H140" s="13"/>
      <c r="J140" s="11"/>
      <c r="N140" s="17"/>
      <c r="P140" s="17"/>
      <c r="R140" s="19"/>
      <c r="S140" s="17"/>
      <c r="T140" s="12"/>
      <c r="U140" s="12"/>
      <c r="V140" s="12"/>
      <c r="W140" s="12"/>
      <c r="X140" s="19"/>
      <c r="Y140" s="12"/>
    </row>
    <row r="141" spans="3:25" x14ac:dyDescent="0.2">
      <c r="C141" s="11"/>
      <c r="G141" s="14"/>
      <c r="H141" s="13"/>
      <c r="J141" s="11"/>
      <c r="N141" s="17"/>
    </row>
    <row r="142" spans="3:25" x14ac:dyDescent="0.2">
      <c r="C142" s="11"/>
      <c r="N142" s="22"/>
      <c r="P142" s="22"/>
      <c r="R142" s="22"/>
      <c r="S142" s="22"/>
      <c r="X142" s="22"/>
    </row>
    <row r="143" spans="3:25" x14ac:dyDescent="0.2">
      <c r="C143" s="11"/>
    </row>
    <row r="144" spans="3:25" x14ac:dyDescent="0.2">
      <c r="C144" s="11"/>
      <c r="N144" s="17"/>
      <c r="R144" s="12"/>
      <c r="S144" s="17"/>
      <c r="X144" s="19"/>
      <c r="Y144" s="12"/>
    </row>
    <row r="145" spans="3:26" x14ac:dyDescent="0.2">
      <c r="C145" s="11"/>
      <c r="R145" s="19"/>
      <c r="S145" s="17"/>
      <c r="T145" s="12"/>
      <c r="U145" s="12"/>
      <c r="V145" s="12"/>
      <c r="W145" s="12"/>
      <c r="X145" s="19"/>
      <c r="Y145" s="12"/>
    </row>
    <row r="146" spans="3:26" x14ac:dyDescent="0.2">
      <c r="N146" s="17"/>
      <c r="P146" s="17"/>
      <c r="R146" s="19"/>
      <c r="S146" s="17"/>
      <c r="T146" s="12"/>
      <c r="U146" s="12"/>
      <c r="V146" s="12"/>
      <c r="W146" s="12"/>
      <c r="X146" s="19"/>
      <c r="Y146" s="12"/>
    </row>
    <row r="147" spans="3:26" x14ac:dyDescent="0.2">
      <c r="N147" s="17"/>
    </row>
    <row r="148" spans="3:26" x14ac:dyDescent="0.2">
      <c r="N148" s="22"/>
      <c r="P148" s="22"/>
      <c r="R148" s="22"/>
      <c r="S148" s="22"/>
      <c r="X148" s="22"/>
    </row>
    <row r="150" spans="3:26" x14ac:dyDescent="0.2">
      <c r="N150" s="17"/>
      <c r="R150" s="12"/>
      <c r="S150" s="17"/>
      <c r="X150" s="19"/>
      <c r="Y150" s="12"/>
    </row>
    <row r="151" spans="3:26" x14ac:dyDescent="0.2">
      <c r="R151" s="19"/>
      <c r="S151" s="17"/>
      <c r="T151" s="12"/>
      <c r="U151" s="12"/>
      <c r="V151" s="12"/>
      <c r="W151" s="12"/>
      <c r="X151" s="19"/>
      <c r="Y151" s="12"/>
    </row>
    <row r="152" spans="3:26" x14ac:dyDescent="0.2">
      <c r="N152" s="17"/>
      <c r="P152" s="17"/>
      <c r="R152" s="19"/>
      <c r="S152" s="17"/>
      <c r="T152" s="12"/>
      <c r="U152" s="12"/>
      <c r="V152" s="12"/>
      <c r="W152" s="12"/>
      <c r="X152" s="19"/>
      <c r="Y152" s="12"/>
    </row>
    <row r="156" spans="3:26" x14ac:dyDescent="0.2">
      <c r="R156" s="23"/>
      <c r="S156" s="17"/>
      <c r="W156" s="11"/>
      <c r="X156" s="11"/>
      <c r="Y156" s="24"/>
    </row>
    <row r="157" spans="3:26" x14ac:dyDescent="0.2">
      <c r="R157" s="23"/>
      <c r="S157" s="17"/>
      <c r="X157" s="11"/>
      <c r="Z157" s="17"/>
    </row>
    <row r="158" spans="3:26" x14ac:dyDescent="0.2">
      <c r="N158" s="17"/>
      <c r="R158" s="12"/>
      <c r="S158" s="17"/>
      <c r="X158" s="19"/>
      <c r="Y158" s="12"/>
    </row>
    <row r="159" spans="3:26" x14ac:dyDescent="0.2">
      <c r="R159" s="19"/>
      <c r="S159" s="17"/>
      <c r="T159" s="12"/>
      <c r="U159" s="12"/>
      <c r="V159" s="12"/>
      <c r="W159" s="12"/>
      <c r="X159" s="19"/>
      <c r="Y159" s="12"/>
    </row>
    <row r="160" spans="3:26" x14ac:dyDescent="0.2">
      <c r="N160" s="17"/>
      <c r="P160" s="17"/>
      <c r="R160" s="19"/>
      <c r="S160" s="17"/>
      <c r="T160" s="12"/>
      <c r="U160" s="12"/>
      <c r="V160" s="12"/>
      <c r="W160" s="12"/>
      <c r="X160" s="19"/>
      <c r="Y160" s="12"/>
    </row>
    <row r="162" spans="14:25" x14ac:dyDescent="0.2">
      <c r="R162" s="23"/>
      <c r="S162" s="17"/>
      <c r="W162" s="11"/>
      <c r="X162" s="11"/>
      <c r="Y162" s="24"/>
    </row>
    <row r="163" spans="14:25" x14ac:dyDescent="0.2">
      <c r="R163" s="23"/>
      <c r="S163" s="17"/>
      <c r="X163" s="11"/>
    </row>
    <row r="165" spans="14:25" x14ac:dyDescent="0.2">
      <c r="N165" s="17"/>
      <c r="R165" s="12"/>
      <c r="S165" s="17"/>
      <c r="X165" s="19"/>
      <c r="Y165" s="12"/>
    </row>
    <row r="166" spans="14:25" x14ac:dyDescent="0.2">
      <c r="R166" s="19"/>
      <c r="S166" s="17"/>
      <c r="T166" s="12"/>
      <c r="U166" s="12"/>
      <c r="V166" s="12"/>
      <c r="W166" s="12"/>
      <c r="X166" s="19"/>
      <c r="Y166" s="12"/>
    </row>
    <row r="167" spans="14:25" x14ac:dyDescent="0.2">
      <c r="N167" s="17"/>
      <c r="P167" s="17"/>
      <c r="R167" s="19"/>
      <c r="S167" s="17"/>
      <c r="T167" s="12"/>
      <c r="U167" s="12"/>
      <c r="V167" s="12"/>
      <c r="W167" s="12"/>
      <c r="X167" s="19"/>
      <c r="Y167" s="12"/>
    </row>
    <row r="168" spans="14:25" x14ac:dyDescent="0.2">
      <c r="N168" s="17"/>
    </row>
    <row r="169" spans="14:25" x14ac:dyDescent="0.2">
      <c r="N169" s="22"/>
      <c r="P169" s="22"/>
      <c r="R169" s="22"/>
      <c r="S169" s="22"/>
      <c r="X169" s="22"/>
    </row>
    <row r="171" spans="14:25" x14ac:dyDescent="0.2">
      <c r="N171" s="17"/>
      <c r="R171" s="12"/>
      <c r="S171" s="17"/>
      <c r="X171" s="19"/>
      <c r="Y171" s="12"/>
    </row>
    <row r="172" spans="14:25" x14ac:dyDescent="0.2">
      <c r="R172" s="19"/>
      <c r="S172" s="17"/>
      <c r="T172" s="12"/>
      <c r="U172" s="12"/>
      <c r="V172" s="12"/>
      <c r="W172" s="12"/>
      <c r="X172" s="19"/>
      <c r="Y172" s="12"/>
    </row>
    <row r="173" spans="14:25" x14ac:dyDescent="0.2">
      <c r="N173" s="17"/>
      <c r="P173" s="17"/>
      <c r="R173" s="19"/>
      <c r="S173" s="17"/>
      <c r="T173" s="12"/>
      <c r="U173" s="12"/>
      <c r="V173" s="12"/>
      <c r="W173" s="12"/>
      <c r="X173" s="19"/>
      <c r="Y173" s="12"/>
    </row>
    <row r="179" spans="14:25" x14ac:dyDescent="0.2">
      <c r="R179" s="23"/>
      <c r="S179" s="17"/>
      <c r="W179" s="11"/>
      <c r="X179" s="11"/>
      <c r="Y179" s="24"/>
    </row>
    <row r="180" spans="14:25" x14ac:dyDescent="0.2">
      <c r="R180" s="23"/>
      <c r="S180" s="17"/>
      <c r="X180" s="11"/>
    </row>
    <row r="182" spans="14:25" x14ac:dyDescent="0.2">
      <c r="N182" s="17"/>
      <c r="R182" s="12"/>
      <c r="S182" s="17"/>
      <c r="X182" s="19"/>
      <c r="Y182" s="12"/>
    </row>
    <row r="183" spans="14:25" x14ac:dyDescent="0.2">
      <c r="R183" s="19"/>
      <c r="S183" s="17"/>
      <c r="T183" s="12"/>
      <c r="U183" s="12"/>
      <c r="V183" s="12"/>
      <c r="W183" s="12"/>
      <c r="X183" s="19"/>
      <c r="Y183" s="12"/>
    </row>
    <row r="184" spans="14:25" x14ac:dyDescent="0.2">
      <c r="N184" s="17"/>
      <c r="P184" s="17"/>
      <c r="R184" s="19"/>
      <c r="S184" s="17"/>
      <c r="T184" s="12"/>
      <c r="U184" s="12"/>
      <c r="V184" s="12"/>
      <c r="W184" s="12"/>
      <c r="X184" s="19"/>
      <c r="Y184" s="12"/>
    </row>
    <row r="186" spans="14:25" x14ac:dyDescent="0.2">
      <c r="R186" s="23"/>
      <c r="S186" s="17"/>
      <c r="W186" s="11"/>
      <c r="X186" s="11"/>
      <c r="Y186" s="24"/>
    </row>
    <row r="187" spans="14:25" x14ac:dyDescent="0.2">
      <c r="R187" s="23"/>
      <c r="S187" s="17"/>
      <c r="X187" s="11"/>
    </row>
    <row r="189" spans="14:25" x14ac:dyDescent="0.2">
      <c r="N189" s="17"/>
      <c r="R189" s="12"/>
      <c r="S189" s="17"/>
      <c r="X189" s="19"/>
      <c r="Y189" s="12"/>
    </row>
    <row r="190" spans="14:25" x14ac:dyDescent="0.2">
      <c r="R190" s="19"/>
      <c r="S190" s="17"/>
      <c r="T190" s="12"/>
      <c r="U190" s="12"/>
      <c r="V190" s="12"/>
      <c r="W190" s="12"/>
      <c r="X190" s="19"/>
      <c r="Y190" s="12"/>
    </row>
    <row r="191" spans="14:25" x14ac:dyDescent="0.2">
      <c r="N191" s="17"/>
      <c r="P191" s="17"/>
      <c r="R191" s="19"/>
      <c r="S191" s="17"/>
      <c r="T191" s="12"/>
      <c r="U191" s="12"/>
      <c r="V191" s="12"/>
      <c r="W191" s="12"/>
      <c r="X191" s="19"/>
      <c r="Y191" s="12"/>
    </row>
    <row r="193" spans="14:26" x14ac:dyDescent="0.2">
      <c r="R193" s="23"/>
      <c r="S193" s="17"/>
      <c r="W193" s="11"/>
      <c r="X193" s="11"/>
      <c r="Y193" s="24"/>
    </row>
    <row r="194" spans="14:26" x14ac:dyDescent="0.2">
      <c r="R194" s="23"/>
      <c r="S194" s="17"/>
      <c r="X194" s="11"/>
    </row>
    <row r="198" spans="14:26" x14ac:dyDescent="0.2">
      <c r="Z198" s="17"/>
    </row>
    <row r="199" spans="14:26" x14ac:dyDescent="0.2">
      <c r="N199" s="17"/>
    </row>
    <row r="200" spans="14:26" x14ac:dyDescent="0.2">
      <c r="N200" s="17"/>
    </row>
    <row r="202" spans="14:26" x14ac:dyDescent="0.2">
      <c r="N202" s="17"/>
      <c r="R202" s="12"/>
      <c r="S202" s="17"/>
      <c r="X202" s="19"/>
      <c r="Y202" s="12"/>
    </row>
    <row r="203" spans="14:26" x14ac:dyDescent="0.2">
      <c r="R203" s="19"/>
      <c r="S203" s="17"/>
      <c r="T203" s="12"/>
      <c r="U203" s="12"/>
      <c r="V203" s="12"/>
      <c r="W203" s="12"/>
      <c r="X203" s="19"/>
      <c r="Y203" s="12"/>
    </row>
    <row r="204" spans="14:26" x14ac:dyDescent="0.2">
      <c r="N204" s="17"/>
      <c r="P204" s="17"/>
      <c r="R204" s="19"/>
      <c r="S204" s="17"/>
      <c r="T204" s="12"/>
      <c r="U204" s="12"/>
      <c r="V204" s="12"/>
      <c r="W204" s="12"/>
      <c r="X204" s="19"/>
      <c r="Y204" s="12"/>
    </row>
    <row r="206" spans="14:26" x14ac:dyDescent="0.2">
      <c r="R206" s="23"/>
      <c r="S206" s="17"/>
      <c r="W206" s="11"/>
      <c r="X206" s="11"/>
      <c r="Y206" s="24"/>
    </row>
    <row r="207" spans="14:26" x14ac:dyDescent="0.2">
      <c r="R207" s="23"/>
      <c r="S207" s="17"/>
      <c r="X207" s="11"/>
    </row>
    <row r="209" spans="14:25" x14ac:dyDescent="0.2">
      <c r="N209" s="17"/>
      <c r="R209" s="12"/>
      <c r="S209" s="17"/>
      <c r="X209" s="19"/>
      <c r="Y209" s="12"/>
    </row>
    <row r="210" spans="14:25" x14ac:dyDescent="0.2">
      <c r="R210" s="19"/>
      <c r="S210" s="17"/>
      <c r="T210" s="12"/>
      <c r="U210" s="12"/>
      <c r="V210" s="12"/>
      <c r="W210" s="12"/>
      <c r="X210" s="19"/>
      <c r="Y210" s="12"/>
    </row>
    <row r="211" spans="14:25" x14ac:dyDescent="0.2">
      <c r="N211" s="17"/>
      <c r="P211" s="17"/>
      <c r="R211" s="19"/>
      <c r="S211" s="17"/>
      <c r="T211" s="12"/>
      <c r="U211" s="12"/>
      <c r="V211" s="12"/>
      <c r="W211" s="12"/>
      <c r="X211" s="19"/>
      <c r="Y211" s="12"/>
    </row>
    <row r="216" spans="14:25" x14ac:dyDescent="0.2">
      <c r="R216" s="23"/>
      <c r="S216" s="17"/>
      <c r="W216" s="11"/>
      <c r="X216" s="11"/>
      <c r="Y216" s="24"/>
    </row>
    <row r="217" spans="14:25" x14ac:dyDescent="0.2">
      <c r="R217" s="23"/>
      <c r="S217" s="17"/>
      <c r="X217" s="11"/>
    </row>
    <row r="219" spans="14:25" x14ac:dyDescent="0.2">
      <c r="N219" s="17"/>
      <c r="R219" s="12"/>
      <c r="S219" s="17"/>
      <c r="X219" s="19"/>
      <c r="Y219" s="12"/>
    </row>
    <row r="220" spans="14:25" x14ac:dyDescent="0.2">
      <c r="R220" s="19"/>
      <c r="S220" s="17"/>
      <c r="T220" s="12"/>
      <c r="U220" s="12"/>
      <c r="V220" s="12"/>
      <c r="W220" s="12"/>
      <c r="X220" s="19"/>
      <c r="Y220" s="12"/>
    </row>
    <row r="221" spans="14:25" x14ac:dyDescent="0.2">
      <c r="N221" s="17"/>
      <c r="P221" s="17"/>
      <c r="R221" s="19"/>
      <c r="S221" s="17"/>
      <c r="T221" s="12"/>
      <c r="U221" s="12"/>
      <c r="V221" s="12"/>
      <c r="W221" s="12"/>
      <c r="X221" s="19"/>
      <c r="Y221" s="12"/>
    </row>
    <row r="222" spans="14:25" x14ac:dyDescent="0.2">
      <c r="N222" s="17"/>
    </row>
    <row r="223" spans="14:25" x14ac:dyDescent="0.2">
      <c r="N223" s="22"/>
      <c r="P223" s="22"/>
      <c r="R223" s="22"/>
      <c r="S223" s="22"/>
      <c r="X223" s="22"/>
    </row>
    <row r="225" spans="14:25" x14ac:dyDescent="0.2">
      <c r="N225" s="17"/>
      <c r="R225" s="12"/>
      <c r="S225" s="17"/>
      <c r="X225" s="19"/>
      <c r="Y225" s="12"/>
    </row>
    <row r="226" spans="14:25" x14ac:dyDescent="0.2">
      <c r="R226" s="19"/>
      <c r="S226" s="17"/>
      <c r="T226" s="12"/>
      <c r="U226" s="12"/>
      <c r="V226" s="12"/>
      <c r="W226" s="12"/>
      <c r="X226" s="19"/>
      <c r="Y226" s="12"/>
    </row>
    <row r="227" spans="14:25" x14ac:dyDescent="0.2">
      <c r="N227" s="17"/>
      <c r="P227" s="17"/>
      <c r="R227" s="19"/>
      <c r="S227" s="17"/>
      <c r="T227" s="12"/>
      <c r="U227" s="12"/>
      <c r="V227" s="12"/>
      <c r="W227" s="12"/>
      <c r="X227" s="19"/>
      <c r="Y227" s="12"/>
    </row>
    <row r="228" spans="14:25" x14ac:dyDescent="0.2">
      <c r="N228" s="17"/>
    </row>
    <row r="229" spans="14:25" x14ac:dyDescent="0.2">
      <c r="N229" s="22"/>
      <c r="P229" s="22"/>
      <c r="R229" s="22"/>
      <c r="S229" s="22"/>
      <c r="X229" s="22"/>
    </row>
    <row r="231" spans="14:25" x14ac:dyDescent="0.2">
      <c r="N231" s="17"/>
      <c r="R231" s="12"/>
      <c r="S231" s="17"/>
      <c r="X231" s="19"/>
      <c r="Y231" s="12"/>
    </row>
    <row r="232" spans="14:25" x14ac:dyDescent="0.2">
      <c r="R232" s="19"/>
      <c r="S232" s="17"/>
      <c r="T232" s="12"/>
      <c r="U232" s="12"/>
      <c r="V232" s="12"/>
      <c r="W232" s="12"/>
      <c r="X232" s="19"/>
      <c r="Y232" s="12"/>
    </row>
    <row r="233" spans="14:25" x14ac:dyDescent="0.2">
      <c r="N233" s="17"/>
      <c r="P233" s="17"/>
      <c r="R233" s="19"/>
      <c r="S233" s="17"/>
      <c r="T233" s="12"/>
      <c r="U233" s="12"/>
      <c r="V233" s="12"/>
      <c r="W233" s="12"/>
      <c r="X233" s="19"/>
      <c r="Y233" s="12"/>
    </row>
    <row r="234" spans="14:25" x14ac:dyDescent="0.2">
      <c r="N234" s="17"/>
    </row>
    <row r="236" spans="14:25" x14ac:dyDescent="0.2">
      <c r="N236" s="17"/>
      <c r="R236" s="12"/>
      <c r="S236" s="17"/>
      <c r="X236" s="19"/>
      <c r="Y236" s="12"/>
    </row>
    <row r="237" spans="14:25" x14ac:dyDescent="0.2">
      <c r="R237" s="19"/>
      <c r="S237" s="17"/>
      <c r="T237" s="12"/>
      <c r="U237" s="12"/>
      <c r="V237" s="12"/>
      <c r="W237" s="12"/>
      <c r="X237" s="19"/>
      <c r="Y237" s="12"/>
    </row>
    <row r="238" spans="14:25" x14ac:dyDescent="0.2">
      <c r="N238" s="17"/>
      <c r="P238" s="17"/>
      <c r="R238" s="19"/>
      <c r="S238" s="17"/>
      <c r="T238" s="12"/>
      <c r="U238" s="12"/>
      <c r="V238" s="12"/>
      <c r="W238" s="12"/>
      <c r="X238" s="19"/>
      <c r="Y238" s="12"/>
    </row>
    <row r="239" spans="14:25" x14ac:dyDescent="0.2">
      <c r="N239" s="17"/>
    </row>
    <row r="240" spans="14:25" x14ac:dyDescent="0.2">
      <c r="N240" s="22"/>
      <c r="P240" s="22"/>
      <c r="R240" s="22"/>
      <c r="S240" s="22"/>
      <c r="X240" s="22"/>
    </row>
    <row r="242" spans="14:25" x14ac:dyDescent="0.2">
      <c r="N242" s="17"/>
      <c r="R242" s="12"/>
      <c r="S242" s="17"/>
      <c r="X242" s="19"/>
      <c r="Y242" s="12"/>
    </row>
    <row r="243" spans="14:25" x14ac:dyDescent="0.2">
      <c r="R243" s="19"/>
      <c r="S243" s="17"/>
      <c r="T243" s="12"/>
      <c r="U243" s="12"/>
      <c r="V243" s="12"/>
      <c r="W243" s="12"/>
      <c r="X243" s="19"/>
      <c r="Y243" s="12"/>
    </row>
    <row r="244" spans="14:25" x14ac:dyDescent="0.2">
      <c r="N244" s="17"/>
      <c r="P244" s="17"/>
      <c r="R244" s="19"/>
      <c r="S244" s="17"/>
      <c r="T244" s="12"/>
      <c r="U244" s="12"/>
      <c r="V244" s="12"/>
      <c r="W244" s="12"/>
      <c r="X244" s="19"/>
      <c r="Y244" s="12"/>
    </row>
    <row r="246" spans="14:25" x14ac:dyDescent="0.2">
      <c r="R246" s="23"/>
      <c r="S246" s="17"/>
      <c r="W246" s="11"/>
      <c r="X246" s="11"/>
      <c r="Y246" s="24"/>
    </row>
    <row r="247" spans="14:25" x14ac:dyDescent="0.2">
      <c r="R247" s="23"/>
      <c r="S247" s="17"/>
      <c r="X247" s="11"/>
    </row>
    <row r="250" spans="14:25" x14ac:dyDescent="0.2">
      <c r="N250" s="22"/>
      <c r="P250" s="22"/>
      <c r="R250" s="22"/>
      <c r="S250" s="22"/>
      <c r="X250" s="22"/>
    </row>
    <row r="252" spans="14:25" x14ac:dyDescent="0.2">
      <c r="N252" s="17"/>
      <c r="R252" s="12"/>
      <c r="S252" s="17"/>
      <c r="X252" s="19"/>
      <c r="Y252" s="12"/>
    </row>
    <row r="253" spans="14:25" x14ac:dyDescent="0.2">
      <c r="R253" s="19"/>
      <c r="S253" s="17"/>
      <c r="T253" s="12"/>
      <c r="U253" s="12"/>
      <c r="V253" s="12"/>
      <c r="W253" s="12"/>
      <c r="X253" s="19"/>
      <c r="Y253" s="12"/>
    </row>
    <row r="254" spans="14:25" x14ac:dyDescent="0.2">
      <c r="N254" s="17"/>
      <c r="P254" s="17"/>
      <c r="R254" s="19"/>
      <c r="S254" s="17"/>
      <c r="T254" s="12"/>
      <c r="U254" s="12"/>
      <c r="V254" s="12"/>
      <c r="W254" s="12"/>
      <c r="X254" s="19"/>
      <c r="Y254" s="12"/>
    </row>
    <row r="256" spans="14:25" x14ac:dyDescent="0.2">
      <c r="R256" s="23"/>
      <c r="S256" s="17"/>
      <c r="W256" s="11"/>
      <c r="X256" s="11"/>
      <c r="Y256" s="24"/>
    </row>
    <row r="257" spans="14:25" x14ac:dyDescent="0.2">
      <c r="R257" s="23"/>
      <c r="S257" s="17"/>
      <c r="X257" s="11"/>
    </row>
    <row r="259" spans="14:25" x14ac:dyDescent="0.2">
      <c r="N259" s="17"/>
      <c r="R259" s="12"/>
      <c r="S259" s="17"/>
      <c r="X259" s="19"/>
      <c r="Y259" s="12"/>
    </row>
    <row r="260" spans="14:25" x14ac:dyDescent="0.2">
      <c r="R260" s="19"/>
      <c r="S260" s="17"/>
      <c r="T260" s="12"/>
      <c r="U260" s="12"/>
      <c r="V260" s="12"/>
      <c r="W260" s="12"/>
      <c r="X260" s="19"/>
      <c r="Y260" s="12"/>
    </row>
    <row r="261" spans="14:25" x14ac:dyDescent="0.2">
      <c r="N261" s="17"/>
      <c r="P261" s="17"/>
      <c r="R261" s="19"/>
      <c r="S261" s="17"/>
      <c r="T261" s="12"/>
      <c r="U261" s="12"/>
      <c r="V261" s="12"/>
      <c r="W261" s="12"/>
      <c r="X261" s="19"/>
      <c r="Y261" s="12"/>
    </row>
    <row r="263" spans="14:25" x14ac:dyDescent="0.2">
      <c r="R263" s="23"/>
      <c r="S263" s="17"/>
      <c r="W263" s="11"/>
      <c r="X263" s="11"/>
      <c r="Y263" s="24"/>
    </row>
    <row r="264" spans="14:25" x14ac:dyDescent="0.2">
      <c r="R264" s="23"/>
      <c r="S264" s="17"/>
      <c r="X264" s="11"/>
    </row>
    <row r="266" spans="14:25" x14ac:dyDescent="0.2">
      <c r="N266" s="17"/>
      <c r="R266" s="12"/>
      <c r="S266" s="17"/>
      <c r="X266" s="19"/>
      <c r="Y266" s="12"/>
    </row>
    <row r="267" spans="14:25" x14ac:dyDescent="0.2">
      <c r="R267" s="19"/>
      <c r="S267" s="17"/>
      <c r="T267" s="12"/>
      <c r="U267" s="12"/>
      <c r="V267" s="12"/>
      <c r="W267" s="12"/>
      <c r="X267" s="19"/>
      <c r="Y267" s="12"/>
    </row>
    <row r="268" spans="14:25" x14ac:dyDescent="0.2">
      <c r="N268" s="17"/>
      <c r="P268" s="17"/>
      <c r="R268" s="19"/>
      <c r="S268" s="17"/>
      <c r="T268" s="12"/>
      <c r="U268" s="12"/>
      <c r="V268" s="12"/>
      <c r="W268" s="12"/>
      <c r="X268" s="19"/>
      <c r="Y268" s="12"/>
    </row>
    <row r="270" spans="14:25" x14ac:dyDescent="0.2">
      <c r="R270" s="23"/>
      <c r="S270" s="17"/>
      <c r="W270" s="11"/>
      <c r="X270" s="11"/>
      <c r="Y270" s="24"/>
    </row>
    <row r="271" spans="14:25" x14ac:dyDescent="0.2">
      <c r="R271" s="23"/>
      <c r="S271" s="17"/>
      <c r="X271" s="11"/>
    </row>
    <row r="280" spans="14:26" x14ac:dyDescent="0.2">
      <c r="Z280" s="17"/>
    </row>
    <row r="281" spans="14:26" x14ac:dyDescent="0.2">
      <c r="N281" s="17"/>
    </row>
    <row r="282" spans="14:26" x14ac:dyDescent="0.2">
      <c r="N282" s="17"/>
    </row>
    <row r="284" spans="14:26" x14ac:dyDescent="0.2">
      <c r="N284" s="17"/>
      <c r="R284" s="12"/>
      <c r="S284" s="17"/>
      <c r="X284" s="19"/>
      <c r="Y284" s="12"/>
    </row>
    <row r="285" spans="14:26" x14ac:dyDescent="0.2">
      <c r="R285" s="19"/>
      <c r="S285" s="17"/>
      <c r="T285" s="12"/>
      <c r="U285" s="12"/>
      <c r="V285" s="12"/>
      <c r="W285" s="12"/>
      <c r="X285" s="19"/>
      <c r="Y285" s="12"/>
    </row>
    <row r="286" spans="14:26" x14ac:dyDescent="0.2">
      <c r="N286" s="17"/>
      <c r="P286" s="17"/>
      <c r="R286" s="19"/>
      <c r="S286" s="17"/>
      <c r="T286" s="12"/>
      <c r="U286" s="12"/>
      <c r="V286" s="12"/>
      <c r="W286" s="12"/>
      <c r="X286" s="19"/>
      <c r="Y286" s="12"/>
    </row>
    <row r="292" spans="14:25" x14ac:dyDescent="0.2">
      <c r="R292" s="23"/>
      <c r="S292" s="17"/>
      <c r="W292" s="11"/>
      <c r="X292" s="11"/>
      <c r="Y292" s="24"/>
    </row>
    <row r="293" spans="14:25" x14ac:dyDescent="0.2">
      <c r="R293" s="23"/>
      <c r="S293" s="17"/>
      <c r="X293" s="11"/>
    </row>
    <row r="295" spans="14:25" x14ac:dyDescent="0.2">
      <c r="N295" s="17"/>
      <c r="R295" s="12"/>
      <c r="S295" s="17"/>
      <c r="X295" s="19"/>
      <c r="Y295" s="12"/>
    </row>
    <row r="296" spans="14:25" x14ac:dyDescent="0.2">
      <c r="R296" s="19"/>
      <c r="S296" s="17"/>
      <c r="T296" s="12"/>
      <c r="U296" s="12"/>
      <c r="V296" s="12"/>
      <c r="W296" s="12"/>
      <c r="X296" s="19"/>
      <c r="Y296" s="12"/>
    </row>
    <row r="297" spans="14:25" x14ac:dyDescent="0.2">
      <c r="N297" s="17"/>
      <c r="P297" s="17"/>
      <c r="R297" s="19"/>
      <c r="S297" s="17"/>
      <c r="T297" s="12"/>
      <c r="U297" s="12"/>
      <c r="V297" s="12"/>
      <c r="W297" s="12"/>
      <c r="X297" s="19"/>
      <c r="Y297" s="12"/>
    </row>
    <row r="304" spans="14:25" x14ac:dyDescent="0.2">
      <c r="R304" s="23"/>
      <c r="S304" s="17"/>
      <c r="W304" s="11"/>
      <c r="X304" s="11"/>
      <c r="Y304" s="24"/>
    </row>
    <row r="305" spans="14:26" x14ac:dyDescent="0.2">
      <c r="R305" s="23"/>
      <c r="S305" s="17"/>
      <c r="X305" s="11"/>
    </row>
    <row r="307" spans="14:26" x14ac:dyDescent="0.2">
      <c r="N307" s="17"/>
      <c r="R307" s="12"/>
      <c r="S307" s="17"/>
      <c r="X307" s="19"/>
      <c r="Y307" s="12"/>
    </row>
    <row r="308" spans="14:26" x14ac:dyDescent="0.2">
      <c r="R308" s="19"/>
      <c r="S308" s="17"/>
      <c r="T308" s="12"/>
      <c r="U308" s="12"/>
      <c r="V308" s="12"/>
      <c r="W308" s="12"/>
      <c r="X308" s="19"/>
      <c r="Y308" s="12"/>
    </row>
    <row r="309" spans="14:26" x14ac:dyDescent="0.2">
      <c r="N309" s="17"/>
      <c r="P309" s="17"/>
      <c r="R309" s="19"/>
      <c r="S309" s="17"/>
      <c r="T309" s="12"/>
      <c r="U309" s="12"/>
      <c r="V309" s="12"/>
      <c r="W309" s="12"/>
      <c r="X309" s="19"/>
      <c r="Y309" s="12"/>
    </row>
    <row r="312" spans="14:26" x14ac:dyDescent="0.2">
      <c r="R312" s="23"/>
      <c r="S312" s="17"/>
      <c r="W312" s="11"/>
      <c r="X312" s="11"/>
      <c r="Y312" s="24"/>
    </row>
    <row r="313" spans="14:26" x14ac:dyDescent="0.2">
      <c r="R313" s="23"/>
      <c r="S313" s="17"/>
      <c r="X313" s="11"/>
    </row>
    <row r="315" spans="14:26" x14ac:dyDescent="0.2">
      <c r="N315" s="17"/>
      <c r="R315" s="12"/>
      <c r="S315" s="17"/>
      <c r="X315" s="19"/>
      <c r="Y315" s="12"/>
    </row>
    <row r="316" spans="14:26" x14ac:dyDescent="0.2">
      <c r="R316" s="19"/>
      <c r="S316" s="17"/>
      <c r="T316" s="12"/>
      <c r="U316" s="12"/>
      <c r="V316" s="12"/>
      <c r="W316" s="12"/>
      <c r="X316" s="19"/>
      <c r="Y316" s="12"/>
    </row>
    <row r="317" spans="14:26" x14ac:dyDescent="0.2">
      <c r="N317" s="17"/>
      <c r="P317" s="17"/>
      <c r="R317" s="19"/>
      <c r="S317" s="17"/>
      <c r="T317" s="12"/>
      <c r="U317" s="12"/>
      <c r="V317" s="12"/>
      <c r="W317" s="12"/>
      <c r="X317" s="19"/>
      <c r="Y317" s="12"/>
    </row>
    <row r="318" spans="14:26" x14ac:dyDescent="0.2">
      <c r="N318" s="17"/>
    </row>
    <row r="319" spans="14:26" x14ac:dyDescent="0.2">
      <c r="N319" s="22"/>
      <c r="P319" s="22"/>
      <c r="R319" s="22"/>
      <c r="S319" s="22"/>
      <c r="X319" s="22"/>
      <c r="Z319" s="17"/>
    </row>
    <row r="320" spans="14:26" x14ac:dyDescent="0.2">
      <c r="N320" s="17"/>
      <c r="R320" s="12"/>
      <c r="S320" s="17"/>
      <c r="X320" s="19"/>
      <c r="Y320" s="12"/>
    </row>
    <row r="321" spans="14:25" x14ac:dyDescent="0.2">
      <c r="R321" s="19"/>
      <c r="S321" s="17"/>
      <c r="T321" s="12"/>
      <c r="U321" s="12"/>
      <c r="V321" s="12"/>
      <c r="W321" s="12"/>
      <c r="X321" s="19"/>
      <c r="Y321" s="12"/>
    </row>
    <row r="322" spans="14:25" x14ac:dyDescent="0.2">
      <c r="N322" s="17"/>
      <c r="P322" s="17"/>
      <c r="R322" s="19"/>
      <c r="S322" s="17"/>
      <c r="T322" s="12"/>
      <c r="U322" s="12"/>
      <c r="V322" s="12"/>
      <c r="W322" s="12"/>
      <c r="X322" s="19"/>
      <c r="Y322" s="12"/>
    </row>
    <row r="324" spans="14:25" x14ac:dyDescent="0.2">
      <c r="R324" s="23"/>
      <c r="S324" s="17"/>
      <c r="W324" s="11"/>
      <c r="X324" s="11"/>
      <c r="Y324" s="24"/>
    </row>
    <row r="325" spans="14:25" x14ac:dyDescent="0.2">
      <c r="R325" s="23"/>
      <c r="S325" s="17"/>
      <c r="X325" s="11"/>
    </row>
    <row r="327" spans="14:25" x14ac:dyDescent="0.2">
      <c r="N327" s="17"/>
      <c r="R327" s="12"/>
      <c r="S327" s="17"/>
      <c r="X327" s="19"/>
      <c r="Y327" s="12"/>
    </row>
    <row r="328" spans="14:25" x14ac:dyDescent="0.2">
      <c r="R328" s="19"/>
      <c r="S328" s="17"/>
      <c r="T328" s="12"/>
      <c r="U328" s="12"/>
      <c r="V328" s="12"/>
      <c r="W328" s="12"/>
      <c r="X328" s="19"/>
      <c r="Y328" s="12"/>
    </row>
    <row r="329" spans="14:25" x14ac:dyDescent="0.2">
      <c r="N329" s="17"/>
      <c r="P329" s="17"/>
      <c r="R329" s="19"/>
      <c r="S329" s="17"/>
      <c r="T329" s="12"/>
      <c r="U329" s="12"/>
      <c r="V329" s="12"/>
      <c r="W329" s="12"/>
      <c r="X329" s="19"/>
      <c r="Y329" s="12"/>
    </row>
    <row r="330" spans="14:25" x14ac:dyDescent="0.2">
      <c r="N330" s="17"/>
    </row>
    <row r="331" spans="14:25" x14ac:dyDescent="0.2">
      <c r="N331" s="22"/>
      <c r="P331" s="22"/>
      <c r="R331" s="22"/>
      <c r="S331" s="22"/>
      <c r="X331" s="22"/>
    </row>
    <row r="333" spans="14:25" x14ac:dyDescent="0.2">
      <c r="N333" s="17"/>
      <c r="R333" s="12"/>
      <c r="S333" s="17"/>
      <c r="X333" s="19"/>
      <c r="Y333" s="12"/>
    </row>
    <row r="334" spans="14:25" x14ac:dyDescent="0.2">
      <c r="R334" s="19"/>
      <c r="S334" s="17"/>
      <c r="T334" s="12"/>
      <c r="U334" s="12"/>
      <c r="V334" s="12"/>
      <c r="W334" s="12"/>
      <c r="X334" s="19"/>
      <c r="Y334" s="12"/>
    </row>
    <row r="335" spans="14:25" x14ac:dyDescent="0.2">
      <c r="N335" s="17"/>
      <c r="P335" s="17"/>
      <c r="R335" s="19"/>
      <c r="S335" s="17"/>
      <c r="T335" s="12"/>
      <c r="U335" s="12"/>
      <c r="V335" s="12"/>
      <c r="W335" s="12"/>
      <c r="X335" s="19"/>
      <c r="Y335" s="12"/>
    </row>
    <row r="337" spans="14:25" x14ac:dyDescent="0.2">
      <c r="R337" s="23"/>
      <c r="S337" s="17"/>
      <c r="W337" s="11"/>
      <c r="X337" s="11"/>
      <c r="Y337" s="24"/>
    </row>
    <row r="338" spans="14:25" x14ac:dyDescent="0.2">
      <c r="R338" s="23"/>
      <c r="S338" s="17"/>
      <c r="X338" s="11"/>
    </row>
    <row r="341" spans="14:25" x14ac:dyDescent="0.2">
      <c r="N341" s="22"/>
      <c r="P341" s="22"/>
      <c r="R341" s="22"/>
      <c r="S341" s="22"/>
      <c r="X341" s="22"/>
    </row>
    <row r="343" spans="14:25" x14ac:dyDescent="0.2">
      <c r="N343" s="17"/>
      <c r="R343" s="12"/>
      <c r="S343" s="17"/>
      <c r="X343" s="19"/>
      <c r="Y343" s="12"/>
    </row>
    <row r="344" spans="14:25" x14ac:dyDescent="0.2">
      <c r="R344" s="19"/>
      <c r="S344" s="17"/>
      <c r="T344" s="12"/>
      <c r="U344" s="12"/>
      <c r="V344" s="12"/>
      <c r="W344" s="12"/>
      <c r="X344" s="19"/>
      <c r="Y344" s="12"/>
    </row>
    <row r="345" spans="14:25" x14ac:dyDescent="0.2">
      <c r="N345" s="17"/>
      <c r="P345" s="17"/>
      <c r="R345" s="19"/>
      <c r="S345" s="17"/>
      <c r="T345" s="12"/>
      <c r="U345" s="12"/>
      <c r="V345" s="12"/>
      <c r="W345" s="12"/>
      <c r="X345" s="19"/>
      <c r="Y345" s="12"/>
    </row>
    <row r="346" spans="14:25" x14ac:dyDescent="0.2">
      <c r="N346" s="17"/>
    </row>
    <row r="347" spans="14:25" x14ac:dyDescent="0.2">
      <c r="N347" s="22"/>
      <c r="P347" s="22"/>
      <c r="R347" s="22"/>
      <c r="S347" s="22"/>
      <c r="X347" s="22"/>
    </row>
    <row r="349" spans="14:25" x14ac:dyDescent="0.2">
      <c r="N349" s="17"/>
      <c r="R349" s="12"/>
      <c r="S349" s="17"/>
      <c r="X349" s="19"/>
      <c r="Y349" s="12"/>
    </row>
    <row r="350" spans="14:25" x14ac:dyDescent="0.2">
      <c r="R350" s="19"/>
      <c r="S350" s="17"/>
      <c r="T350" s="12"/>
      <c r="U350" s="12"/>
      <c r="V350" s="12"/>
      <c r="W350" s="12"/>
      <c r="X350" s="19"/>
      <c r="Y350" s="12"/>
    </row>
    <row r="351" spans="14:25" x14ac:dyDescent="0.2">
      <c r="N351" s="17"/>
      <c r="P351" s="17"/>
      <c r="R351" s="19"/>
      <c r="S351" s="17"/>
      <c r="T351" s="12"/>
      <c r="U351" s="12"/>
      <c r="V351" s="12"/>
      <c r="W351" s="12"/>
      <c r="X351" s="19"/>
      <c r="Y351" s="12"/>
    </row>
    <row r="355" spans="14:26" x14ac:dyDescent="0.2">
      <c r="R355" s="23"/>
      <c r="S355" s="17"/>
      <c r="W355" s="11"/>
      <c r="X355" s="11"/>
      <c r="Y355" s="24"/>
    </row>
    <row r="356" spans="14:26" x14ac:dyDescent="0.2">
      <c r="R356" s="23"/>
      <c r="S356" s="17"/>
      <c r="X356" s="11"/>
    </row>
    <row r="358" spans="14:26" x14ac:dyDescent="0.2">
      <c r="N358" s="17"/>
      <c r="R358" s="12"/>
      <c r="S358" s="17"/>
      <c r="X358" s="19"/>
      <c r="Y358" s="12"/>
    </row>
    <row r="359" spans="14:26" x14ac:dyDescent="0.2">
      <c r="R359" s="19"/>
      <c r="S359" s="17"/>
      <c r="T359" s="12"/>
      <c r="U359" s="12"/>
      <c r="V359" s="12"/>
      <c r="W359" s="12"/>
      <c r="X359" s="19"/>
      <c r="Y359" s="12"/>
    </row>
    <row r="360" spans="14:26" x14ac:dyDescent="0.2">
      <c r="N360" s="17"/>
      <c r="P360" s="17"/>
      <c r="R360" s="19"/>
      <c r="S360" s="17"/>
      <c r="T360" s="12"/>
      <c r="U360" s="12"/>
      <c r="V360" s="12"/>
      <c r="W360" s="12"/>
      <c r="X360" s="19"/>
      <c r="Y360" s="12"/>
    </row>
    <row r="362" spans="14:26" x14ac:dyDescent="0.2">
      <c r="R362" s="23"/>
      <c r="S362" s="17"/>
      <c r="W362" s="11"/>
      <c r="X362" s="11"/>
      <c r="Y362" s="24"/>
    </row>
    <row r="363" spans="14:26" x14ac:dyDescent="0.2">
      <c r="R363" s="23"/>
      <c r="S363" s="17"/>
      <c r="X363" s="11"/>
      <c r="Y363" s="24"/>
      <c r="Z363" s="17"/>
    </row>
  </sheetData>
  <mergeCells count="3">
    <mergeCell ref="A1:J1"/>
    <mergeCell ref="A2:J2"/>
    <mergeCell ref="A3:J3"/>
  </mergeCells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40</vt:i4>
      </vt:variant>
    </vt:vector>
  </HeadingPairs>
  <TitlesOfParts>
    <vt:vector size="51" baseType="lpstr">
      <vt:lpstr>Classrooms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Sheet1</vt:lpstr>
      <vt:lpstr>'Auditorium-Exhibits'!Print_Area</vt:lpstr>
      <vt:lpstr>Classrooms!Print_Area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Print_Area_MI</vt:lpstr>
      <vt:lpstr>'Auditorium-Exhibits'!Print_Titles</vt:lpstr>
      <vt:lpstr>Classrooms!Print_Titles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Classrooms!Print_Titles_MI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2015-03-26T20:18:08Z</cp:lastPrinted>
  <dcterms:created xsi:type="dcterms:W3CDTF">1999-05-21T13:57:57Z</dcterms:created>
  <dcterms:modified xsi:type="dcterms:W3CDTF">2023-07-13T14:31:16Z</dcterms:modified>
</cp:coreProperties>
</file>