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&amp;MGMT\FACILITIES BUDGETING\A Cost of Construction\2021\Districts\Webrequest\"/>
    </mc:Choice>
  </mc:AlternateContent>
  <bookViews>
    <workbookView xWindow="0" yWindow="0" windowWidth="23040" windowHeight="8610" tabRatio="815"/>
  </bookViews>
  <sheets>
    <sheet name="SummaryAllConstr" sheetId="1" r:id="rId1"/>
    <sheet name="AllElementarySchools" sheetId="13" r:id="rId2"/>
    <sheet name="AllMiddleSchools" sheetId="12" r:id="rId3"/>
    <sheet name="AllHighSchools" sheetId="11" r:id="rId4"/>
    <sheet name="AllOther" sheetId="15" r:id="rId5"/>
    <sheet name="Additions" sheetId="14" r:id="rId6"/>
    <sheet name="SummaryNewConstr" sheetId="16" r:id="rId7"/>
    <sheet name="NewElementarySchools" sheetId="17" r:id="rId8"/>
    <sheet name="NewMiddleSchools" sheetId="18" r:id="rId9"/>
    <sheet name="NewHighSchools" sheetId="19" r:id="rId10"/>
    <sheet name="NewOther" sheetId="20" r:id="rId11"/>
    <sheet name="Source of Funds" sheetId="3" r:id="rId12"/>
  </sheets>
  <definedNames>
    <definedName name="_xlnm._FilterDatabase" localSheetId="5" hidden="1">Additions!$A$10:$AD$37</definedName>
    <definedName name="_xlnm._FilterDatabase" localSheetId="4" hidden="1">AllOther!$A$10:$AD$20</definedName>
    <definedName name="_xlnm._FilterDatabase" localSheetId="0" hidden="1">SummaryAllConstr!$A$10:$AC$67</definedName>
    <definedName name="_xlnm._FilterDatabase" localSheetId="6" hidden="1">SummaryNewConstr!$A$10:$AG$28</definedName>
    <definedName name="_NET10">NewHighSchools!#REF!</definedName>
    <definedName name="_NET11">NewOther!#REF!</definedName>
    <definedName name="_NET2">AllElementarySchools!#REF!</definedName>
    <definedName name="_NET3">AllMiddleSchools!#REF!</definedName>
    <definedName name="_NET4">AllHighSchools!#REF!</definedName>
    <definedName name="_NET5">AllOther!#REF!</definedName>
    <definedName name="_NET6">Additions!#REF!</definedName>
    <definedName name="_NET7">SummaryNewConstr!#REF!</definedName>
    <definedName name="_NET8">NewElementarySchools!#REF!</definedName>
    <definedName name="_NET9">NewMiddleSchools!#REF!</definedName>
    <definedName name="ARCHITECT">SummaryAllConstr!#REF!</definedName>
    <definedName name="Architect10">NewHighSchools!#REF!</definedName>
    <definedName name="Architect11">NewOther!#REF!</definedName>
    <definedName name="Architect2">AllElementarySchools!#REF!</definedName>
    <definedName name="Architect3">AllMiddleSchools!#REF!</definedName>
    <definedName name="Architect4">AllHighSchools!#REF!</definedName>
    <definedName name="Architect5">AllOther!#REF!</definedName>
    <definedName name="Architect6">Additions!#REF!</definedName>
    <definedName name="architect7">SummaryNewConstr!#REF!</definedName>
    <definedName name="Architect8">NewElementarySchools!#REF!</definedName>
    <definedName name="Architect9">NewMiddleSchools!#REF!</definedName>
    <definedName name="CONST._CONTRACT">SummaryAllConstr!#REF!</definedName>
    <definedName name="CONST.10">NewMiddleSchools!#REF!</definedName>
    <definedName name="CONST.11">NewHighSchools!#REF!</definedName>
    <definedName name="CONST.12">NewOther!#REF!</definedName>
    <definedName name="CONST.2">AllElementarySchools!#REF!</definedName>
    <definedName name="CONST.3">AllMiddleSchools!#REF!</definedName>
    <definedName name="CONST.4">AllHighSchools!#REF!</definedName>
    <definedName name="CONST.5">AllOther!#REF!</definedName>
    <definedName name="CONST.6">Additions!#REF!</definedName>
    <definedName name="CONST.7">SummaryNewConstr!#REF!</definedName>
    <definedName name="CONST.9">NewElementarySchools!#REF!</definedName>
    <definedName name="CONTRACT">SummaryAllConstr!#REF!</definedName>
    <definedName name="contract_cost5">AllOther!#REF!</definedName>
    <definedName name="Contract10">NewMiddleSchools!#REF!</definedName>
    <definedName name="Contract11">NewHighSchools!#REF!</definedName>
    <definedName name="Contract12">NewOther!#REF!</definedName>
    <definedName name="Contract2">AllElementarySchools!#REF!</definedName>
    <definedName name="Contract3">AllMiddleSchools!#REF!</definedName>
    <definedName name="Contract4">AllHighSchools!#REF!</definedName>
    <definedName name="Contract6">Additions!#REF!</definedName>
    <definedName name="contract7">SummaryNewConstr!#REF!</definedName>
    <definedName name="Contract9">NewElementarySchools!#REF!</definedName>
    <definedName name="COST_PER">SummaryAllConstr!#REF!</definedName>
    <definedName name="COST10">NewMiddleSchools!#REF!</definedName>
    <definedName name="COST11">NewHighSchools!#REF!</definedName>
    <definedName name="COST12">NewOther!#REF!</definedName>
    <definedName name="COST2">AllElementarySchools!#REF!</definedName>
    <definedName name="COST3">AllMiddleSchools!#REF!</definedName>
    <definedName name="COST4">AllHighSchools!#REF!</definedName>
    <definedName name="COST5">AllOther!#REF!</definedName>
    <definedName name="COST6">Additions!#REF!</definedName>
    <definedName name="COST8">SummaryNewConstr!#REF!</definedName>
    <definedName name="COST9">NewElementarySchools!#REF!</definedName>
    <definedName name="DISTRICT">SummaryAllConstr!#REF!</definedName>
    <definedName name="DISTRICT_NAME">SummaryAllConstr!#REF!</definedName>
    <definedName name="DISTRICT_NAME10">NewHighSchools!#REF!</definedName>
    <definedName name="DISTRICT_NAME11">NewOther!#REF!</definedName>
    <definedName name="DISTRICT_NAME2">AllElementarySchools!#REF!</definedName>
    <definedName name="DISTRICT_NAME3">AllMiddleSchools!#REF!</definedName>
    <definedName name="DISTRICT_NAME4">AllHighSchools!#REF!</definedName>
    <definedName name="DISTRICT_NAME5">AllOther!#REF!</definedName>
    <definedName name="DISTRICT_NAME6">Additions!#REF!</definedName>
    <definedName name="DISTRICT_NAME7">SummaryNewConstr!#REF!</definedName>
    <definedName name="DISTRICT_NAME8">NewElementarySchools!#REF!</definedName>
    <definedName name="DISTRICT_NAME9">NewMiddleSchools!#REF!</definedName>
    <definedName name="ENVIRON.">SummaryAllConstr!#REF!</definedName>
    <definedName name="Environ10">NewMiddleSchools!#REF!</definedName>
    <definedName name="Environ12">NewOther!#REF!</definedName>
    <definedName name="Environ2">AllElementarySchools!#REF!</definedName>
    <definedName name="Environ3">AllMiddleSchools!#REF!</definedName>
    <definedName name="Environ4">AllHighSchools!#REF!</definedName>
    <definedName name="Environ5">AllOther!#REF!</definedName>
    <definedName name="environ6">Additions!#REF!</definedName>
    <definedName name="Environ7">SummaryNewConstr!#REF!</definedName>
    <definedName name="Environ9">NewElementarySchools!#REF!</definedName>
    <definedName name="Envrion11">NewHighSchools!#REF!</definedName>
    <definedName name="FACILITY">SummaryAllConstr!#REF!</definedName>
    <definedName name="FACILITY_NAME">SummaryAllConstr!$C$10</definedName>
    <definedName name="FACILITY_NAME10">NewHighSchools!$C$10</definedName>
    <definedName name="FACILITY_NAME11">NewOther!$C$10</definedName>
    <definedName name="FACILITY_NAME2">AllElementarySchools!$C$10</definedName>
    <definedName name="FACILITY_NAME3">AllMiddleSchools!$C$10</definedName>
    <definedName name="FACILITY_NAME4">AllHighSchools!$C$10</definedName>
    <definedName name="FACILITY_NAME5">AllOther!$C$10</definedName>
    <definedName name="FACILITY_NAME6">Additions!$C$10</definedName>
    <definedName name="FACILITY_NAME7">SummaryNewConstr!$C$10</definedName>
    <definedName name="FACILITY_NAME8">NewElementarySchools!$C$10</definedName>
    <definedName name="FACILITY_NAME9">NewMiddleSchools!$C$10</definedName>
    <definedName name="Facility10">NewMiddleSchools!#REF!</definedName>
    <definedName name="Facility11">NewHighSchools!#REF!</definedName>
    <definedName name="Facility12">NewOther!#REF!</definedName>
    <definedName name="Facility2">AllElementarySchools!#REF!</definedName>
    <definedName name="Facility3">AllMiddleSchools!#REF!</definedName>
    <definedName name="Facility4">AllHighSchools!#REF!</definedName>
    <definedName name="facility5">AllOther!#REF!</definedName>
    <definedName name="facility6">Additions!#REF!</definedName>
    <definedName name="Facility7">SummaryNewConstr!#REF!</definedName>
    <definedName name="Facility9">NewElementarySchools!#REF!</definedName>
    <definedName name="Fund_CODE">'Source of Funds'!$A$5</definedName>
    <definedName name="Fund_Title">'Source of Funds'!$B$6</definedName>
    <definedName name="FURNITURE">SummaryAllConstr!#REF!</definedName>
    <definedName name="Furniture10">NewMiddleSchools!#REF!</definedName>
    <definedName name="Furniture11">NewHighSchools!#REF!</definedName>
    <definedName name="Furniture12">NewOther!#REF!</definedName>
    <definedName name="Furniture2">AllElementarySchools!#REF!</definedName>
    <definedName name="Furniture3">AllMiddleSchools!#REF!</definedName>
    <definedName name="Furniture4">AllHighSchools!#REF!</definedName>
    <definedName name="furniture5">AllOther!#REF!</definedName>
    <definedName name="furniture6">Additions!#REF!</definedName>
    <definedName name="Furniture9">NewElementarySchools!#REF!</definedName>
    <definedName name="furntiture7">SummaryNewConstr!#REF!</definedName>
    <definedName name="GROSS">SummaryAllConstr!#REF!</definedName>
    <definedName name="GROSS10">NewOther!#REF!</definedName>
    <definedName name="GROSS11">NewHighSchools!#REF!</definedName>
    <definedName name="GROSS2">AllElementarySchools!#REF!</definedName>
    <definedName name="GROSS3">AllMiddleSchools!#REF!</definedName>
    <definedName name="GROSS4">AllHighSchools!#REF!</definedName>
    <definedName name="GROSS5">AllOther!#REF!</definedName>
    <definedName name="GROSS6">Additions!#REF!</definedName>
    <definedName name="GROSS7">SummaryNewConstr!#REF!</definedName>
    <definedName name="GROSS8">NewElementarySchools!#REF!</definedName>
    <definedName name="GROSS9">NewMiddleSchools!#REF!</definedName>
    <definedName name="HURRICANE">SummaryAllConstr!#REF!</definedName>
    <definedName name="Hurricane10">NewMiddleSchools!#REF!</definedName>
    <definedName name="Hurricane11">NewHighSchools!#REF!</definedName>
    <definedName name="Hurricane12">NewOther!#REF!</definedName>
    <definedName name="Hurricane2">AllElementarySchools!#REF!</definedName>
    <definedName name="Hurricane3">AllMiddleSchools!#REF!</definedName>
    <definedName name="Hurricane4">AllHighSchools!#REF!</definedName>
    <definedName name="hurricane5">AllOther!#REF!</definedName>
    <definedName name="Hurricane6">Additions!#REF!</definedName>
    <definedName name="Hurricane7">SummaryNewConstr!#REF!</definedName>
    <definedName name="Hurricane9">NewElementarySchools!#REF!</definedName>
    <definedName name="LEGAL">SummaryAllConstr!#REF!</definedName>
    <definedName name="LEGAL_REFERENCE">'Source of Funds'!$C$5</definedName>
    <definedName name="Legal10">NewHighSchools!#REF!</definedName>
    <definedName name="Legal11">NewOther!#REF!</definedName>
    <definedName name="Legal2">AllElementarySchools!#REF!</definedName>
    <definedName name="Legal3">AllMiddleSchools!#REF!</definedName>
    <definedName name="Legal4">AllHighSchools!#REF!</definedName>
    <definedName name="Legal5">AllOther!#REF!</definedName>
    <definedName name="Legal6">Additions!#REF!</definedName>
    <definedName name="Legal7">SummaryNewConstr!#REF!</definedName>
    <definedName name="Legal8">NewElementarySchools!#REF!</definedName>
    <definedName name="Legal9">NewMiddleSchools!#REF!</definedName>
    <definedName name="NAME">SummaryAllConstr!$B$10</definedName>
    <definedName name="NET">SummaryAllConstr!#REF!</definedName>
    <definedName name="NO._OF_Clsrms_6_8">SummaryAllConstr!#REF!</definedName>
    <definedName name="NO._OF_Clsrms_6_810">NewMiddleSchools!#REF!</definedName>
    <definedName name="NO._OF_Clsrms_6_811">NewHighSchools!#REF!</definedName>
    <definedName name="NO._OF_Clsrms_6_812">NewOther!#REF!</definedName>
    <definedName name="NO._OF_Clsrms_6_82">AllElementarySchools!#REF!</definedName>
    <definedName name="NO._OF_Clsrms_6_83">AllMiddleSchools!#REF!</definedName>
    <definedName name="NO._OF_Clsrms_6_84">AllHighSchools!#REF!</definedName>
    <definedName name="NO._OF_Clsrms_6_85">AllOther!#REF!</definedName>
    <definedName name="NO._OF_Clsrms_6_86">Additions!#REF!</definedName>
    <definedName name="NO._OF_Clsrms_6_87">NewMiddleSchools!#REF!</definedName>
    <definedName name="NO._OF_Clsrms_6_88">SummaryNewConstr!#REF!</definedName>
    <definedName name="NO._OF_Clsrms_6_89">NewElementarySchools!#REF!</definedName>
    <definedName name="NO._OF_Clsrms_9_12">SummaryAllConstr!#REF!</definedName>
    <definedName name="NO._OF_Clsrms_9_1210">NewHighSchools!#REF!</definedName>
    <definedName name="NO._OF_Clsrms_9_1211">NewOther!#REF!</definedName>
    <definedName name="NO._OF_Clsrms_9_122">AllElementarySchools!#REF!</definedName>
    <definedName name="NO._OF_Clsrms_9_123">AllMiddleSchools!#REF!</definedName>
    <definedName name="NO._OF_Clsrms_9_124">AllHighSchools!#REF!</definedName>
    <definedName name="NO._OF_Clsrms_9_125">AllOther!#REF!</definedName>
    <definedName name="NO._OF_Clsrms_9_126">Additions!#REF!</definedName>
    <definedName name="NO._OF_Clsrms_9_127">SummaryNewConstr!#REF!</definedName>
    <definedName name="NO._OF_Clsrms_9_128">NewElementarySchools!#REF!</definedName>
    <definedName name="NO._OF_Clsrms_9_129">NewMiddleSchools!#REF!</definedName>
    <definedName name="NO._OF_CLSRMS_K5">SummaryAllConstr!#REF!</definedName>
    <definedName name="NO._OF_CLSRMS_K510">NewHighSchools!#REF!</definedName>
    <definedName name="NO._OF_CLSRMS_K511">NewOther!#REF!</definedName>
    <definedName name="NO._OF_CLSRMS_K52">AllElementarySchools!#REF!</definedName>
    <definedName name="NO._OF_CLSRMS_K53">AllMiddleSchools!#REF!</definedName>
    <definedName name="NO._OF_CLSRMS_K54">AllHighSchools!#REF!</definedName>
    <definedName name="NO._OF_CLSRMS_K55">AllOther!#REF!</definedName>
    <definedName name="NO._OF_CLSRMS_K56">Additions!#REF!</definedName>
    <definedName name="NO._OF_CLSRMS_K57">SummaryNewConstr!#REF!</definedName>
    <definedName name="NO._OF_CLSRMS_K58">NewElementarySchools!#REF!</definedName>
    <definedName name="NO._OF_CLSRMS_K59">NewMiddleSchools!#REF!</definedName>
    <definedName name="PLANT_COST">SummaryAllConstr!#REF!</definedName>
    <definedName name="PLANT10">NewMiddleSchools!#REF!</definedName>
    <definedName name="PLANT11">NewHighSchools!#REF!</definedName>
    <definedName name="PLANT12">NewOther!#REF!</definedName>
    <definedName name="PLANT2">AllElementarySchools!#REF!</definedName>
    <definedName name="PLANT3">AllMiddleSchools!#REF!</definedName>
    <definedName name="PLANT4">AllHighSchools!#REF!</definedName>
    <definedName name="PLANT5">AllOther!#REF!</definedName>
    <definedName name="PLANT6">Additions!#REF!</definedName>
    <definedName name="PLANT8">SummaryNewConstr!#REF!</definedName>
    <definedName name="PLANT9">NewElementarySchools!#REF!</definedName>
    <definedName name="_xlnm.Print_Area" localSheetId="5">Additions!$A$1:$AD$53</definedName>
    <definedName name="_xlnm.Print_Area" localSheetId="1">AllElementarySchools!$A$1:$AC$32</definedName>
    <definedName name="_xlnm.Print_Area" localSheetId="3">AllHighSchools!$A$1:$AC$25</definedName>
    <definedName name="_xlnm.Print_Area" localSheetId="2">AllMiddleSchools!$A$1:$AC$26</definedName>
    <definedName name="_xlnm.Print_Area" localSheetId="4">AllOther!$A$1:$AD$25</definedName>
    <definedName name="_xlnm.Print_Area" localSheetId="7">NewElementarySchools!$A$1:$AC$25</definedName>
    <definedName name="_xlnm.Print_Area" localSheetId="9">NewHighSchools!$A$1:$AC$25</definedName>
    <definedName name="_xlnm.Print_Area" localSheetId="8">NewMiddleSchools!$A$1:$AC$25</definedName>
    <definedName name="_xlnm.Print_Area" localSheetId="10">NewOther!$A$1:$AD$25</definedName>
    <definedName name="_xlnm.Print_Area" localSheetId="0">SummaryAllConstr!$A$1:$AC$77</definedName>
    <definedName name="_xlnm.Print_Area" localSheetId="6">SummaryNewConstr!$A$1:$AC$38</definedName>
    <definedName name="_xlnm.Print_Titles" localSheetId="5">Additions!$1:$10</definedName>
    <definedName name="_xlnm.Print_Titles" localSheetId="1">AllElementarySchools!$1:$10</definedName>
    <definedName name="_xlnm.Print_Titles" localSheetId="3">AllHighSchools!$1:$10</definedName>
    <definedName name="_xlnm.Print_Titles" localSheetId="2">AllMiddleSchools!$1:$10</definedName>
    <definedName name="_xlnm.Print_Titles" localSheetId="4">AllOther!$1:$10</definedName>
    <definedName name="_xlnm.Print_Titles" localSheetId="0">SummaryAllConstr!$1:$10</definedName>
    <definedName name="PUBLIC">SummaryAllConstr!#REF!</definedName>
    <definedName name="PUBLIC_ROAD">SummaryAllConstr!#REF!</definedName>
    <definedName name="Public_road10">NewMiddleSchools!#REF!</definedName>
    <definedName name="Public_Road12">NewOther!#REF!</definedName>
    <definedName name="Public_Road2">AllElementarySchools!#REF!</definedName>
    <definedName name="Public_Road3">AllMiddleSchools!#REF!</definedName>
    <definedName name="public_road4">AllHighSchools!#REF!</definedName>
    <definedName name="Public_road6">Additions!#REF!</definedName>
    <definedName name="public_road7">SummaryNewConstr!#REF!</definedName>
    <definedName name="Public_Road9">NewElementarySchools!#REF!</definedName>
    <definedName name="Public_Utilities2">AllElementarySchools!#REF!</definedName>
    <definedName name="public_utilities5">AllOther!#REF!</definedName>
    <definedName name="public10">NewMiddleSchools!#REF!</definedName>
    <definedName name="Public11">NewHighSchools!#REF!</definedName>
    <definedName name="Public12">NewOther!#REF!</definedName>
    <definedName name="Public3">AllMiddleSchools!#REF!</definedName>
    <definedName name="public4">AllHighSchools!#REF!</definedName>
    <definedName name="Public5">AllOther!#REF!</definedName>
    <definedName name="public6">Additions!#REF!</definedName>
    <definedName name="Public7">SummaryNewConstr!#REF!</definedName>
    <definedName name="Public9">NewElementarySchools!#REF!</definedName>
    <definedName name="PublicRoad11">NewHighSchools!#REF!</definedName>
    <definedName name="REVENUE_CODES">SummaryAllConstr!#REF!</definedName>
    <definedName name="REVENUE_CODES10">NewHighSchools!#REF!</definedName>
    <definedName name="REVENUE_CODES11">NewOther!#REF!</definedName>
    <definedName name="REVENUE_CODES2">AllElementarySchools!#REF!</definedName>
    <definedName name="REVENUE_CODES3">AllMiddleSchools!#REF!</definedName>
    <definedName name="REVENUE_CODES4">AllHighSchools!#REF!</definedName>
    <definedName name="REVENUE_CODES5">AllOther!#REF!</definedName>
    <definedName name="REVENUE_CODES6">Additions!#REF!</definedName>
    <definedName name="REVENUE_CODES7">SummaryNewConstr!#REF!</definedName>
    <definedName name="REVENUE_CODES8">NewElementarySchools!#REF!</definedName>
    <definedName name="REVENUE_CODES9">NewMiddleSchools!#REF!</definedName>
    <definedName name="SITE">SummaryAllConstr!#REF!</definedName>
    <definedName name="SITE_COST">SummaryAllConstr!#REF!</definedName>
    <definedName name="Site_Cost10">NewMiddleSchools!#REF!</definedName>
    <definedName name="Site_Cost11">NewHighSchools!#REF!</definedName>
    <definedName name="Site_cost12">NewOther!#REF!</definedName>
    <definedName name="Site_cost2">AllElementarySchools!#REF!</definedName>
    <definedName name="site_cost3">AllMiddleSchools!#REF!</definedName>
    <definedName name="Site_Cost4">AllHighSchools!#REF!</definedName>
    <definedName name="site_cost5">AllOther!#REF!</definedName>
    <definedName name="site_cost6">AllOther!#REF!</definedName>
    <definedName name="Site_cost7">SummaryNewConstr!#REF!</definedName>
    <definedName name="Site_Cost9">NewElementarySchools!#REF!</definedName>
    <definedName name="SITE_DRAINAGE">SummaryAllConstr!#REF!</definedName>
    <definedName name="Site_Drainage10">NewMiddleSchools!#REF!</definedName>
    <definedName name="Site_Drainage11">NewHighSchools!#REF!</definedName>
    <definedName name="Site_drainage12">NewOther!#REF!</definedName>
    <definedName name="Site_Drainage2">AllElementarySchools!#REF!</definedName>
    <definedName name="Site_Drainage3">AllMiddleSchools!#REF!</definedName>
    <definedName name="site_drainage4">AllHighSchools!#REF!</definedName>
    <definedName name="site_drainage5">AllOther!#REF!</definedName>
    <definedName name="Site_Drainage6">Additions!#REF!</definedName>
    <definedName name="Site_Drainage7">SummaryNewConstr!#REF!</definedName>
    <definedName name="Site_Drainage9">NewElementarySchools!#REF!</definedName>
    <definedName name="site_improv5">AllOther!#REF!</definedName>
    <definedName name="Site_improv6">Additions!#REF!</definedName>
    <definedName name="site_improve7">SummaryNewConstr!#REF!</definedName>
    <definedName name="Site10">NewMiddleSchools!#REF!</definedName>
    <definedName name="Site11">NewHighSchools!#REF!</definedName>
    <definedName name="Site12">NewOther!#REF!</definedName>
    <definedName name="Site2">AllElementarySchools!#REF!</definedName>
    <definedName name="Site3">AllMiddleSchools!#REF!</definedName>
    <definedName name="Site4">AllHighSchools!#REF!</definedName>
    <definedName name="Site9">NewElementarySchools!#REF!</definedName>
    <definedName name="SiteCost6">Additions!#REF!</definedName>
    <definedName name="STUDENT">SummaryAllConstr!#REF!</definedName>
    <definedName name="STUDENT_STATIONS">SummaryAllConstr!#REF!</definedName>
    <definedName name="STUDENT_STATIONS10">NewHighSchools!#REF!</definedName>
    <definedName name="STUDENT_STATIONS11">NewOther!#REF!</definedName>
    <definedName name="STUDENT_STATIONS2">AllElementarySchools!#REF!</definedName>
    <definedName name="STUDENT_STATIONS3">AllMiddleSchools!#REF!</definedName>
    <definedName name="STUDENT_STATIONS4">AllHighSchools!#REF!</definedName>
    <definedName name="STUDENT_STATIONS5">AllOther!#REF!</definedName>
    <definedName name="STUDENT_STATIONS6">Additions!#REF!</definedName>
    <definedName name="STUDENT_STATIONS7">SummaryNewConstr!#REF!</definedName>
    <definedName name="STUDENT_STATIONS8">NewElementarySchools!#REF!</definedName>
    <definedName name="STUDENT_STATIONS9">NewMiddleSchools!#REF!</definedName>
    <definedName name="TEACHER">SummaryAllConstr!#REF!</definedName>
    <definedName name="TEACHER_STATIONS">SummaryAllConstr!#REF!</definedName>
    <definedName name="TEACHERS_STATIONS10">NewMiddleSchools!#REF!</definedName>
    <definedName name="TEACHERS_STATIONS11">NewHighSchools!#REF!</definedName>
    <definedName name="TEACHERS_STATIONS12">NewHighSchools!#REF!</definedName>
    <definedName name="TEACHERS_STATIONS13">NewOther!#REF!</definedName>
    <definedName name="TEACHERS_STATIONS2">AllElementarySchools!#REF!</definedName>
    <definedName name="TEACHERS_STATIONS3">AllMiddleSchools!#REF!</definedName>
    <definedName name="TEACHERS_STATIONS4">AllHighSchools!#REF!</definedName>
    <definedName name="TEACHERS_STATIONS5">AllOther!#REF!</definedName>
    <definedName name="TEACHERS_STATIONS6">Additions!#REF!</definedName>
    <definedName name="TEACHERS_STATIONS8">SummaryNewConstr!#REF!</definedName>
    <definedName name="TEACHERS_STATIONS9">NewElementarySchools!#REF!</definedName>
    <definedName name="TOTAL_COST_PER_STUDENT_STATION">SummaryAllConstr!#REF!</definedName>
    <definedName name="TOTAL_cost_per_Student10">NewMiddleSchools!#REF!</definedName>
    <definedName name="TOTAL_Cost_Per_student11">NewHighSchools!#REF!</definedName>
    <definedName name="TOTAL_Cost_Per_student12">NewOther!#REF!</definedName>
    <definedName name="TOTAL_Cost_Per_Student2">AllElementarySchools!#REF!</definedName>
    <definedName name="TOTAL_cost_per_student3">AllMiddleSchools!#REF!</definedName>
    <definedName name="TOTAL_Cost_Per_Student4">AllHighSchools!#REF!</definedName>
    <definedName name="TOTAL_cost_per_student5">AllOther!#REF!</definedName>
    <definedName name="TOTAL_Cost_per_student6">Additions!#REF!</definedName>
    <definedName name="TOTAL_Cost_per_Student7">SummaryNewConstr!#REF!</definedName>
    <definedName name="TOTAL_cost_per_student9">NewElementarySchools!#REF!</definedName>
    <definedName name="TOTAL_FACILITY_COST">SummaryAllConstr!#REF!</definedName>
    <definedName name="TOTAL_Facility_Cost10">NewMiddleSchools!#REF!</definedName>
    <definedName name="TOTAL_Facility_Cost11">NewHighSchools!#REF!</definedName>
    <definedName name="TOTAL_facility_Cost12">NewOther!#REF!</definedName>
    <definedName name="TOTAL_FACILITY_COST2">AllElementarySchools!#REF!</definedName>
    <definedName name="TOTAL_Facility_Cost3">AllMiddleSchools!#REF!</definedName>
    <definedName name="TOTAL_Facility_cost4">AllHighSchools!#REF!</definedName>
    <definedName name="TOTAL_facility_cost5">AllOther!#REF!</definedName>
    <definedName name="TOTAL_facility_Cost6">Additions!#REF!</definedName>
    <definedName name="TOTAL_Facility_Cost7">SummaryNewConstr!#REF!</definedName>
    <definedName name="TOTAL_Facility_Cost9">NewElementarySchools!#REF!</definedName>
    <definedName name="TOTAL_PLANT">SummaryAllConstr!#REF!</definedName>
    <definedName name="TOTAL_Plant_Cost10">NewMiddleSchools!#REF!</definedName>
    <definedName name="TOTAL_Plant_cost11">NewHighSchools!#REF!</definedName>
    <definedName name="TOTAL_Plant_cost12">NewOther!#REF!</definedName>
    <definedName name="TOTAL_plant_cost2">AllElementarySchools!#REF!</definedName>
    <definedName name="TOTAL_plant_cost3">AllMiddleSchools!#REF!</definedName>
    <definedName name="TOTAL_plant_cost4">AllHighSchools!#REF!</definedName>
    <definedName name="TOTAL_Plant_Cost5">AllOther!#REF!</definedName>
    <definedName name="TOTAL_plant_Cost6">Additions!#REF!</definedName>
    <definedName name="TOTAL_Plant_cost7">SummaryNewConstr!#REF!</definedName>
    <definedName name="TOTAL_plant_cost9">NewElementarySchools!#REF!</definedName>
    <definedName name="Type_of_additio">AllOther!#REF!</definedName>
    <definedName name="Type_of_Addition">Additions!#REF!</definedName>
    <definedName name="Type_of_Addition3">NewOther!#REF!</definedName>
    <definedName name="Type_of_ADDITIONS">Additions!#REF!</definedName>
    <definedName name="Type_of_Additions2">Additions!#REF!</definedName>
    <definedName name="Type1">SummaryAllConstr!#REF!</definedName>
    <definedName name="Type10">NewHighSchools!#REF!</definedName>
    <definedName name="Type11">NewOther!#REF!</definedName>
    <definedName name="Type2">AllElementarySchools!#REF!</definedName>
    <definedName name="Type3">AllMiddleSchools!#REF!</definedName>
    <definedName name="Type4">AllHighSchools!#REF!</definedName>
    <definedName name="Type5">AllOther!#REF!</definedName>
    <definedName name="Type6">Additions!#REF!</definedName>
    <definedName name="Type7">SummaryNewConstr!#REF!</definedName>
    <definedName name="Type8">NewElementarySchools!#REF!</definedName>
    <definedName name="Type9">NewMiddleSchools!#REF!</definedName>
  </definedNames>
  <calcPr calcId="162913"/>
</workbook>
</file>

<file path=xl/calcChain.xml><?xml version="1.0" encoding="utf-8"?>
<calcChain xmlns="http://schemas.openxmlformats.org/spreadsheetml/2006/main">
  <c r="A52" i="14" l="1"/>
  <c r="A51" i="14"/>
  <c r="A50" i="14"/>
  <c r="A49" i="14"/>
  <c r="AC47" i="14"/>
  <c r="AB47" i="14"/>
  <c r="AA47" i="14"/>
  <c r="AC46" i="14"/>
  <c r="AB46" i="14"/>
  <c r="AA46" i="14"/>
  <c r="AC45" i="14"/>
  <c r="AB45" i="14"/>
  <c r="AA45" i="14"/>
  <c r="AC44" i="14"/>
  <c r="AB44" i="14"/>
  <c r="AA44" i="14"/>
  <c r="AC43" i="14"/>
  <c r="AB43" i="14"/>
  <c r="AA43" i="14"/>
  <c r="AC42" i="14"/>
  <c r="AB42" i="14"/>
  <c r="AA42" i="14"/>
  <c r="AC41" i="14"/>
  <c r="AB41" i="14"/>
  <c r="AA41" i="14"/>
  <c r="AC40" i="14"/>
  <c r="AB40" i="14"/>
  <c r="AA40" i="14"/>
  <c r="AC39" i="14"/>
  <c r="AB39" i="14"/>
  <c r="AA39" i="14"/>
  <c r="AC38" i="14"/>
  <c r="AB38" i="14"/>
  <c r="AA38" i="14"/>
  <c r="AA27" i="14" l="1"/>
  <c r="AB27" i="14"/>
  <c r="AC27" i="14"/>
  <c r="AB15" i="19" l="1"/>
  <c r="AA15" i="19"/>
  <c r="Z15" i="19"/>
  <c r="AB14" i="19"/>
  <c r="AA14" i="19"/>
  <c r="Z14" i="19"/>
  <c r="AB13" i="19"/>
  <c r="AA13" i="19"/>
  <c r="Z13" i="19"/>
  <c r="AB12" i="19"/>
  <c r="AA12" i="19"/>
  <c r="Z12" i="19"/>
  <c r="AB11" i="19"/>
  <c r="AA11" i="19"/>
  <c r="Z11" i="19"/>
  <c r="AB14" i="18"/>
  <c r="AA14" i="18"/>
  <c r="Z14" i="18"/>
  <c r="AB13" i="18"/>
  <c r="AA13" i="18"/>
  <c r="Z13" i="18"/>
  <c r="AB12" i="18"/>
  <c r="AA12" i="18"/>
  <c r="Z12" i="18"/>
  <c r="AB11" i="18"/>
  <c r="AA11" i="18"/>
  <c r="Z11" i="18"/>
  <c r="AB21" i="17"/>
  <c r="AA21" i="17"/>
  <c r="Z21" i="17"/>
  <c r="AB20" i="17"/>
  <c r="AA20" i="17"/>
  <c r="Z20" i="17"/>
  <c r="AB19" i="17"/>
  <c r="AA19" i="17"/>
  <c r="Z19" i="17"/>
  <c r="AB18" i="17"/>
  <c r="AA18" i="17"/>
  <c r="Z18" i="17"/>
  <c r="AB17" i="17"/>
  <c r="AA17" i="17"/>
  <c r="Z17" i="17"/>
  <c r="AB16" i="17"/>
  <c r="AA16" i="17"/>
  <c r="Z16" i="17"/>
  <c r="AB15" i="17"/>
  <c r="AA15" i="17"/>
  <c r="Z15" i="17"/>
  <c r="AB14" i="17"/>
  <c r="AA14" i="17"/>
  <c r="Z14" i="17"/>
  <c r="AB13" i="17"/>
  <c r="AA13" i="17"/>
  <c r="Z13" i="17"/>
  <c r="AB12" i="17"/>
  <c r="AA12" i="17"/>
  <c r="Z12" i="17"/>
  <c r="AB11" i="17"/>
  <c r="AA11" i="17"/>
  <c r="Z11" i="17"/>
  <c r="AB30" i="16"/>
  <c r="AA30" i="16"/>
  <c r="Z30" i="16"/>
  <c r="AB29" i="16"/>
  <c r="AA29" i="16"/>
  <c r="Z29" i="16"/>
  <c r="AB28" i="16"/>
  <c r="AA28" i="16"/>
  <c r="Z28" i="16"/>
  <c r="AB27" i="16"/>
  <c r="AA27" i="16"/>
  <c r="Z27" i="16"/>
  <c r="AB26" i="16"/>
  <c r="AA26" i="16"/>
  <c r="Z26" i="16"/>
  <c r="AB25" i="16"/>
  <c r="AA25" i="16"/>
  <c r="Z25" i="16"/>
  <c r="AB24" i="16"/>
  <c r="AA24" i="16"/>
  <c r="Z24" i="16"/>
  <c r="AB23" i="16"/>
  <c r="AA23" i="16"/>
  <c r="Z23" i="16"/>
  <c r="AB22" i="16"/>
  <c r="AA22" i="16"/>
  <c r="Z22" i="16"/>
  <c r="AB21" i="16"/>
  <c r="AA21" i="16"/>
  <c r="Z21" i="16"/>
  <c r="AB20" i="16"/>
  <c r="AA20" i="16"/>
  <c r="Z20" i="16"/>
  <c r="AB19" i="16"/>
  <c r="AA19" i="16"/>
  <c r="Z19" i="16"/>
  <c r="AB18" i="16"/>
  <c r="AA18" i="16"/>
  <c r="Z18" i="16"/>
  <c r="AB17" i="16"/>
  <c r="AA17" i="16"/>
  <c r="Z17" i="16"/>
  <c r="AB16" i="16"/>
  <c r="AA16" i="16"/>
  <c r="Z16" i="16"/>
  <c r="AB15" i="16"/>
  <c r="AA15" i="16"/>
  <c r="Z15" i="16"/>
  <c r="AB14" i="16"/>
  <c r="AA14" i="16"/>
  <c r="Z14" i="16"/>
  <c r="AB13" i="16"/>
  <c r="AA13" i="16"/>
  <c r="Z13" i="16"/>
  <c r="AB12" i="16"/>
  <c r="AA12" i="16"/>
  <c r="Z12" i="16"/>
  <c r="AB11" i="16"/>
  <c r="AA11" i="16"/>
  <c r="Z11" i="16"/>
  <c r="Z31" i="16"/>
  <c r="AA31" i="16"/>
  <c r="AB31" i="16"/>
  <c r="A33" i="16"/>
  <c r="H33" i="16" s="1"/>
  <c r="A34" i="16"/>
  <c r="F34" i="16" s="1"/>
  <c r="A35" i="16"/>
  <c r="D35" i="16" s="1"/>
  <c r="A36" i="16"/>
  <c r="J36" i="16" s="1"/>
  <c r="AC37" i="14"/>
  <c r="AB37" i="14"/>
  <c r="AA37" i="14"/>
  <c r="AC36" i="14"/>
  <c r="AB36" i="14"/>
  <c r="AA36" i="14"/>
  <c r="AC35" i="14"/>
  <c r="AB35" i="14"/>
  <c r="AA35" i="14"/>
  <c r="AC34" i="14"/>
  <c r="AB34" i="14"/>
  <c r="AA34" i="14"/>
  <c r="AC33" i="14"/>
  <c r="AB33" i="14"/>
  <c r="AA33" i="14"/>
  <c r="AC32" i="14"/>
  <c r="AB32" i="14"/>
  <c r="AA32" i="14"/>
  <c r="AC31" i="14"/>
  <c r="AB31" i="14"/>
  <c r="AA31" i="14"/>
  <c r="AC30" i="14"/>
  <c r="AB30" i="14"/>
  <c r="AA30" i="14"/>
  <c r="AC29" i="14"/>
  <c r="AB29" i="14"/>
  <c r="AA29" i="14"/>
  <c r="AC28" i="14"/>
  <c r="AB28" i="14"/>
  <c r="AA28" i="14"/>
  <c r="AC26" i="14"/>
  <c r="AB26" i="14"/>
  <c r="AA26" i="14"/>
  <c r="AC25" i="14"/>
  <c r="AB25" i="14"/>
  <c r="AA25" i="14"/>
  <c r="AC24" i="14"/>
  <c r="AB24" i="14"/>
  <c r="AA24" i="14"/>
  <c r="AC23" i="14"/>
  <c r="AB23" i="14"/>
  <c r="AA23" i="14"/>
  <c r="AC22" i="14"/>
  <c r="AB22" i="14"/>
  <c r="AA22" i="14"/>
  <c r="AC21" i="14"/>
  <c r="AB21" i="14"/>
  <c r="AA21" i="14"/>
  <c r="AC20" i="14"/>
  <c r="AB20" i="14"/>
  <c r="AA20" i="14"/>
  <c r="AC19" i="14"/>
  <c r="AB19" i="14"/>
  <c r="AA19" i="14"/>
  <c r="AC18" i="14"/>
  <c r="AB18" i="14"/>
  <c r="AA18" i="14"/>
  <c r="AC17" i="14"/>
  <c r="AB17" i="14"/>
  <c r="AA17" i="14"/>
  <c r="AC16" i="14"/>
  <c r="AB16" i="14"/>
  <c r="AA16" i="14"/>
  <c r="AC15" i="14"/>
  <c r="AB15" i="14"/>
  <c r="AA15" i="14"/>
  <c r="AC14" i="14"/>
  <c r="AB14" i="14"/>
  <c r="AA14" i="14"/>
  <c r="AC13" i="14"/>
  <c r="AB13" i="14"/>
  <c r="AA13" i="14"/>
  <c r="AC12" i="14"/>
  <c r="AB12" i="14"/>
  <c r="AA12" i="14"/>
  <c r="AC11" i="14"/>
  <c r="AB11" i="14"/>
  <c r="AA11" i="14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A11" i="15"/>
  <c r="AB11" i="15"/>
  <c r="AC11" i="15"/>
  <c r="AA12" i="15"/>
  <c r="AB12" i="15"/>
  <c r="AC12" i="15"/>
  <c r="AA13" i="15"/>
  <c r="AB13" i="15"/>
  <c r="AC13" i="15"/>
  <c r="AA14" i="15"/>
  <c r="AB14" i="15"/>
  <c r="AC14" i="15"/>
  <c r="AA15" i="15"/>
  <c r="AB15" i="15"/>
  <c r="AC15" i="15"/>
  <c r="AA16" i="15"/>
  <c r="AB16" i="15"/>
  <c r="AC16" i="15"/>
  <c r="AA17" i="15"/>
  <c r="AB17" i="15"/>
  <c r="AC17" i="15"/>
  <c r="AA18" i="15"/>
  <c r="AB18" i="15"/>
  <c r="AC18" i="15"/>
  <c r="AA19" i="15"/>
  <c r="AB19" i="15"/>
  <c r="AC19" i="15"/>
  <c r="AA20" i="15"/>
  <c r="AB20" i="15"/>
  <c r="AC20" i="15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30" i="13"/>
  <c r="AA30" i="13"/>
  <c r="Z30" i="13"/>
  <c r="AB29" i="13"/>
  <c r="AA29" i="13"/>
  <c r="Z29" i="13"/>
  <c r="AB28" i="13"/>
  <c r="AA28" i="13"/>
  <c r="Z28" i="13"/>
  <c r="AB27" i="13"/>
  <c r="AA27" i="13"/>
  <c r="Z27" i="13"/>
  <c r="AB26" i="13"/>
  <c r="AA26" i="13"/>
  <c r="Z26" i="13"/>
  <c r="AB25" i="13"/>
  <c r="AA25" i="13"/>
  <c r="Z25" i="13"/>
  <c r="AB24" i="13"/>
  <c r="AA24" i="13"/>
  <c r="Z24" i="13"/>
  <c r="AB23" i="13"/>
  <c r="AA23" i="13"/>
  <c r="Z23" i="13"/>
  <c r="AB22" i="13"/>
  <c r="AA22" i="13"/>
  <c r="Z22" i="13"/>
  <c r="AB21" i="13"/>
  <c r="AA21" i="13"/>
  <c r="Z21" i="13"/>
  <c r="AB20" i="13"/>
  <c r="AA20" i="13"/>
  <c r="Z20" i="13"/>
  <c r="AB19" i="13"/>
  <c r="AA19" i="13"/>
  <c r="Z19" i="13"/>
  <c r="AB18" i="13"/>
  <c r="AA18" i="13"/>
  <c r="Z18" i="13"/>
  <c r="AB17" i="13"/>
  <c r="AA17" i="13"/>
  <c r="Z17" i="13"/>
  <c r="AB16" i="13"/>
  <c r="AA16" i="13"/>
  <c r="Z16" i="13"/>
  <c r="AB15" i="13"/>
  <c r="AA15" i="13"/>
  <c r="Z15" i="13"/>
  <c r="AB14" i="13"/>
  <c r="AA14" i="13"/>
  <c r="Z14" i="13"/>
  <c r="AB13" i="13"/>
  <c r="AA13" i="13"/>
  <c r="Z13" i="13"/>
  <c r="AB12" i="13"/>
  <c r="AA12" i="13"/>
  <c r="Z12" i="13"/>
  <c r="AB11" i="13"/>
  <c r="AA11" i="13"/>
  <c r="Z11" i="13"/>
  <c r="Z35" i="16" l="1"/>
  <c r="F33" i="16"/>
  <c r="Z33" i="16"/>
  <c r="E33" i="16"/>
  <c r="E36" i="16"/>
  <c r="AA34" i="16"/>
  <c r="AA33" i="16"/>
  <c r="AB33" i="16"/>
  <c r="U33" i="16"/>
  <c r="V33" i="16"/>
  <c r="M33" i="16"/>
  <c r="Q36" i="16"/>
  <c r="K33" i="16"/>
  <c r="Z34" i="16"/>
  <c r="AB35" i="16"/>
  <c r="M36" i="16"/>
  <c r="AB34" i="16"/>
  <c r="T34" i="16"/>
  <c r="U36" i="16"/>
  <c r="H36" i="16"/>
  <c r="L34" i="16"/>
  <c r="O33" i="16"/>
  <c r="Y36" i="16"/>
  <c r="U34" i="16"/>
  <c r="X36" i="16"/>
  <c r="K36" i="16"/>
  <c r="W36" i="16"/>
  <c r="I36" i="16"/>
  <c r="M34" i="16"/>
  <c r="S33" i="16"/>
  <c r="S36" i="16"/>
  <c r="G36" i="16"/>
  <c r="E34" i="16"/>
  <c r="N33" i="16"/>
  <c r="AA36" i="16"/>
  <c r="O36" i="16"/>
  <c r="W33" i="16"/>
  <c r="G33" i="16"/>
  <c r="D34" i="16"/>
  <c r="P36" i="16"/>
  <c r="AA35" i="16"/>
  <c r="R35" i="16"/>
  <c r="V36" i="16"/>
  <c r="N36" i="16"/>
  <c r="F36" i="16"/>
  <c r="X35" i="16"/>
  <c r="P35" i="16"/>
  <c r="H35" i="16"/>
  <c r="R34" i="16"/>
  <c r="J34" i="16"/>
  <c r="T33" i="16"/>
  <c r="L33" i="16"/>
  <c r="D33" i="16"/>
  <c r="K35" i="16"/>
  <c r="J35" i="16"/>
  <c r="Y35" i="16"/>
  <c r="I34" i="16"/>
  <c r="Q35" i="16"/>
  <c r="O35" i="16"/>
  <c r="Q34" i="16"/>
  <c r="AB36" i="16"/>
  <c r="T36" i="16"/>
  <c r="L36" i="16"/>
  <c r="D36" i="16"/>
  <c r="V35" i="16"/>
  <c r="N35" i="16"/>
  <c r="F35" i="16"/>
  <c r="X34" i="16"/>
  <c r="P34" i="16"/>
  <c r="H34" i="16"/>
  <c r="R33" i="16"/>
  <c r="J33" i="16"/>
  <c r="S35" i="16"/>
  <c r="I35" i="16"/>
  <c r="S34" i="16"/>
  <c r="K34" i="16"/>
  <c r="Y34" i="16"/>
  <c r="U35" i="16"/>
  <c r="M35" i="16"/>
  <c r="E35" i="16"/>
  <c r="W34" i="16"/>
  <c r="O34" i="16"/>
  <c r="G34" i="16"/>
  <c r="Y33" i="16"/>
  <c r="Q33" i="16"/>
  <c r="I33" i="16"/>
  <c r="W35" i="16"/>
  <c r="G35" i="16"/>
  <c r="Z36" i="16"/>
  <c r="R36" i="16"/>
  <c r="T35" i="16"/>
  <c r="L35" i="16"/>
  <c r="V34" i="16"/>
  <c r="N34" i="16"/>
  <c r="X33" i="16"/>
  <c r="P33" i="16"/>
  <c r="Z61" i="1" l="1"/>
  <c r="AA61" i="1"/>
  <c r="AB61" i="1"/>
  <c r="A69" i="1" l="1"/>
  <c r="A25" i="15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Z58" i="1" l="1"/>
  <c r="AA58" i="1"/>
  <c r="AB58" i="1"/>
  <c r="Z39" i="1"/>
  <c r="AA39" i="1"/>
  <c r="AB39" i="1"/>
  <c r="Z59" i="1"/>
  <c r="AA59" i="1"/>
  <c r="AB59" i="1"/>
  <c r="Z60" i="1"/>
  <c r="AA60" i="1"/>
  <c r="AB60" i="1"/>
  <c r="Z20" i="1"/>
  <c r="AA20" i="1"/>
  <c r="AB20" i="1"/>
  <c r="Z42" i="1"/>
  <c r="AA42" i="1"/>
  <c r="AB42" i="1"/>
  <c r="Z43" i="1"/>
  <c r="AA43" i="1"/>
  <c r="AB43" i="1"/>
  <c r="Z26" i="1" l="1"/>
  <c r="AA26" i="1"/>
  <c r="AB26" i="1"/>
  <c r="Z56" i="1"/>
  <c r="AA56" i="1"/>
  <c r="AB56" i="1"/>
  <c r="Z27" i="1"/>
  <c r="AA27" i="1"/>
  <c r="AB27" i="1"/>
  <c r="Z38" i="1"/>
  <c r="AA38" i="1"/>
  <c r="AB38" i="1"/>
  <c r="Z37" i="1"/>
  <c r="AA37" i="1"/>
  <c r="AB37" i="1"/>
  <c r="Z36" i="1" l="1"/>
  <c r="AA36" i="1"/>
  <c r="AB36" i="1"/>
  <c r="AB34" i="1" l="1"/>
  <c r="AA34" i="1"/>
  <c r="Z34" i="1"/>
  <c r="AB33" i="1"/>
  <c r="AA33" i="1"/>
  <c r="Z33" i="1"/>
  <c r="AB35" i="1"/>
  <c r="AA35" i="1"/>
  <c r="Z35" i="1"/>
  <c r="AB14" i="1"/>
  <c r="AA14" i="1"/>
  <c r="Z14" i="1"/>
  <c r="AA23" i="1" l="1"/>
  <c r="AB23" i="1"/>
  <c r="Z23" i="1"/>
  <c r="AA50" i="1" l="1"/>
  <c r="AB50" i="1"/>
  <c r="Z50" i="1"/>
  <c r="AA40" i="1" l="1"/>
  <c r="AB40" i="1"/>
  <c r="Z40" i="1"/>
  <c r="AB18" i="1" l="1"/>
  <c r="AA18" i="1"/>
  <c r="Z18" i="1"/>
  <c r="AB32" i="1"/>
  <c r="AA32" i="1"/>
  <c r="Z32" i="1"/>
  <c r="AB25" i="1"/>
  <c r="AA25" i="1"/>
  <c r="Z25" i="1"/>
  <c r="AA24" i="1"/>
  <c r="AB24" i="1"/>
  <c r="Z24" i="1"/>
  <c r="AA22" i="1" l="1"/>
  <c r="AB22" i="1"/>
  <c r="Z22" i="1"/>
  <c r="A74" i="1" l="1"/>
  <c r="A72" i="1"/>
  <c r="AB55" i="1"/>
  <c r="AB57" i="1"/>
  <c r="AB29" i="1"/>
  <c r="AB11" i="1"/>
  <c r="AB12" i="1"/>
  <c r="AB31" i="1"/>
  <c r="AB30" i="1"/>
  <c r="AB19" i="1"/>
  <c r="AB54" i="1"/>
  <c r="AB53" i="1"/>
  <c r="AB52" i="1"/>
  <c r="AB66" i="1"/>
  <c r="AB65" i="1"/>
  <c r="AB16" i="1"/>
  <c r="AB49" i="1"/>
  <c r="AB64" i="1"/>
  <c r="AB15" i="1"/>
  <c r="AB62" i="1"/>
  <c r="AB48" i="1"/>
  <c r="AB41" i="1"/>
  <c r="AB17" i="1"/>
  <c r="AB21" i="1"/>
  <c r="AB45" i="1"/>
  <c r="AB44" i="1"/>
  <c r="AB63" i="1"/>
  <c r="AB51" i="1"/>
  <c r="AB46" i="1"/>
  <c r="AB67" i="1"/>
  <c r="AB28" i="1"/>
  <c r="AB47" i="1"/>
  <c r="AB13" i="1"/>
  <c r="AA55" i="1"/>
  <c r="AA57" i="1"/>
  <c r="AA29" i="1"/>
  <c r="AA11" i="1"/>
  <c r="AA12" i="1"/>
  <c r="AA31" i="1"/>
  <c r="AA30" i="1"/>
  <c r="AA19" i="1"/>
  <c r="AA54" i="1"/>
  <c r="AA53" i="1"/>
  <c r="AA52" i="1"/>
  <c r="AA66" i="1"/>
  <c r="AA65" i="1"/>
  <c r="AA16" i="1"/>
  <c r="AA49" i="1"/>
  <c r="AA64" i="1"/>
  <c r="AA15" i="1"/>
  <c r="AA62" i="1"/>
  <c r="AA48" i="1"/>
  <c r="AA41" i="1"/>
  <c r="AA17" i="1"/>
  <c r="AA21" i="1"/>
  <c r="AA45" i="1"/>
  <c r="AA44" i="1"/>
  <c r="AA63" i="1"/>
  <c r="AA51" i="1"/>
  <c r="AA46" i="1"/>
  <c r="AA67" i="1"/>
  <c r="AA28" i="1"/>
  <c r="AA47" i="1"/>
  <c r="AA13" i="1"/>
  <c r="Z55" i="1"/>
  <c r="Z57" i="1"/>
  <c r="Z29" i="1"/>
  <c r="Z11" i="1"/>
  <c r="Z12" i="1"/>
  <c r="Z31" i="1"/>
  <c r="Z30" i="1"/>
  <c r="Z19" i="1"/>
  <c r="Z54" i="1"/>
  <c r="Z53" i="1"/>
  <c r="Z52" i="1"/>
  <c r="Z66" i="1"/>
  <c r="Z65" i="1"/>
  <c r="Z16" i="1"/>
  <c r="Z49" i="1"/>
  <c r="Z64" i="1"/>
  <c r="Z15" i="1"/>
  <c r="Z62" i="1"/>
  <c r="Z48" i="1"/>
  <c r="Z41" i="1"/>
  <c r="Z17" i="1"/>
  <c r="Z21" i="1"/>
  <c r="Z45" i="1"/>
  <c r="Z44" i="1"/>
  <c r="Z63" i="1"/>
  <c r="Z51" i="1"/>
  <c r="Z46" i="1"/>
  <c r="Z67" i="1"/>
  <c r="Z28" i="1"/>
  <c r="Z47" i="1"/>
  <c r="Z13" i="1"/>
  <c r="W50" i="14" l="1"/>
  <c r="AB50" i="14"/>
  <c r="T50" i="14"/>
  <c r="L50" i="14"/>
  <c r="AA50" i="14"/>
  <c r="S50" i="14"/>
  <c r="K50" i="14"/>
  <c r="F50" i="14"/>
  <c r="M50" i="14"/>
  <c r="N50" i="14"/>
  <c r="Z50" i="14"/>
  <c r="R50" i="14"/>
  <c r="J50" i="14"/>
  <c r="X50" i="14"/>
  <c r="H50" i="14"/>
  <c r="G50" i="14"/>
  <c r="E50" i="14"/>
  <c r="AC50" i="14"/>
  <c r="Y50" i="14"/>
  <c r="Q50" i="14"/>
  <c r="I50" i="14"/>
  <c r="P50" i="14"/>
  <c r="O50" i="14"/>
  <c r="V50" i="14"/>
  <c r="U50" i="14"/>
  <c r="K51" i="14"/>
  <c r="Z51" i="14"/>
  <c r="R51" i="14"/>
  <c r="J51" i="14"/>
  <c r="Y51" i="14"/>
  <c r="Q51" i="14"/>
  <c r="I51" i="14"/>
  <c r="L51" i="14"/>
  <c r="S51" i="14"/>
  <c r="AA51" i="14"/>
  <c r="X51" i="14"/>
  <c r="P51" i="14"/>
  <c r="H51" i="14"/>
  <c r="N51" i="14"/>
  <c r="AC51" i="14"/>
  <c r="E51" i="14"/>
  <c r="T51" i="14"/>
  <c r="W51" i="14"/>
  <c r="O51" i="14"/>
  <c r="G51" i="14"/>
  <c r="V51" i="14"/>
  <c r="F51" i="14"/>
  <c r="U51" i="14"/>
  <c r="M51" i="14"/>
  <c r="AB51" i="14"/>
  <c r="V49" i="14"/>
  <c r="AC49" i="14"/>
  <c r="AB49" i="14"/>
  <c r="T49" i="14"/>
  <c r="L49" i="14"/>
  <c r="AA49" i="14"/>
  <c r="K49" i="14"/>
  <c r="O49" i="14"/>
  <c r="S49" i="14"/>
  <c r="U49" i="14"/>
  <c r="Z49" i="14"/>
  <c r="R49" i="14"/>
  <c r="J49" i="14"/>
  <c r="P49" i="14"/>
  <c r="G49" i="14"/>
  <c r="N49" i="14"/>
  <c r="M49" i="14"/>
  <c r="Y49" i="14"/>
  <c r="Q49" i="14"/>
  <c r="I49" i="14"/>
  <c r="X49" i="14"/>
  <c r="H49" i="14"/>
  <c r="W49" i="14"/>
  <c r="F49" i="14"/>
  <c r="E49" i="14"/>
  <c r="F74" i="1"/>
  <c r="N74" i="1"/>
  <c r="V74" i="1"/>
  <c r="G74" i="1"/>
  <c r="O74" i="1"/>
  <c r="W74" i="1"/>
  <c r="H74" i="1"/>
  <c r="P74" i="1"/>
  <c r="X74" i="1"/>
  <c r="I74" i="1"/>
  <c r="Q74" i="1"/>
  <c r="Y74" i="1"/>
  <c r="S74" i="1"/>
  <c r="D74" i="1"/>
  <c r="E74" i="1"/>
  <c r="U74" i="1"/>
  <c r="J74" i="1"/>
  <c r="R74" i="1"/>
  <c r="K74" i="1"/>
  <c r="L74" i="1"/>
  <c r="T74" i="1"/>
  <c r="M74" i="1"/>
  <c r="AB74" i="1"/>
  <c r="AA74" i="1"/>
  <c r="Z74" i="1"/>
  <c r="AA72" i="1"/>
  <c r="Z72" i="1"/>
  <c r="W72" i="1"/>
  <c r="O72" i="1"/>
  <c r="G72" i="1"/>
  <c r="E72" i="1"/>
  <c r="K72" i="1"/>
  <c r="V72" i="1"/>
  <c r="N72" i="1"/>
  <c r="F72" i="1"/>
  <c r="M72" i="1"/>
  <c r="J72" i="1"/>
  <c r="U72" i="1"/>
  <c r="T72" i="1"/>
  <c r="L72" i="1"/>
  <c r="D72" i="1"/>
  <c r="S72" i="1"/>
  <c r="Y72" i="1"/>
  <c r="Q72" i="1"/>
  <c r="I72" i="1"/>
  <c r="R72" i="1"/>
  <c r="X72" i="1"/>
  <c r="P72" i="1"/>
  <c r="H72" i="1"/>
  <c r="AB72" i="1"/>
  <c r="AB69" i="1"/>
  <c r="AA69" i="1"/>
  <c r="Z69" i="1"/>
  <c r="AC52" i="14"/>
  <c r="U52" i="14"/>
  <c r="M52" i="14"/>
  <c r="E52" i="14"/>
  <c r="J52" i="14"/>
  <c r="X52" i="14"/>
  <c r="O52" i="14"/>
  <c r="F52" i="14"/>
  <c r="AB52" i="14"/>
  <c r="T52" i="14"/>
  <c r="L52" i="14"/>
  <c r="R52" i="14"/>
  <c r="I52" i="14"/>
  <c r="P52" i="14"/>
  <c r="G52" i="14"/>
  <c r="N52" i="14"/>
  <c r="AA52" i="14"/>
  <c r="S52" i="14"/>
  <c r="K52" i="14"/>
  <c r="Z52" i="14"/>
  <c r="Q52" i="14"/>
  <c r="H52" i="14"/>
  <c r="Y52" i="14"/>
  <c r="W52" i="14"/>
  <c r="V52" i="14"/>
  <c r="A73" i="1"/>
  <c r="AB73" i="1" l="1"/>
  <c r="D73" i="1"/>
  <c r="Z73" i="1"/>
  <c r="AA73" i="1"/>
  <c r="V73" i="1"/>
  <c r="N73" i="1"/>
  <c r="F73" i="1"/>
  <c r="R73" i="1"/>
  <c r="Y73" i="1"/>
  <c r="U73" i="1"/>
  <c r="M73" i="1"/>
  <c r="E73" i="1"/>
  <c r="T73" i="1"/>
  <c r="L73" i="1"/>
  <c r="J73" i="1"/>
  <c r="Q73" i="1"/>
  <c r="S73" i="1"/>
  <c r="K73" i="1"/>
  <c r="I73" i="1"/>
  <c r="X73" i="1"/>
  <c r="P73" i="1"/>
  <c r="H73" i="1"/>
  <c r="W73" i="1"/>
  <c r="O73" i="1"/>
  <c r="G73" i="1"/>
  <c r="A75" i="1"/>
  <c r="D75" i="1" s="1"/>
  <c r="T75" i="1" l="1"/>
  <c r="L75" i="1"/>
  <c r="S75" i="1"/>
  <c r="K75" i="1"/>
  <c r="P75" i="1"/>
  <c r="W75" i="1"/>
  <c r="R75" i="1"/>
  <c r="J75" i="1"/>
  <c r="H75" i="1"/>
  <c r="O75" i="1"/>
  <c r="Y75" i="1"/>
  <c r="Q75" i="1"/>
  <c r="I75" i="1"/>
  <c r="X75" i="1"/>
  <c r="V75" i="1"/>
  <c r="N75" i="1"/>
  <c r="F75" i="1"/>
  <c r="G75" i="1"/>
  <c r="U75" i="1"/>
  <c r="M75" i="1"/>
  <c r="E75" i="1"/>
  <c r="AA75" i="1"/>
  <c r="Z75" i="1"/>
  <c r="AB75" i="1"/>
  <c r="A25" i="20"/>
  <c r="A25" i="19"/>
  <c r="AB25" i="19" s="1"/>
  <c r="A25" i="18"/>
  <c r="V25" i="18" s="1"/>
  <c r="A25" i="17"/>
  <c r="AB25" i="15"/>
  <c r="A25" i="11"/>
  <c r="U25" i="11" s="1"/>
  <c r="A26" i="12"/>
  <c r="AA26" i="12" s="1"/>
  <c r="A32" i="13"/>
  <c r="AB32" i="13" s="1"/>
  <c r="AA25" i="20" l="1"/>
  <c r="S25" i="20"/>
  <c r="K25" i="20"/>
  <c r="Y25" i="20"/>
  <c r="Q25" i="20"/>
  <c r="X25" i="20"/>
  <c r="H25" i="20"/>
  <c r="T25" i="20"/>
  <c r="Z25" i="20"/>
  <c r="R25" i="20"/>
  <c r="J25" i="20"/>
  <c r="I25" i="20"/>
  <c r="P25" i="20"/>
  <c r="U25" i="20"/>
  <c r="E25" i="20"/>
  <c r="L25" i="20"/>
  <c r="W25" i="20"/>
  <c r="O25" i="20"/>
  <c r="G25" i="20"/>
  <c r="V25" i="20"/>
  <c r="N25" i="20"/>
  <c r="F25" i="20"/>
  <c r="AC25" i="20"/>
  <c r="M25" i="20"/>
  <c r="AB25" i="20"/>
  <c r="L26" i="12"/>
  <c r="D26" i="12"/>
  <c r="E26" i="12"/>
  <c r="F26" i="12"/>
  <c r="T26" i="12"/>
  <c r="W26" i="12"/>
  <c r="M26" i="12"/>
  <c r="N26" i="12"/>
  <c r="O26" i="12"/>
  <c r="G26" i="12"/>
  <c r="U26" i="12"/>
  <c r="X26" i="12"/>
  <c r="AB26" i="12"/>
  <c r="P26" i="12"/>
  <c r="H26" i="12"/>
  <c r="V26" i="12"/>
  <c r="H32" i="13"/>
  <c r="V32" i="13"/>
  <c r="I32" i="13"/>
  <c r="W32" i="13"/>
  <c r="M32" i="13"/>
  <c r="X32" i="13"/>
  <c r="G32" i="13"/>
  <c r="Y32" i="13"/>
  <c r="O32" i="13"/>
  <c r="P32" i="13"/>
  <c r="U32" i="13"/>
  <c r="N32" i="13"/>
  <c r="E32" i="13"/>
  <c r="F32" i="13"/>
  <c r="Q32" i="13"/>
  <c r="J32" i="13"/>
  <c r="R32" i="13"/>
  <c r="Z32" i="13"/>
  <c r="I26" i="12"/>
  <c r="Q26" i="12"/>
  <c r="Y26" i="12"/>
  <c r="S32" i="13"/>
  <c r="J26" i="12"/>
  <c r="Z26" i="12"/>
  <c r="K32" i="13"/>
  <c r="AA32" i="13"/>
  <c r="R26" i="12"/>
  <c r="D32" i="13"/>
  <c r="L32" i="13"/>
  <c r="T32" i="13"/>
  <c r="K26" i="12"/>
  <c r="S26" i="12"/>
  <c r="E25" i="19"/>
  <c r="M25" i="19"/>
  <c r="U25" i="19"/>
  <c r="F25" i="19"/>
  <c r="N25" i="19"/>
  <c r="V25" i="19"/>
  <c r="G25" i="19"/>
  <c r="O25" i="19"/>
  <c r="W25" i="19"/>
  <c r="H25" i="19"/>
  <c r="P25" i="19"/>
  <c r="X25" i="19"/>
  <c r="K25" i="19"/>
  <c r="S25" i="19"/>
  <c r="AA25" i="19"/>
  <c r="I25" i="19"/>
  <c r="Q25" i="19"/>
  <c r="Y25" i="19"/>
  <c r="J25" i="19"/>
  <c r="R25" i="19"/>
  <c r="Z25" i="19"/>
  <c r="D25" i="19"/>
  <c r="L25" i="19"/>
  <c r="T25" i="19"/>
  <c r="U25" i="15"/>
  <c r="N25" i="15"/>
  <c r="J25" i="11"/>
  <c r="Z25" i="11"/>
  <c r="R25" i="11"/>
  <c r="V25" i="11"/>
  <c r="G25" i="11"/>
  <c r="O25" i="11"/>
  <c r="W25" i="11"/>
  <c r="F25" i="11"/>
  <c r="P25" i="11"/>
  <c r="X25" i="11"/>
  <c r="N25" i="11"/>
  <c r="H25" i="11"/>
  <c r="I25" i="11"/>
  <c r="Q25" i="11"/>
  <c r="Y25" i="11"/>
  <c r="K25" i="11"/>
  <c r="S25" i="11"/>
  <c r="AA25" i="11"/>
  <c r="D25" i="11"/>
  <c r="L25" i="11"/>
  <c r="T25" i="11"/>
  <c r="AB25" i="11"/>
  <c r="E25" i="11"/>
  <c r="M25" i="11"/>
  <c r="G25" i="18"/>
  <c r="O25" i="18"/>
  <c r="W25" i="18"/>
  <c r="H25" i="18"/>
  <c r="P25" i="18"/>
  <c r="X25" i="18"/>
  <c r="I25" i="18"/>
  <c r="Q25" i="18"/>
  <c r="Y25" i="18"/>
  <c r="J25" i="18"/>
  <c r="R25" i="18"/>
  <c r="K25" i="18"/>
  <c r="S25" i="18"/>
  <c r="AA25" i="18"/>
  <c r="D25" i="18"/>
  <c r="L25" i="18"/>
  <c r="T25" i="18"/>
  <c r="E25" i="18"/>
  <c r="M25" i="18"/>
  <c r="U25" i="18"/>
  <c r="F25" i="18"/>
  <c r="N25" i="18"/>
  <c r="K25" i="17"/>
  <c r="L25" i="17"/>
  <c r="T25" i="17"/>
  <c r="E25" i="17"/>
  <c r="M25" i="17"/>
  <c r="U25" i="17"/>
  <c r="S25" i="17"/>
  <c r="F25" i="17"/>
  <c r="N25" i="17"/>
  <c r="V25" i="17"/>
  <c r="G25" i="17"/>
  <c r="O25" i="17"/>
  <c r="W25" i="17"/>
  <c r="D25" i="17"/>
  <c r="H25" i="17"/>
  <c r="P25" i="17"/>
  <c r="X25" i="17"/>
  <c r="I25" i="17"/>
  <c r="Q25" i="17"/>
  <c r="Y25" i="17"/>
  <c r="J25" i="17"/>
  <c r="R25" i="17"/>
  <c r="E25" i="15"/>
  <c r="F25" i="15"/>
  <c r="M25" i="15"/>
  <c r="V25" i="15"/>
  <c r="W25" i="15"/>
  <c r="H25" i="15"/>
  <c r="P25" i="15"/>
  <c r="X25" i="15"/>
  <c r="G25" i="15"/>
  <c r="O25" i="15"/>
  <c r="I25" i="15"/>
  <c r="Q25" i="15"/>
  <c r="Y25" i="15"/>
  <c r="J25" i="15"/>
  <c r="R25" i="15"/>
  <c r="Z25" i="15"/>
  <c r="K25" i="15"/>
  <c r="S25" i="15"/>
  <c r="AA25" i="15"/>
  <c r="L25" i="15"/>
  <c r="T25" i="15"/>
  <c r="A53" i="14"/>
  <c r="Q8" i="16"/>
  <c r="Q7" i="16"/>
  <c r="Q6" i="16"/>
  <c r="O5" i="16"/>
  <c r="P5" i="14"/>
  <c r="D6" i="16"/>
  <c r="D5" i="16"/>
  <c r="R8" i="14"/>
  <c r="R7" i="14"/>
  <c r="R6" i="14"/>
  <c r="E6" i="14"/>
  <c r="E5" i="14"/>
  <c r="H37" i="16"/>
  <c r="L37" i="16"/>
  <c r="P37" i="16"/>
  <c r="T37" i="16"/>
  <c r="X37" i="16"/>
  <c r="F37" i="16"/>
  <c r="N37" i="16"/>
  <c r="V37" i="16"/>
  <c r="E37" i="16"/>
  <c r="G37" i="16"/>
  <c r="I37" i="16"/>
  <c r="J37" i="16"/>
  <c r="K37" i="16"/>
  <c r="M37" i="16"/>
  <c r="O37" i="16"/>
  <c r="Q37" i="16"/>
  <c r="R37" i="16"/>
  <c r="S37" i="16"/>
  <c r="U37" i="16"/>
  <c r="W37" i="16"/>
  <c r="Y37" i="16"/>
  <c r="D37" i="16"/>
  <c r="A76" i="1"/>
  <c r="AB37" i="16"/>
  <c r="Z37" i="16"/>
  <c r="AB25" i="17"/>
  <c r="Z25" i="17"/>
  <c r="AB25" i="18"/>
  <c r="Z25" i="18"/>
  <c r="A37" i="16"/>
  <c r="P5" i="20"/>
  <c r="O5" i="19"/>
  <c r="O5" i="18"/>
  <c r="O5" i="17"/>
  <c r="P5" i="15"/>
  <c r="O5" i="11"/>
  <c r="O5" i="12"/>
  <c r="O5" i="13"/>
  <c r="E6" i="20"/>
  <c r="E5" i="20"/>
  <c r="R7" i="20"/>
  <c r="R8" i="20"/>
  <c r="R6" i="20"/>
  <c r="D6" i="19"/>
  <c r="D5" i="19"/>
  <c r="Q7" i="19"/>
  <c r="Q8" i="19"/>
  <c r="Q6" i="19"/>
  <c r="D6" i="18"/>
  <c r="D5" i="18"/>
  <c r="Q7" i="18"/>
  <c r="Q8" i="18"/>
  <c r="Q6" i="18"/>
  <c r="D6" i="17"/>
  <c r="D5" i="17"/>
  <c r="Q7" i="17"/>
  <c r="Q8" i="17"/>
  <c r="Q6" i="17"/>
  <c r="F6" i="15"/>
  <c r="F5" i="15"/>
  <c r="R7" i="15"/>
  <c r="R8" i="15"/>
  <c r="R6" i="15"/>
  <c r="Q7" i="11"/>
  <c r="Q8" i="11"/>
  <c r="Q6" i="11"/>
  <c r="D6" i="11"/>
  <c r="D5" i="11"/>
  <c r="Q7" i="12"/>
  <c r="Q8" i="12"/>
  <c r="Q6" i="12"/>
  <c r="D6" i="12"/>
  <c r="D5" i="12"/>
  <c r="Q7" i="13"/>
  <c r="Q8" i="13"/>
  <c r="Q6" i="13"/>
  <c r="D6" i="13"/>
  <c r="D5" i="13"/>
  <c r="E76" i="1" l="1"/>
  <c r="J76" i="1"/>
  <c r="S76" i="1"/>
  <c r="F76" i="1"/>
  <c r="AA37" i="16"/>
  <c r="H53" i="14"/>
  <c r="P53" i="14"/>
  <c r="X53" i="14"/>
  <c r="W53" i="14"/>
  <c r="O53" i="14"/>
  <c r="G53" i="14"/>
  <c r="Q53" i="14"/>
  <c r="V53" i="14"/>
  <c r="S53" i="14"/>
  <c r="AA53" i="14"/>
  <c r="AB53" i="14"/>
  <c r="I53" i="14"/>
  <c r="AC53" i="14"/>
  <c r="Z53" i="14"/>
  <c r="R53" i="14"/>
  <c r="J53" i="14"/>
  <c r="L53" i="14"/>
  <c r="Y53" i="14"/>
  <c r="E53" i="14"/>
  <c r="K53" i="14"/>
  <c r="F53" i="14"/>
  <c r="M53" i="14"/>
  <c r="T53" i="14"/>
  <c r="U53" i="14"/>
  <c r="N53" i="14"/>
  <c r="AA25" i="17"/>
  <c r="AC25" i="15"/>
  <c r="Y76" i="1" l="1"/>
  <c r="G76" i="1"/>
  <c r="M76" i="1"/>
  <c r="U76" i="1"/>
  <c r="D76" i="1"/>
  <c r="AB76" i="1"/>
  <c r="Q76" i="1"/>
  <c r="I76" i="1"/>
  <c r="H76" i="1"/>
  <c r="R76" i="1"/>
  <c r="W76" i="1"/>
  <c r="T76" i="1"/>
  <c r="AA76" i="1"/>
  <c r="V76" i="1"/>
  <c r="P76" i="1"/>
  <c r="L76" i="1"/>
  <c r="Z76" i="1"/>
  <c r="X76" i="1"/>
  <c r="N76" i="1"/>
  <c r="K76" i="1"/>
  <c r="O76" i="1"/>
</calcChain>
</file>

<file path=xl/sharedStrings.xml><?xml version="1.0" encoding="utf-8"?>
<sst xmlns="http://schemas.openxmlformats.org/spreadsheetml/2006/main" count="1005" uniqueCount="226">
  <si>
    <t>FACILITY NAME</t>
  </si>
  <si>
    <t>FLORIDA DEPARTMENT OF EDUCATION</t>
  </si>
  <si>
    <t>PUBLIC SCHOOL DISTRICTS</t>
  </si>
  <si>
    <t>NEW CONSTRUCTION</t>
  </si>
  <si>
    <t>ALL SCHOOLS</t>
  </si>
  <si>
    <t xml:space="preserve"> </t>
  </si>
  <si>
    <t>Source of Funds for Capital Outlay Projects</t>
  </si>
  <si>
    <t>Fund</t>
  </si>
  <si>
    <t>Legal</t>
  </si>
  <si>
    <t>Code</t>
  </si>
  <si>
    <t>Fund Title</t>
  </si>
  <si>
    <t>Reference</t>
  </si>
  <si>
    <t>PECO Sum of the Digits Maintenance</t>
  </si>
  <si>
    <t>1013.64(1), F.S.</t>
  </si>
  <si>
    <t>PECO Special Facility Construction Account</t>
  </si>
  <si>
    <t>1013.64(2), F.S.</t>
  </si>
  <si>
    <t>PECO New Construction Unit Allocation</t>
  </si>
  <si>
    <t>1013.64(3), F.S.</t>
  </si>
  <si>
    <t>Classrooms First (Lottery)</t>
  </si>
  <si>
    <t>1013.68, F.S.</t>
  </si>
  <si>
    <t>Classrooms For Kids</t>
  </si>
  <si>
    <t>1013.735, F.S.</t>
  </si>
  <si>
    <t>District Effort Recognition</t>
  </si>
  <si>
    <t>1013.736, F.S.</t>
  </si>
  <si>
    <t>Cooperative Use Facilities</t>
  </si>
  <si>
    <t>1013.52, F.S.</t>
  </si>
  <si>
    <t>Cooperative Career and Tech. Ed. Facilities</t>
  </si>
  <si>
    <t>1013.75, F.S.</t>
  </si>
  <si>
    <t>Specific Line Item Appropriation</t>
  </si>
  <si>
    <t>CO &amp; DS (Motor Vehicle License Revenue) Flow Thru</t>
  </si>
  <si>
    <t>SBE Bond (COBI)</t>
  </si>
  <si>
    <t>Other State Funds (Specify)______________________</t>
  </si>
  <si>
    <t>Loan 1011.14, F.S.</t>
  </si>
  <si>
    <t>1011.14, F.S.</t>
  </si>
  <si>
    <t>Loan 1011.15, F.S.</t>
  </si>
  <si>
    <t>1011.15, F.S.</t>
  </si>
  <si>
    <t>Local Bond Proceeds</t>
  </si>
  <si>
    <t>1011.71(2), F.S.</t>
  </si>
  <si>
    <t>Lease Purchase (COPS)</t>
  </si>
  <si>
    <t>1013.15(4)(a), F.S.</t>
  </si>
  <si>
    <t>Other Local Funds (Specify)______________________</t>
  </si>
  <si>
    <t>Federal Funds (Specifiy)_________________________</t>
  </si>
  <si>
    <t>Elem</t>
  </si>
  <si>
    <t>Mid</t>
  </si>
  <si>
    <t>High</t>
  </si>
  <si>
    <t>Cost per student station limitation</t>
  </si>
  <si>
    <t>DESIGN BUILD=YELLOW</t>
  </si>
  <si>
    <t xml:space="preserve">Other </t>
  </si>
  <si>
    <t>High Schools</t>
  </si>
  <si>
    <t>Middle Schools</t>
  </si>
  <si>
    <t>Elementary Schools</t>
  </si>
  <si>
    <t>ALL CONSTRUCTION</t>
  </si>
  <si>
    <t>Clay</t>
  </si>
  <si>
    <t>Escambia</t>
  </si>
  <si>
    <t>Hillsborough</t>
  </si>
  <si>
    <t>Indian River</t>
  </si>
  <si>
    <t>Lee</t>
  </si>
  <si>
    <t>Manatee</t>
  </si>
  <si>
    <t>Orange</t>
  </si>
  <si>
    <t>Osceola</t>
  </si>
  <si>
    <t>Pasco</t>
  </si>
  <si>
    <t>Pinellas</t>
  </si>
  <si>
    <t>Polk</t>
  </si>
  <si>
    <t>Santa Rosa</t>
  </si>
  <si>
    <t>Seminole</t>
  </si>
  <si>
    <t>Total</t>
  </si>
  <si>
    <t>Elem Average</t>
  </si>
  <si>
    <t>Mid Average</t>
  </si>
  <si>
    <t>High Average</t>
  </si>
  <si>
    <t>Other Average</t>
  </si>
  <si>
    <t>State Average</t>
  </si>
  <si>
    <t>Alachua</t>
  </si>
  <si>
    <t>Bay</t>
  </si>
  <si>
    <t>Brevard</t>
  </si>
  <si>
    <t>Dade</t>
  </si>
  <si>
    <t>Franklin</t>
  </si>
  <si>
    <t>Leon</t>
  </si>
  <si>
    <t>Marion</t>
  </si>
  <si>
    <t>Nassau</t>
  </si>
  <si>
    <t>Palm Beach</t>
  </si>
  <si>
    <t>Walton</t>
  </si>
  <si>
    <t>Classrooms</t>
  </si>
  <si>
    <t>District School Tax Revenue (discretionary millage)</t>
  </si>
  <si>
    <t>Local Government Infrastructure Surtax</t>
  </si>
  <si>
    <t>School Captial Outlay Surtax</t>
  </si>
  <si>
    <t>Educational Facilities Impact Fee Revenue</t>
  </si>
  <si>
    <t>1013.356, F.S.</t>
  </si>
  <si>
    <t>212.055(2), F.S</t>
  </si>
  <si>
    <t>212.055(6), F.S</t>
  </si>
  <si>
    <t>TYPE OF ADDITION</t>
  </si>
  <si>
    <t>17,21</t>
  </si>
  <si>
    <t>16,17</t>
  </si>
  <si>
    <t>16,19</t>
  </si>
  <si>
    <t xml:space="preserve">  </t>
  </si>
  <si>
    <t>`</t>
  </si>
  <si>
    <t>CALENDAR YEAR 2021</t>
  </si>
  <si>
    <t>Construction Contract Completed Between 1/01/2021 and 12/31/2021</t>
  </si>
  <si>
    <t>January 2021</t>
  </si>
  <si>
    <t>Viera Elementary School</t>
  </si>
  <si>
    <t>12,20</t>
  </si>
  <si>
    <t>Cocoa Jr./ SR. High School</t>
  </si>
  <si>
    <t>Jay Elementary</t>
  </si>
  <si>
    <t>Jay High School</t>
  </si>
  <si>
    <t>Bay High School</t>
  </si>
  <si>
    <t>Rickards High School</t>
  </si>
  <si>
    <t>Baseball and Softball Fieldhouse</t>
  </si>
  <si>
    <t>New office addition to building 1</t>
  </si>
  <si>
    <t>Addison Mizner K-8</t>
  </si>
  <si>
    <t>Plumosa SOA 6-8</t>
  </si>
  <si>
    <t>Washington Elementary</t>
  </si>
  <si>
    <t>Gene Witt Elementary</t>
  </si>
  <si>
    <t>Palm View K-8</t>
  </si>
  <si>
    <t>12 Classrooms &amp; 1 CTE Lab-Building 34</t>
  </si>
  <si>
    <t>Science, Technology, Engineering and Mathematics (STEM) Classroom Building</t>
  </si>
  <si>
    <t>Classrooms, mechanical room, planning rooms, ESE room, resource room, electrical room</t>
  </si>
  <si>
    <t>Classrooms, Art Room, Music Rooms, Admin Offices</t>
  </si>
  <si>
    <t>Classroom Building</t>
  </si>
  <si>
    <t>Gymnasium</t>
  </si>
  <si>
    <t>Franklin County School K-12</t>
  </si>
  <si>
    <t>Welding Classroom</t>
  </si>
  <si>
    <t>Beachland Elementary</t>
  </si>
  <si>
    <t>Single Point of Entry (Reception, Administration, Offices)</t>
  </si>
  <si>
    <t>Belmont Elementary</t>
  </si>
  <si>
    <t>Osceola Middle School</t>
  </si>
  <si>
    <t>Cafeteria</t>
  </si>
  <si>
    <t>Spoto High School</t>
  </si>
  <si>
    <t>Tampa Heights Elementary</t>
  </si>
  <si>
    <t>Gulf High School</t>
  </si>
  <si>
    <t>Bldg 19 Concession, Restrooms, Weightroom Add with Stadium Bleacher Replacement</t>
  </si>
  <si>
    <t>Starkey Theater Library and Cultural Center</t>
  </si>
  <si>
    <t>Multipurpose Theater, Library, Cultural Center</t>
  </si>
  <si>
    <t>Horizon High School</t>
  </si>
  <si>
    <t>Lake Buena Vista High School</t>
  </si>
  <si>
    <t>Silver Pines Academy K-12 Learning Center</t>
  </si>
  <si>
    <t>Village Park Elementary</t>
  </si>
  <si>
    <t>Freeport Elementary</t>
  </si>
  <si>
    <t>10,16</t>
  </si>
  <si>
    <t>Howard Bishop Middle School</t>
  </si>
  <si>
    <t>10,16,21</t>
  </si>
  <si>
    <t>New Myra Terwilliger Elementary</t>
  </si>
  <si>
    <t>Metcalf Elementary</t>
  </si>
  <si>
    <t>Casselberry Elementary</t>
  </si>
  <si>
    <t>Classrooms, Administration, Kitchen/Dining</t>
  </si>
  <si>
    <t>Lyman High School</t>
  </si>
  <si>
    <t xml:space="preserve">Richard O. Jacobson Technical High School </t>
  </si>
  <si>
    <t>16,21</t>
  </si>
  <si>
    <t>Classrooms and Lab Spaces</t>
  </si>
  <si>
    <t>Classrooms and Barn Structure</t>
  </si>
  <si>
    <t>James B. Sanderlin K-8</t>
  </si>
  <si>
    <t>10 Classroom Building Addition</t>
  </si>
  <si>
    <t>Shores Acres Elementary</t>
  </si>
  <si>
    <t>6 Classrooms Addition</t>
  </si>
  <si>
    <t>Tynes Elementary</t>
  </si>
  <si>
    <t>Sawgrass Lake Elementary</t>
  </si>
  <si>
    <t>Classroom</t>
  </si>
  <si>
    <t>Wildlight Elementary</t>
  </si>
  <si>
    <t>10,16,20</t>
  </si>
  <si>
    <t>MM Middle School</t>
  </si>
  <si>
    <t>17,19</t>
  </si>
  <si>
    <t>Gateway High School</t>
  </si>
  <si>
    <t>16,17,19</t>
  </si>
  <si>
    <t>North Shore Elementary</t>
  </si>
  <si>
    <t>Andrea Castillo Preparatory</t>
  </si>
  <si>
    <t>15,16,20,21</t>
  </si>
  <si>
    <t>Bella Citta Elementary</t>
  </si>
  <si>
    <t>10,15,16</t>
  </si>
  <si>
    <t>9 Classroom</t>
  </si>
  <si>
    <t>Caribbean K-8</t>
  </si>
  <si>
    <t>Ben Franklin K-8</t>
  </si>
  <si>
    <t>16,20,21</t>
  </si>
  <si>
    <t>Art &amp; Music Suite and Two (2) Classrooms</t>
  </si>
  <si>
    <t>Davenport High</t>
  </si>
  <si>
    <t>15,21</t>
  </si>
  <si>
    <t>Beulah Elementary</t>
  </si>
  <si>
    <t>Covered Play Area/Multipurpose Room</t>
  </si>
  <si>
    <t>Brown Barge Middle School</t>
  </si>
  <si>
    <t>Gym</t>
  </si>
  <si>
    <t>Escambia Westgate School</t>
  </si>
  <si>
    <t>13,15,16,20,21</t>
  </si>
  <si>
    <t>Longleaf Elementary</t>
  </si>
  <si>
    <t>Pine Meadow Elementary</t>
  </si>
  <si>
    <t>15,16</t>
  </si>
  <si>
    <t>Classroom Addition 5 classrooms</t>
  </si>
  <si>
    <t>Michigan Avenue Elementary</t>
  </si>
  <si>
    <t>Myrtle Grove K-8 Center</t>
  </si>
  <si>
    <t>Canoe Creek K-8 Year Two</t>
  </si>
  <si>
    <t>Multi-purpose/ Dining, Labs, Classrooms, Gymnasium, Music and Renovate existing Classrooms</t>
  </si>
  <si>
    <t>St. Cloud Middle School</t>
  </si>
  <si>
    <t>Shennadoah Middle School</t>
  </si>
  <si>
    <t>6 Classrooms</t>
  </si>
  <si>
    <t>Ruth K. Broad/Bay Harbor K-8 Center</t>
  </si>
  <si>
    <t>New 3 Story Classroom Addition</t>
  </si>
  <si>
    <t>Adaptive Play Building</t>
  </si>
  <si>
    <t>Willow Oak Scchool</t>
  </si>
  <si>
    <t>Glades Middle School</t>
  </si>
  <si>
    <t>18,20</t>
  </si>
  <si>
    <t>19,21</t>
  </si>
  <si>
    <t>Type
1=Ele
2=Mid
3=Hi
4=Oth</t>
  </si>
  <si>
    <t>DISTRICT 
NAME</t>
  </si>
  <si>
    <t>TEACHER 
STATIONS</t>
  </si>
  <si>
    <t>NO. OF 
CLASRMS
GRADE 
K-5</t>
  </si>
  <si>
    <t>NO. OF 
CLASRMS
GRADE 
6-8</t>
  </si>
  <si>
    <t>NO. OF 
CLASRMS
GRADE 
9-12</t>
  </si>
  <si>
    <t>NET 
SQUARE 
FEET</t>
  </si>
  <si>
    <t>GROSS SQUARE 
FEET</t>
  </si>
  <si>
    <t>ARCHITECT
AND
ENGINEER 
FEES</t>
  </si>
  <si>
    <t>CONTACT 
COST</t>
  </si>
  <si>
    <t>FURNITURE 
AND 
EQUIPMENT</t>
  </si>
  <si>
    <t>TOTAL 
FACILITY 
COST</t>
  </si>
  <si>
    <t>TOTAL 
COST 
PER 
STUDENT 
STATION</t>
  </si>
  <si>
    <t xml:space="preserve"> LEGAL 
AND 
ADM. 
COST</t>
  </si>
  <si>
    <t>SITE 
IMPROV.</t>
  </si>
  <si>
    <t>HURRICANE 
SHELTER</t>
  </si>
  <si>
    <t>SITE 
COST</t>
  </si>
  <si>
    <t>PUBLIC 
UTILITIES 
COST</t>
  </si>
  <si>
    <t>SITE
DRAINAGE
AND/OR
RETENTION
AREA COST</t>
  </si>
  <si>
    <t>PUBLIC 
ROAD 
ACCESS 
COST</t>
  </si>
  <si>
    <t>ENVIRON.
PROBLEM 
COST</t>
  </si>
  <si>
    <t>FACILITY 
SAFETY 
COST</t>
  </si>
  <si>
    <t>CONST. 
CONTRACT 
COST PER 
STUDENT 
STATION</t>
  </si>
  <si>
    <t>PLANT 
COST 
PER 
STUDENT  STATION</t>
  </si>
  <si>
    <t>COST 
PER 
GROSS
SQUARE
FOOT</t>
  </si>
  <si>
    <t>REVENUE 
CODES</t>
  </si>
  <si>
    <t>STUDENT 
STATIONS</t>
  </si>
  <si>
    <t>STUDENT
STATIONS</t>
  </si>
  <si>
    <t>TOTAL 
PLANT 
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</si>
</sst>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sz val="8"/>
      <color indexed="36"/>
      <name val="Arial Narrow"/>
      <family val="2"/>
    </font>
    <font>
      <sz val="14"/>
      <color indexed="36"/>
      <name val="Arial Narrow"/>
      <family val="2"/>
    </font>
    <font>
      <i/>
      <sz val="12"/>
      <name val="Arial Narrow"/>
      <family val="2"/>
    </font>
    <font>
      <b/>
      <sz val="8"/>
      <color theme="1"/>
      <name val="Arial Narrow"/>
      <family val="2"/>
    </font>
    <font>
      <sz val="10"/>
      <color rgb="FF002060"/>
      <name val="Arial Narrow"/>
      <family val="2"/>
    </font>
    <font>
      <sz val="8"/>
      <color rgb="FF002060"/>
      <name val="Arial Narrow"/>
      <family val="2"/>
    </font>
    <font>
      <b/>
      <sz val="12"/>
      <color indexed="8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160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 applyProtection="1">
      <alignment horizontal="center"/>
    </xf>
    <xf numFmtId="0" fontId="5" fillId="0" borderId="0" xfId="0" applyFont="1"/>
    <xf numFmtId="0" fontId="6" fillId="0" borderId="0" xfId="0" applyFont="1" applyAlignment="1">
      <alignment horizontal="centerContinuous"/>
    </xf>
    <xf numFmtId="164" fontId="4" fillId="0" borderId="0" xfId="1" applyNumberFormat="1" applyFont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2" borderId="0" xfId="0" applyFont="1" applyFill="1"/>
    <xf numFmtId="0" fontId="8" fillId="2" borderId="0" xfId="0" applyFont="1" applyFill="1" applyAlignment="1">
      <alignment horizontal="center"/>
    </xf>
    <xf numFmtId="3" fontId="4" fillId="0" borderId="0" xfId="3" applyNumberFormat="1" applyFont="1" applyAlignment="1">
      <alignment horizontal="left"/>
    </xf>
    <xf numFmtId="3" fontId="4" fillId="0" borderId="0" xfId="3" applyNumberFormat="1" applyFont="1" applyAlignment="1">
      <alignment horizontal="center"/>
    </xf>
    <xf numFmtId="3" fontId="4" fillId="0" borderId="0" xfId="0" applyNumberFormat="1" applyFont="1"/>
    <xf numFmtId="3" fontId="6" fillId="0" borderId="0" xfId="1" applyNumberFormat="1" applyFont="1" applyAlignment="1">
      <alignment horizontal="centerContinuous"/>
    </xf>
    <xf numFmtId="3" fontId="6" fillId="0" borderId="0" xfId="3" applyNumberFormat="1" applyFont="1" applyAlignment="1">
      <alignment horizontal="centerContinuous"/>
    </xf>
    <xf numFmtId="3" fontId="10" fillId="0" borderId="0" xfId="3" applyNumberFormat="1" applyFont="1" applyAlignment="1">
      <alignment horizontal="centerContinuous"/>
    </xf>
    <xf numFmtId="3" fontId="6" fillId="2" borderId="0" xfId="1" applyNumberFormat="1" applyFont="1" applyFill="1" applyAlignment="1">
      <alignment horizontal="centerContinuous"/>
    </xf>
    <xf numFmtId="3" fontId="3" fillId="0" borderId="0" xfId="1" applyNumberFormat="1" applyFont="1" applyFill="1"/>
    <xf numFmtId="3" fontId="3" fillId="0" borderId="0" xfId="1" applyNumberFormat="1" applyFont="1" applyFill="1" applyAlignment="1" applyProtection="1">
      <alignment horizontal="center"/>
    </xf>
    <xf numFmtId="3" fontId="3" fillId="0" borderId="0" xfId="3" applyNumberFormat="1" applyFont="1" applyFill="1" applyAlignment="1" applyProtection="1">
      <alignment horizontal="center"/>
    </xf>
    <xf numFmtId="3" fontId="3" fillId="0" borderId="0" xfId="1" applyNumberFormat="1" applyFont="1" applyFill="1" applyAlignment="1">
      <alignment horizontal="center"/>
    </xf>
    <xf numFmtId="3" fontId="3" fillId="0" borderId="0" xfId="3" applyNumberFormat="1" applyFont="1" applyFill="1" applyAlignment="1">
      <alignment horizontal="center"/>
    </xf>
    <xf numFmtId="3" fontId="4" fillId="0" borderId="0" xfId="3" applyNumberFormat="1" applyFont="1"/>
    <xf numFmtId="3" fontId="4" fillId="0" borderId="0" xfId="1" applyNumberFormat="1" applyFont="1"/>
    <xf numFmtId="3" fontId="3" fillId="0" borderId="0" xfId="0" applyNumberFormat="1" applyFont="1" applyFill="1" applyBorder="1" applyAlignment="1" applyProtection="1">
      <alignment horizontal="center"/>
    </xf>
    <xf numFmtId="37" fontId="6" fillId="0" borderId="0" xfId="1" applyNumberFormat="1" applyFont="1" applyAlignment="1">
      <alignment horizontal="centerContinuous"/>
    </xf>
    <xf numFmtId="37" fontId="10" fillId="0" borderId="0" xfId="1" applyNumberFormat="1" applyFont="1" applyAlignment="1">
      <alignment horizontal="centerContinuous"/>
    </xf>
    <xf numFmtId="37" fontId="3" fillId="0" borderId="0" xfId="1" applyNumberFormat="1" applyFont="1" applyFill="1"/>
    <xf numFmtId="37" fontId="3" fillId="0" borderId="0" xfId="1" applyNumberFormat="1" applyFont="1" applyFill="1" applyAlignment="1" applyProtection="1">
      <alignment horizontal="center"/>
    </xf>
    <xf numFmtId="37" fontId="3" fillId="0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left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/>
    <xf numFmtId="37" fontId="6" fillId="0" borderId="0" xfId="1" applyNumberFormat="1" applyFont="1" applyAlignment="1">
      <alignment horizontal="right"/>
    </xf>
    <xf numFmtId="37" fontId="9" fillId="2" borderId="0" xfId="1" applyNumberFormat="1" applyFont="1" applyFill="1"/>
    <xf numFmtId="37" fontId="8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right"/>
    </xf>
    <xf numFmtId="37" fontId="5" fillId="0" borderId="0" xfId="1" applyNumberFormat="1" applyFont="1"/>
    <xf numFmtId="37" fontId="4" fillId="0" borderId="0" xfId="1" applyNumberFormat="1" applyFont="1" applyAlignment="1">
      <alignment horizontal="centerContinuous"/>
    </xf>
    <xf numFmtId="37" fontId="4" fillId="2" borderId="0" xfId="1" applyNumberFormat="1" applyFont="1" applyFill="1" applyAlignment="1">
      <alignment horizontal="centerContinuous"/>
    </xf>
    <xf numFmtId="37" fontId="6" fillId="0" borderId="0" xfId="1" applyNumberFormat="1" applyFont="1"/>
    <xf numFmtId="49" fontId="4" fillId="0" borderId="0" xfId="1" quotePrefix="1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2" fontId="4" fillId="0" borderId="0" xfId="3" quotePrefix="1" applyNumberFormat="1" applyFont="1"/>
    <xf numFmtId="2" fontId="4" fillId="0" borderId="0" xfId="1" quotePrefix="1" applyNumberFormat="1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4" fillId="6" borderId="0" xfId="0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/>
    <xf numFmtId="37" fontId="4" fillId="0" borderId="0" xfId="1" applyNumberFormat="1" applyFont="1" applyFill="1"/>
    <xf numFmtId="0" fontId="4" fillId="0" borderId="0" xfId="0" applyFont="1" applyFill="1" applyAlignment="1">
      <alignment horizontal="right"/>
    </xf>
    <xf numFmtId="37" fontId="6" fillId="0" borderId="0" xfId="1" applyNumberFormat="1" applyFont="1" applyFill="1" applyAlignment="1">
      <alignment horizontal="centerContinuous"/>
    </xf>
    <xf numFmtId="37" fontId="5" fillId="0" borderId="0" xfId="1" applyNumberFormat="1" applyFont="1" applyFill="1" applyAlignment="1">
      <alignment horizontal="center"/>
    </xf>
    <xf numFmtId="37" fontId="5" fillId="0" borderId="0" xfId="1" applyNumberFormat="1" applyFont="1" applyFill="1"/>
    <xf numFmtId="37" fontId="4" fillId="0" borderId="0" xfId="0" applyNumberFormat="1" applyFont="1" applyFill="1"/>
    <xf numFmtId="0" fontId="11" fillId="0" borderId="0" xfId="0" applyFont="1"/>
    <xf numFmtId="37" fontId="11" fillId="0" borderId="0" xfId="1" applyNumberFormat="1" applyFont="1" applyFill="1"/>
    <xf numFmtId="164" fontId="5" fillId="0" borderId="0" xfId="1" applyNumberFormat="1" applyFont="1"/>
    <xf numFmtId="37" fontId="4" fillId="0" borderId="0" xfId="0" applyNumberFormat="1" applyFont="1"/>
    <xf numFmtId="0" fontId="5" fillId="0" borderId="0" xfId="0" applyFont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164" fontId="4" fillId="6" borderId="0" xfId="1" applyNumberFormat="1" applyFont="1" applyFill="1"/>
    <xf numFmtId="44" fontId="4" fillId="0" borderId="0" xfId="3" applyFont="1"/>
    <xf numFmtId="44" fontId="5" fillId="0" borderId="0" xfId="3" applyFont="1"/>
    <xf numFmtId="44" fontId="5" fillId="0" borderId="0" xfId="3" applyFont="1" applyBorder="1" applyAlignment="1">
      <alignment horizontal="center" wrapText="1"/>
    </xf>
    <xf numFmtId="44" fontId="4" fillId="0" borderId="0" xfId="3" applyFont="1" applyFill="1"/>
    <xf numFmtId="44" fontId="5" fillId="0" borderId="0" xfId="3" applyFont="1" applyFill="1"/>
    <xf numFmtId="44" fontId="11" fillId="0" borderId="0" xfId="3" applyFont="1"/>
    <xf numFmtId="43" fontId="10" fillId="0" borderId="0" xfId="1" applyFont="1" applyAlignment="1">
      <alignment horizontal="centerContinuous"/>
    </xf>
    <xf numFmtId="43" fontId="6" fillId="0" borderId="0" xfId="1" applyFont="1" applyAlignment="1">
      <alignment horizontal="centerContinuous"/>
    </xf>
    <xf numFmtId="43" fontId="4" fillId="0" borderId="0" xfId="1" applyFont="1"/>
    <xf numFmtId="43" fontId="4" fillId="0" borderId="0" xfId="1" applyFont="1" applyAlignment="1">
      <alignment horizontal="center"/>
    </xf>
    <xf numFmtId="43" fontId="3" fillId="0" borderId="0" xfId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43" fontId="5" fillId="0" borderId="0" xfId="1" applyFont="1"/>
    <xf numFmtId="43" fontId="4" fillId="0" borderId="0" xfId="1" applyFont="1" applyFill="1"/>
    <xf numFmtId="164" fontId="4" fillId="0" borderId="0" xfId="1" applyNumberFormat="1" applyFont="1" applyFill="1" applyAlignment="1">
      <alignment horizontal="center"/>
    </xf>
    <xf numFmtId="0" fontId="9" fillId="6" borderId="0" xfId="0" applyFont="1" applyFill="1"/>
    <xf numFmtId="0" fontId="8" fillId="6" borderId="0" xfId="0" applyFont="1" applyFill="1" applyAlignment="1">
      <alignment horizontal="center"/>
    </xf>
    <xf numFmtId="37" fontId="6" fillId="6" borderId="0" xfId="1" applyNumberFormat="1" applyFont="1" applyFill="1" applyAlignment="1">
      <alignment horizontal="centerContinuous"/>
    </xf>
    <xf numFmtId="164" fontId="6" fillId="0" borderId="0" xfId="1" applyNumberFormat="1" applyFont="1" applyAlignment="1">
      <alignment horizontal="centerContinuous"/>
    </xf>
    <xf numFmtId="164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4" fillId="0" borderId="0" xfId="1" applyNumberFormat="1" applyFont="1" applyAlignment="1"/>
    <xf numFmtId="43" fontId="6" fillId="0" borderId="0" xfId="1" applyFont="1" applyFill="1" applyAlignment="1">
      <alignment horizontal="centerContinuous"/>
    </xf>
    <xf numFmtId="43" fontId="6" fillId="0" borderId="0" xfId="1" applyFont="1" applyAlignment="1">
      <alignment horizontal="right"/>
    </xf>
    <xf numFmtId="43" fontId="9" fillId="2" borderId="0" xfId="1" applyFont="1" applyFill="1"/>
    <xf numFmtId="43" fontId="8" fillId="2" borderId="0" xfId="1" applyFont="1" applyFill="1" applyAlignment="1">
      <alignment horizontal="center"/>
    </xf>
    <xf numFmtId="43" fontId="6" fillId="2" borderId="0" xfId="1" applyFont="1" applyFill="1" applyAlignment="1">
      <alignment horizontal="centerContinuous"/>
    </xf>
    <xf numFmtId="43" fontId="4" fillId="0" borderId="0" xfId="1" applyFont="1" applyAlignment="1">
      <alignment horizontal="right"/>
    </xf>
    <xf numFmtId="43" fontId="3" fillId="0" borderId="0" xfId="1" applyFont="1" applyFill="1"/>
    <xf numFmtId="43" fontId="3" fillId="0" borderId="0" xfId="1" applyFont="1" applyFill="1" applyAlignment="1" applyProtection="1">
      <alignment horizontal="center"/>
    </xf>
    <xf numFmtId="43" fontId="4" fillId="0" borderId="0" xfId="1" quotePrefix="1" applyFont="1"/>
    <xf numFmtId="43" fontId="4" fillId="0" borderId="0" xfId="1" applyFont="1" applyAlignment="1">
      <alignment horizontal="left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center"/>
    </xf>
    <xf numFmtId="1" fontId="4" fillId="0" borderId="0" xfId="1" applyNumberFormat="1" applyFont="1"/>
    <xf numFmtId="1" fontId="5" fillId="0" borderId="0" xfId="1" applyNumberFormat="1" applyFont="1" applyAlignment="1">
      <alignment horizontal="center"/>
    </xf>
    <xf numFmtId="37" fontId="5" fillId="0" borderId="0" xfId="2" applyNumberFormat="1" applyFont="1"/>
    <xf numFmtId="37" fontId="4" fillId="0" borderId="0" xfId="2" applyNumberFormat="1" applyFont="1"/>
    <xf numFmtId="0" fontId="9" fillId="6" borderId="0" xfId="0" applyFont="1" applyFill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Fill="1" applyAlignment="1"/>
    <xf numFmtId="0" fontId="11" fillId="0" borderId="0" xfId="0" applyFont="1" applyAlignment="1"/>
    <xf numFmtId="0" fontId="4" fillId="6" borderId="0" xfId="0" applyFont="1" applyFill="1" applyAlignment="1"/>
    <xf numFmtId="14" fontId="12" fillId="0" borderId="0" xfId="0" applyNumberFormat="1" applyFont="1" applyFill="1"/>
    <xf numFmtId="14" fontId="13" fillId="0" borderId="0" xfId="1" applyNumberFormat="1" applyFont="1" applyFill="1" applyAlignment="1">
      <alignment horizontal="center"/>
    </xf>
    <xf numFmtId="0" fontId="4" fillId="6" borderId="0" xfId="0" applyFont="1" applyFill="1" applyAlignment="1">
      <alignment horizontal="right"/>
    </xf>
    <xf numFmtId="37" fontId="4" fillId="6" borderId="0" xfId="1" applyNumberFormat="1" applyFont="1" applyFill="1"/>
    <xf numFmtId="37" fontId="4" fillId="0" borderId="0" xfId="2" applyNumberFormat="1" applyFont="1" applyFill="1"/>
    <xf numFmtId="164" fontId="4" fillId="0" borderId="0" xfId="2" applyNumberFormat="1" applyFont="1" applyFill="1"/>
    <xf numFmtId="164" fontId="4" fillId="0" borderId="0" xfId="2" applyNumberFormat="1" applyFont="1" applyFill="1" applyAlignment="1"/>
    <xf numFmtId="37" fontId="4" fillId="0" borderId="0" xfId="1" applyNumberFormat="1" applyFont="1" applyFill="1" applyAlignment="1">
      <alignment horizontal="centerContinuous"/>
    </xf>
    <xf numFmtId="164" fontId="4" fillId="0" borderId="0" xfId="1" applyNumberFormat="1" applyFont="1" applyAlignment="1">
      <alignment horizontal="centerContinuous"/>
    </xf>
    <xf numFmtId="37" fontId="4" fillId="6" borderId="0" xfId="1" applyNumberFormat="1" applyFont="1" applyFill="1" applyAlignment="1">
      <alignment horizontal="centerContinuous"/>
    </xf>
    <xf numFmtId="43" fontId="4" fillId="0" borderId="0" xfId="1" applyFont="1" applyAlignment="1">
      <alignment horizontal="centerContinuous"/>
    </xf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3" fontId="5" fillId="0" borderId="0" xfId="1" applyNumberFormat="1" applyFont="1"/>
    <xf numFmtId="0" fontId="8" fillId="6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Alignment="1">
      <alignment horizontal="left"/>
    </xf>
    <xf numFmtId="43" fontId="4" fillId="0" borderId="0" xfId="2" applyFont="1" applyFill="1"/>
    <xf numFmtId="0" fontId="14" fillId="0" borderId="0" xfId="0" applyFont="1" applyFill="1" applyAlignment="1"/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left"/>
    </xf>
    <xf numFmtId="37" fontId="15" fillId="0" borderId="0" xfId="1" applyNumberFormat="1" applyFont="1"/>
    <xf numFmtId="3" fontId="4" fillId="6" borderId="0" xfId="0" applyNumberFormat="1" applyFont="1" applyFill="1" applyAlignment="1">
      <alignment horizontal="center"/>
    </xf>
    <xf numFmtId="37" fontId="4" fillId="0" borderId="0" xfId="1" applyNumberFormat="1" applyFont="1" applyFill="1" applyAlignment="1">
      <alignment horizontal="right"/>
    </xf>
    <xf numFmtId="0" fontId="4" fillId="6" borderId="0" xfId="0" applyFont="1" applyFill="1" applyAlignment="1">
      <alignment horizontal="left"/>
    </xf>
    <xf numFmtId="37" fontId="5" fillId="0" borderId="0" xfId="2" applyNumberFormat="1" applyFont="1" applyFill="1"/>
    <xf numFmtId="3" fontId="5" fillId="0" borderId="0" xfId="0" applyNumberFormat="1" applyFont="1" applyAlignment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37" fontId="3" fillId="0" borderId="0" xfId="1" applyNumberFormat="1" applyFont="1" applyFill="1" applyBorder="1" applyAlignment="1" applyProtection="1">
      <alignment horizontal="center" wrapText="1"/>
    </xf>
    <xf numFmtId="37" fontId="3" fillId="3" borderId="0" xfId="1" applyNumberFormat="1" applyFont="1" applyFill="1" applyBorder="1" applyAlignment="1" applyProtection="1">
      <alignment horizontal="center" wrapText="1"/>
    </xf>
    <xf numFmtId="37" fontId="3" fillId="4" borderId="0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 applyProtection="1">
      <alignment horizontal="center" wrapText="1"/>
    </xf>
    <xf numFmtId="43" fontId="3" fillId="0" borderId="0" xfId="1" applyFont="1" applyFill="1" applyBorder="1" applyAlignment="1" applyProtection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37" fontId="3" fillId="5" borderId="0" xfId="1" applyNumberFormat="1" applyFont="1" applyFill="1" applyBorder="1" applyAlignment="1">
      <alignment horizontal="center" wrapText="1"/>
    </xf>
    <xf numFmtId="37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</cellStyles>
  <dxfs count="17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79"/>
  <sheetViews>
    <sheetView tabSelected="1" zoomScale="130" zoomScaleNormal="130" zoomScaleSheetLayoutView="100" workbookViewId="0">
      <pane xSplit="3" ySplit="10" topLeftCell="K11" activePane="bottomRight" state="frozen"/>
      <selection activeCell="D22" sqref="D22"/>
      <selection pane="topRight" activeCell="D22" sqref="D22"/>
      <selection pane="bottomLeft" activeCell="D22" sqref="D22"/>
      <selection pane="bottomRight" activeCell="A10" sqref="A10"/>
    </sheetView>
  </sheetViews>
  <sheetFormatPr defaultRowHeight="12.75" x14ac:dyDescent="0.25"/>
  <cols>
    <col min="1" max="1" width="4.85546875" style="43" customWidth="1"/>
    <col min="2" max="2" width="15" style="106" customWidth="1"/>
    <col min="3" max="3" width="25.140625" style="2" customWidth="1"/>
    <col min="4" max="4" width="8.28515625" style="51" customWidth="1"/>
    <col min="5" max="5" width="7.5703125" style="51" customWidth="1"/>
    <col min="6" max="8" width="7.85546875" style="51" customWidth="1"/>
    <col min="9" max="10" width="7.28515625" style="51" bestFit="1" customWidth="1"/>
    <col min="11" max="11" width="9.42578125" style="33" customWidth="1"/>
    <col min="12" max="12" width="8.7109375" style="33" customWidth="1"/>
    <col min="13" max="13" width="8.85546875" style="33" customWidth="1"/>
    <col min="14" max="14" width="8.42578125" style="33" customWidth="1"/>
    <col min="15" max="15" width="8" style="33" customWidth="1"/>
    <col min="16" max="16" width="7.28515625" style="6" customWidth="1"/>
    <col min="17" max="17" width="8" style="6" customWidth="1"/>
    <col min="18" max="18" width="9.28515625" style="73" customWidth="1"/>
    <col min="19" max="19" width="8" style="6" bestFit="1" customWidth="1"/>
    <col min="20" max="20" width="8" style="6" customWidth="1"/>
    <col min="21" max="21" width="9.28515625" style="6" customWidth="1"/>
    <col min="22" max="22" width="7.140625" style="6" customWidth="1"/>
    <col min="23" max="23" width="8" style="6" customWidth="1"/>
    <col min="24" max="24" width="7.42578125" style="6" customWidth="1"/>
    <col min="25" max="25" width="8.85546875" style="33" customWidth="1"/>
    <col min="26" max="26" width="9.42578125" style="51" customWidth="1"/>
    <col min="27" max="27" width="8.42578125" style="51" customWidth="1"/>
    <col min="28" max="28" width="7" style="51" customWidth="1"/>
    <col min="29" max="29" width="10.42578125" style="8" customWidth="1"/>
    <col min="30" max="16384" width="9.140625" style="2"/>
  </cols>
  <sheetData>
    <row r="1" spans="1:31" ht="15.75" customHeight="1" x14ac:dyDescent="0.25">
      <c r="B1" s="157" t="s">
        <v>1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</row>
    <row r="2" spans="1:31" ht="15.6" customHeight="1" x14ac:dyDescent="0.25">
      <c r="B2" s="157" t="s">
        <v>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1" ht="18" customHeight="1" x14ac:dyDescent="0.25">
      <c r="B3" s="105" t="s">
        <v>46</v>
      </c>
      <c r="C3" s="81"/>
      <c r="D3" s="82"/>
      <c r="E3" s="53"/>
      <c r="F3" s="53"/>
      <c r="G3" s="53"/>
      <c r="H3" s="53"/>
      <c r="I3" s="53"/>
      <c r="J3" s="53"/>
      <c r="K3" s="26"/>
      <c r="L3" s="26"/>
      <c r="M3" s="26"/>
      <c r="N3" s="26"/>
      <c r="O3" s="26"/>
      <c r="P3" s="83"/>
      <c r="Q3" s="83"/>
      <c r="R3" s="72"/>
      <c r="S3" s="83"/>
      <c r="T3" s="83"/>
      <c r="U3" s="83"/>
      <c r="V3" s="83"/>
      <c r="W3" s="83"/>
      <c r="X3" s="83"/>
      <c r="Z3" s="53"/>
      <c r="AA3" s="53"/>
      <c r="AB3" s="53"/>
      <c r="AC3" s="7"/>
    </row>
    <row r="4" spans="1:31" ht="15" customHeight="1" x14ac:dyDescent="0.25"/>
    <row r="5" spans="1:31" ht="11.25" customHeight="1" x14ac:dyDescent="0.25">
      <c r="B5" s="107" t="s">
        <v>51</v>
      </c>
      <c r="C5" s="1"/>
      <c r="D5" s="28" t="s">
        <v>95</v>
      </c>
      <c r="E5" s="29"/>
      <c r="F5" s="29"/>
      <c r="G5" s="29"/>
      <c r="H5" s="29"/>
      <c r="I5" s="29"/>
      <c r="J5" s="30"/>
      <c r="K5" s="30"/>
      <c r="L5" s="30"/>
      <c r="M5" s="30"/>
      <c r="N5" s="30"/>
      <c r="O5" s="42" t="s">
        <v>97</v>
      </c>
      <c r="P5" s="84" t="s">
        <v>45</v>
      </c>
      <c r="Q5" s="85"/>
      <c r="R5" s="74"/>
      <c r="S5" s="85"/>
      <c r="T5" s="87"/>
      <c r="U5" s="87"/>
      <c r="V5" s="87"/>
      <c r="X5" s="87"/>
      <c r="Y5" s="30"/>
    </row>
    <row r="6" spans="1:31" ht="11.25" customHeight="1" x14ac:dyDescent="0.25">
      <c r="B6" s="107" t="s">
        <v>4</v>
      </c>
      <c r="C6" s="1"/>
      <c r="D6" s="28" t="s">
        <v>96</v>
      </c>
      <c r="E6" s="29"/>
      <c r="F6" s="29"/>
      <c r="G6" s="29"/>
      <c r="H6" s="29"/>
      <c r="I6" s="29"/>
      <c r="J6" s="30"/>
      <c r="K6" s="30"/>
      <c r="L6" s="30"/>
      <c r="M6" s="30"/>
      <c r="N6" s="30"/>
      <c r="O6" s="32" t="s">
        <v>42</v>
      </c>
      <c r="P6" s="85"/>
      <c r="Q6" s="79">
        <v>23621</v>
      </c>
      <c r="R6" s="76"/>
      <c r="S6" s="79"/>
      <c r="T6" s="87"/>
      <c r="U6" s="87"/>
      <c r="V6" s="87"/>
      <c r="X6" s="87"/>
      <c r="Y6" s="30"/>
    </row>
    <row r="7" spans="1:31" ht="11.25" customHeight="1" x14ac:dyDescent="0.25">
      <c r="B7" s="107"/>
      <c r="C7" s="1"/>
      <c r="D7" s="28"/>
      <c r="E7" s="29"/>
      <c r="F7" s="29"/>
      <c r="G7" s="29"/>
      <c r="H7" s="29"/>
      <c r="I7" s="29"/>
      <c r="J7" s="30"/>
      <c r="K7" s="30"/>
      <c r="L7" s="30"/>
      <c r="M7" s="30"/>
      <c r="N7" s="30"/>
      <c r="O7" s="32" t="s">
        <v>43</v>
      </c>
      <c r="P7" s="85"/>
      <c r="Q7" s="79">
        <v>25507</v>
      </c>
      <c r="R7" s="76"/>
      <c r="S7" s="79"/>
      <c r="T7" s="87"/>
      <c r="U7" s="87"/>
      <c r="V7" s="87"/>
      <c r="X7" s="87"/>
      <c r="Y7" s="30"/>
      <c r="AB7" s="30"/>
    </row>
    <row r="8" spans="1:31" ht="11.25" customHeight="1" x14ac:dyDescent="0.25">
      <c r="B8" s="107"/>
      <c r="C8" s="1"/>
      <c r="D8" s="28"/>
      <c r="E8" s="29"/>
      <c r="F8" s="29"/>
      <c r="G8" s="29"/>
      <c r="H8" s="29"/>
      <c r="I8" s="29"/>
      <c r="J8" s="30"/>
      <c r="K8" s="30"/>
      <c r="L8" s="30"/>
      <c r="M8" s="30"/>
      <c r="N8" s="30"/>
      <c r="O8" s="32" t="s">
        <v>44</v>
      </c>
      <c r="P8" s="85"/>
      <c r="Q8" s="79">
        <v>33132</v>
      </c>
      <c r="R8" s="76"/>
      <c r="S8" s="79"/>
      <c r="T8" s="87"/>
      <c r="U8" s="87"/>
      <c r="V8" s="87"/>
      <c r="X8" s="87"/>
      <c r="Y8" s="30"/>
      <c r="AB8" s="30"/>
    </row>
    <row r="9" spans="1:31" ht="11.25" customHeight="1" x14ac:dyDescent="0.25">
      <c r="B9" s="107"/>
      <c r="C9" s="1"/>
      <c r="D9" s="28"/>
      <c r="E9" s="29"/>
      <c r="F9" s="29"/>
      <c r="G9" s="29"/>
      <c r="H9" s="29"/>
      <c r="I9" s="29"/>
      <c r="J9" s="30"/>
      <c r="K9" s="30"/>
      <c r="L9" s="30"/>
      <c r="M9" s="30"/>
      <c r="N9" s="30"/>
      <c r="T9" s="87"/>
      <c r="U9" s="87"/>
      <c r="V9" s="87"/>
      <c r="X9" s="87"/>
      <c r="Y9" s="30"/>
      <c r="AB9" s="30"/>
    </row>
    <row r="10" spans="1:31" s="4" customFormat="1" ht="63.75" x14ac:dyDescent="0.25">
      <c r="A10" s="146" t="s">
        <v>197</v>
      </c>
      <c r="B10" s="147" t="s">
        <v>198</v>
      </c>
      <c r="C10" s="3" t="s">
        <v>0</v>
      </c>
      <c r="D10" s="148" t="s">
        <v>223</v>
      </c>
      <c r="E10" s="148" t="s">
        <v>199</v>
      </c>
      <c r="F10" s="148" t="s">
        <v>200</v>
      </c>
      <c r="G10" s="148" t="s">
        <v>201</v>
      </c>
      <c r="H10" s="148" t="s">
        <v>202</v>
      </c>
      <c r="I10" s="148" t="s">
        <v>203</v>
      </c>
      <c r="J10" s="148" t="s">
        <v>204</v>
      </c>
      <c r="K10" s="148" t="s">
        <v>205</v>
      </c>
      <c r="L10" s="148" t="s">
        <v>206</v>
      </c>
      <c r="M10" s="148" t="s">
        <v>207</v>
      </c>
      <c r="N10" s="149" t="s">
        <v>208</v>
      </c>
      <c r="O10" s="150" t="s">
        <v>209</v>
      </c>
      <c r="P10" s="151" t="s">
        <v>210</v>
      </c>
      <c r="Q10" s="151" t="s">
        <v>211</v>
      </c>
      <c r="R10" s="152" t="s">
        <v>212</v>
      </c>
      <c r="S10" s="153" t="s">
        <v>213</v>
      </c>
      <c r="T10" s="153" t="s">
        <v>214</v>
      </c>
      <c r="U10" s="153" t="s">
        <v>215</v>
      </c>
      <c r="V10" s="153" t="s">
        <v>216</v>
      </c>
      <c r="W10" s="153" t="s">
        <v>217</v>
      </c>
      <c r="X10" s="153" t="s">
        <v>218</v>
      </c>
      <c r="Y10" s="154" t="s">
        <v>225</v>
      </c>
      <c r="Z10" s="155" t="s">
        <v>219</v>
      </c>
      <c r="AA10" s="155" t="s">
        <v>220</v>
      </c>
      <c r="AB10" s="155" t="s">
        <v>221</v>
      </c>
      <c r="AC10" s="156" t="s">
        <v>222</v>
      </c>
    </row>
    <row r="11" spans="1:31" s="78" customFormat="1" ht="11.25" customHeight="1" x14ac:dyDescent="0.25">
      <c r="A11" s="49">
        <v>1</v>
      </c>
      <c r="B11" s="108" t="s">
        <v>71</v>
      </c>
      <c r="C11" s="50" t="s">
        <v>140</v>
      </c>
      <c r="D11" s="51">
        <v>712</v>
      </c>
      <c r="E11" s="51">
        <v>38</v>
      </c>
      <c r="F11" s="51">
        <v>38</v>
      </c>
      <c r="G11" s="51">
        <v>0</v>
      </c>
      <c r="H11" s="51">
        <v>0</v>
      </c>
      <c r="I11" s="51">
        <v>59878</v>
      </c>
      <c r="J11" s="51">
        <v>83470</v>
      </c>
      <c r="K11" s="51">
        <v>1240634</v>
      </c>
      <c r="L11" s="51">
        <v>13516618</v>
      </c>
      <c r="M11" s="51">
        <v>1393476</v>
      </c>
      <c r="N11" s="51">
        <v>16150728</v>
      </c>
      <c r="O11" s="51">
        <v>22684</v>
      </c>
      <c r="P11" s="51">
        <v>0</v>
      </c>
      <c r="Q11" s="51">
        <v>917445</v>
      </c>
      <c r="R11" s="51">
        <v>0</v>
      </c>
      <c r="S11" s="51">
        <v>0</v>
      </c>
      <c r="T11" s="51">
        <v>71742</v>
      </c>
      <c r="U11" s="51">
        <v>171773</v>
      </c>
      <c r="V11" s="51">
        <v>8556</v>
      </c>
      <c r="W11" s="51">
        <v>0</v>
      </c>
      <c r="X11" s="51">
        <v>133800</v>
      </c>
      <c r="Y11" s="51">
        <v>17454044</v>
      </c>
      <c r="Z11" s="51">
        <f t="shared" ref="Z11:Z42" si="0">IFERROR(L11/D11,0)</f>
        <v>18984.014044943819</v>
      </c>
      <c r="AA11" s="51">
        <f t="shared" ref="AA11:AA42" si="1">IFERROR(Y11/D11,0)</f>
        <v>24514.106741573032</v>
      </c>
      <c r="AB11" s="51">
        <f t="shared" ref="AB11:AB42" si="2">IFERROR(Y11/J11,0)</f>
        <v>209.10559482448784</v>
      </c>
      <c r="AC11" s="143">
        <v>21</v>
      </c>
      <c r="AD11" s="50"/>
      <c r="AE11" s="50"/>
    </row>
    <row r="12" spans="1:31" s="78" customFormat="1" ht="11.25" customHeight="1" x14ac:dyDescent="0.25">
      <c r="A12" s="49">
        <v>1</v>
      </c>
      <c r="B12" s="108" t="s">
        <v>71</v>
      </c>
      <c r="C12" s="50" t="s">
        <v>139</v>
      </c>
      <c r="D12" s="51">
        <v>962</v>
      </c>
      <c r="E12" s="51">
        <v>52</v>
      </c>
      <c r="F12" s="51">
        <v>52</v>
      </c>
      <c r="G12" s="51">
        <v>0</v>
      </c>
      <c r="H12" s="51">
        <v>0</v>
      </c>
      <c r="I12" s="51">
        <v>73336</v>
      </c>
      <c r="J12" s="51">
        <v>98879</v>
      </c>
      <c r="K12" s="51">
        <v>1334132</v>
      </c>
      <c r="L12" s="51">
        <v>18080460</v>
      </c>
      <c r="M12" s="51">
        <v>2373320</v>
      </c>
      <c r="N12" s="51">
        <v>21787912</v>
      </c>
      <c r="O12" s="51">
        <v>22649</v>
      </c>
      <c r="P12" s="51">
        <v>0</v>
      </c>
      <c r="Q12" s="51">
        <v>1834051</v>
      </c>
      <c r="R12" s="51">
        <v>210000</v>
      </c>
      <c r="S12" s="51">
        <v>0</v>
      </c>
      <c r="T12" s="51">
        <v>1891154</v>
      </c>
      <c r="U12" s="51">
        <v>374703</v>
      </c>
      <c r="V12" s="51">
        <v>0</v>
      </c>
      <c r="W12" s="51">
        <v>0</v>
      </c>
      <c r="X12" s="51">
        <v>193097</v>
      </c>
      <c r="Y12" s="51">
        <v>26290917</v>
      </c>
      <c r="Z12" s="51">
        <f t="shared" si="0"/>
        <v>18794.656964656966</v>
      </c>
      <c r="AA12" s="51">
        <f t="shared" si="1"/>
        <v>27329.435550935552</v>
      </c>
      <c r="AB12" s="51">
        <f t="shared" si="2"/>
        <v>265.88979459743729</v>
      </c>
      <c r="AC12" s="143">
        <v>21</v>
      </c>
      <c r="AD12" s="50"/>
      <c r="AE12" s="50"/>
    </row>
    <row r="13" spans="1:31" s="78" customFormat="1" ht="11.25" customHeight="1" x14ac:dyDescent="0.25">
      <c r="A13" s="49">
        <v>1</v>
      </c>
      <c r="B13" s="108" t="s">
        <v>73</v>
      </c>
      <c r="C13" s="50" t="s">
        <v>98</v>
      </c>
      <c r="D13" s="51">
        <v>1030</v>
      </c>
      <c r="E13" s="51">
        <v>54</v>
      </c>
      <c r="F13" s="51">
        <v>54</v>
      </c>
      <c r="G13" s="51">
        <v>0</v>
      </c>
      <c r="H13" s="51">
        <v>0</v>
      </c>
      <c r="I13" s="51">
        <v>118926</v>
      </c>
      <c r="J13" s="51">
        <v>131293</v>
      </c>
      <c r="K13" s="51">
        <v>331710</v>
      </c>
      <c r="L13" s="51">
        <v>18717603</v>
      </c>
      <c r="M13" s="51">
        <v>1818813</v>
      </c>
      <c r="N13" s="51">
        <v>20868126</v>
      </c>
      <c r="O13" s="51">
        <v>20260</v>
      </c>
      <c r="P13" s="51">
        <v>17900</v>
      </c>
      <c r="Q13" s="51">
        <v>2415000</v>
      </c>
      <c r="R13" s="51">
        <v>0</v>
      </c>
      <c r="S13" s="51">
        <v>0</v>
      </c>
      <c r="T13" s="51">
        <v>357910</v>
      </c>
      <c r="U13" s="51">
        <v>187100</v>
      </c>
      <c r="V13" s="51">
        <v>295477</v>
      </c>
      <c r="W13" s="51">
        <v>0</v>
      </c>
      <c r="X13" s="51">
        <v>226350</v>
      </c>
      <c r="Y13" s="51">
        <v>24367864</v>
      </c>
      <c r="Z13" s="33">
        <f t="shared" si="0"/>
        <v>18172.430097087377</v>
      </c>
      <c r="AA13" s="33">
        <f t="shared" si="1"/>
        <v>23658.120388349515</v>
      </c>
      <c r="AB13" s="33">
        <f t="shared" si="2"/>
        <v>185.59911038669236</v>
      </c>
      <c r="AC13" s="52" t="s">
        <v>99</v>
      </c>
      <c r="AD13" s="50"/>
      <c r="AE13" s="50"/>
    </row>
    <row r="14" spans="1:31" s="73" customFormat="1" ht="11.25" customHeight="1" x14ac:dyDescent="0.25">
      <c r="A14" s="49">
        <v>1</v>
      </c>
      <c r="B14" s="108" t="s">
        <v>74</v>
      </c>
      <c r="C14" s="50" t="s">
        <v>162</v>
      </c>
      <c r="D14" s="51">
        <v>745</v>
      </c>
      <c r="E14" s="51">
        <v>40</v>
      </c>
      <c r="F14" s="51">
        <v>40</v>
      </c>
      <c r="G14" s="51">
        <v>0</v>
      </c>
      <c r="H14" s="51">
        <v>0</v>
      </c>
      <c r="I14" s="51">
        <v>42687</v>
      </c>
      <c r="J14" s="51">
        <v>59225</v>
      </c>
      <c r="K14" s="51">
        <v>599726</v>
      </c>
      <c r="L14" s="51">
        <v>10897074</v>
      </c>
      <c r="M14" s="51">
        <v>970251</v>
      </c>
      <c r="N14" s="51">
        <v>12467051</v>
      </c>
      <c r="O14" s="51">
        <v>16734</v>
      </c>
      <c r="P14" s="51">
        <v>1437803</v>
      </c>
      <c r="Q14" s="51">
        <v>1584975</v>
      </c>
      <c r="R14" s="51">
        <v>0</v>
      </c>
      <c r="S14" s="51">
        <v>12495000</v>
      </c>
      <c r="T14" s="51">
        <v>10000</v>
      </c>
      <c r="U14" s="51">
        <v>0</v>
      </c>
      <c r="V14" s="51">
        <v>368575</v>
      </c>
      <c r="W14" s="51">
        <v>0</v>
      </c>
      <c r="X14" s="51">
        <v>6761</v>
      </c>
      <c r="Y14" s="51">
        <v>28370165</v>
      </c>
      <c r="Z14" s="33">
        <f t="shared" si="0"/>
        <v>14626.944966442952</v>
      </c>
      <c r="AA14" s="33">
        <f t="shared" si="1"/>
        <v>38080.758389261748</v>
      </c>
      <c r="AB14" s="33">
        <f t="shared" si="2"/>
        <v>479.02346981848882</v>
      </c>
      <c r="AC14" s="143" t="s">
        <v>178</v>
      </c>
      <c r="AD14" s="2"/>
      <c r="AE14" s="2"/>
    </row>
    <row r="15" spans="1:31" s="73" customFormat="1" ht="11.25" customHeight="1" x14ac:dyDescent="0.25">
      <c r="A15" s="49">
        <v>1</v>
      </c>
      <c r="B15" s="108" t="s">
        <v>54</v>
      </c>
      <c r="C15" s="50" t="s">
        <v>122</v>
      </c>
      <c r="D15" s="51">
        <v>1016</v>
      </c>
      <c r="E15" s="51">
        <v>29</v>
      </c>
      <c r="F15" s="51">
        <v>52</v>
      </c>
      <c r="G15" s="51">
        <v>0</v>
      </c>
      <c r="H15" s="51">
        <v>0</v>
      </c>
      <c r="I15" s="51">
        <v>94718</v>
      </c>
      <c r="J15" s="51">
        <v>119078</v>
      </c>
      <c r="K15" s="51">
        <v>1335221</v>
      </c>
      <c r="L15" s="51">
        <v>18284254</v>
      </c>
      <c r="M15" s="51">
        <v>1986433</v>
      </c>
      <c r="N15" s="51">
        <v>21605909</v>
      </c>
      <c r="O15" s="51">
        <v>21266</v>
      </c>
      <c r="P15" s="51">
        <v>26954</v>
      </c>
      <c r="Q15" s="51">
        <v>2948482</v>
      </c>
      <c r="R15" s="51">
        <v>0</v>
      </c>
      <c r="S15" s="51">
        <v>0</v>
      </c>
      <c r="T15" s="51">
        <v>15785</v>
      </c>
      <c r="U15" s="51">
        <v>69703</v>
      </c>
      <c r="V15" s="51">
        <v>700590</v>
      </c>
      <c r="W15" s="51">
        <v>2000</v>
      </c>
      <c r="X15" s="51">
        <v>353401</v>
      </c>
      <c r="Y15" s="51">
        <v>25722824</v>
      </c>
      <c r="Z15" s="33">
        <f t="shared" si="0"/>
        <v>17996.312992125986</v>
      </c>
      <c r="AA15" s="33">
        <f t="shared" si="1"/>
        <v>25317.740157480315</v>
      </c>
      <c r="AB15" s="33">
        <f t="shared" si="2"/>
        <v>216.01659416516904</v>
      </c>
      <c r="AC15" s="143">
        <v>21</v>
      </c>
      <c r="AD15" s="2"/>
      <c r="AE15" s="2"/>
    </row>
    <row r="16" spans="1:31" s="73" customFormat="1" ht="11.25" customHeight="1" x14ac:dyDescent="0.25">
      <c r="A16" s="49">
        <v>1</v>
      </c>
      <c r="B16" s="108" t="s">
        <v>54</v>
      </c>
      <c r="C16" s="50" t="s">
        <v>126</v>
      </c>
      <c r="D16" s="51">
        <v>420</v>
      </c>
      <c r="E16" s="51">
        <v>22</v>
      </c>
      <c r="F16" s="51">
        <v>22</v>
      </c>
      <c r="G16" s="51">
        <v>0</v>
      </c>
      <c r="H16" s="51">
        <v>0</v>
      </c>
      <c r="I16" s="51">
        <v>41915</v>
      </c>
      <c r="J16" s="51">
        <v>47598</v>
      </c>
      <c r="K16" s="51">
        <v>1550777</v>
      </c>
      <c r="L16" s="51">
        <v>19494231</v>
      </c>
      <c r="M16" s="51">
        <v>1087474</v>
      </c>
      <c r="N16" s="51">
        <v>22132483</v>
      </c>
      <c r="O16" s="51">
        <v>52696</v>
      </c>
      <c r="P16" s="51">
        <v>0</v>
      </c>
      <c r="Q16" s="51">
        <v>1346184</v>
      </c>
      <c r="R16" s="51">
        <v>0</v>
      </c>
      <c r="S16" s="51">
        <v>0</v>
      </c>
      <c r="T16" s="51">
        <v>377803</v>
      </c>
      <c r="U16" s="51">
        <v>269790</v>
      </c>
      <c r="V16" s="51">
        <v>0</v>
      </c>
      <c r="W16" s="51">
        <v>0</v>
      </c>
      <c r="X16" s="51">
        <v>2104</v>
      </c>
      <c r="Y16" s="51">
        <v>24128363</v>
      </c>
      <c r="Z16" s="33">
        <f t="shared" si="0"/>
        <v>46414.835714285713</v>
      </c>
      <c r="AA16" s="33">
        <f t="shared" si="1"/>
        <v>57448.48333333333</v>
      </c>
      <c r="AB16" s="33">
        <f t="shared" si="2"/>
        <v>506.91968149922263</v>
      </c>
      <c r="AC16" s="143">
        <v>21</v>
      </c>
      <c r="AD16" s="2"/>
      <c r="AE16" s="2"/>
    </row>
    <row r="17" spans="1:31" s="73" customFormat="1" ht="11.25" customHeight="1" x14ac:dyDescent="0.25">
      <c r="A17" s="49">
        <v>1</v>
      </c>
      <c r="B17" s="108" t="s">
        <v>57</v>
      </c>
      <c r="C17" s="50" t="s">
        <v>110</v>
      </c>
      <c r="D17" s="51">
        <v>176</v>
      </c>
      <c r="E17" s="51">
        <v>8</v>
      </c>
      <c r="F17" s="51">
        <v>8</v>
      </c>
      <c r="G17" s="51">
        <v>0</v>
      </c>
      <c r="H17" s="51">
        <v>0</v>
      </c>
      <c r="I17" s="51">
        <v>10334</v>
      </c>
      <c r="J17" s="51">
        <v>11674</v>
      </c>
      <c r="K17" s="51">
        <v>195881</v>
      </c>
      <c r="L17" s="51">
        <v>2520000</v>
      </c>
      <c r="M17" s="51">
        <v>74412</v>
      </c>
      <c r="N17" s="51">
        <v>2790293</v>
      </c>
      <c r="O17" s="51">
        <v>15854</v>
      </c>
      <c r="P17" s="51">
        <v>0</v>
      </c>
      <c r="Q17" s="51">
        <v>99500</v>
      </c>
      <c r="R17" s="51">
        <v>0</v>
      </c>
      <c r="S17" s="51">
        <v>0</v>
      </c>
      <c r="T17" s="51">
        <v>33500</v>
      </c>
      <c r="U17" s="51">
        <v>0</v>
      </c>
      <c r="V17" s="51">
        <v>0</v>
      </c>
      <c r="W17" s="51">
        <v>0</v>
      </c>
      <c r="X17" s="51">
        <v>0</v>
      </c>
      <c r="Y17" s="51">
        <v>2923293</v>
      </c>
      <c r="Z17" s="33">
        <f t="shared" si="0"/>
        <v>14318.181818181818</v>
      </c>
      <c r="AA17" s="33">
        <f t="shared" si="1"/>
        <v>16609.61931818182</v>
      </c>
      <c r="AB17" s="33">
        <f t="shared" si="2"/>
        <v>250.41057049854376</v>
      </c>
      <c r="AC17" s="143" t="s">
        <v>196</v>
      </c>
      <c r="AD17" s="2"/>
      <c r="AE17" s="2"/>
    </row>
    <row r="18" spans="1:31" s="73" customFormat="1" ht="11.25" customHeight="1" x14ac:dyDescent="0.25">
      <c r="A18" s="49">
        <v>1</v>
      </c>
      <c r="B18" s="108" t="s">
        <v>78</v>
      </c>
      <c r="C18" s="50" t="s">
        <v>155</v>
      </c>
      <c r="D18" s="51">
        <v>272</v>
      </c>
      <c r="E18" s="51">
        <v>16</v>
      </c>
      <c r="F18" s="51">
        <v>14</v>
      </c>
      <c r="G18" s="51">
        <v>0</v>
      </c>
      <c r="H18" s="51">
        <v>0</v>
      </c>
      <c r="I18" s="51">
        <v>20225</v>
      </c>
      <c r="J18" s="51">
        <v>24579</v>
      </c>
      <c r="K18" s="51">
        <v>397777</v>
      </c>
      <c r="L18" s="51">
        <v>6020837</v>
      </c>
      <c r="M18" s="51">
        <v>434683</v>
      </c>
      <c r="N18" s="51">
        <v>6853297</v>
      </c>
      <c r="O18" s="51">
        <v>25196</v>
      </c>
      <c r="P18" s="51">
        <v>0</v>
      </c>
      <c r="Q18" s="51">
        <v>255000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6927</v>
      </c>
      <c r="Y18" s="51">
        <v>7115224</v>
      </c>
      <c r="Z18" s="33">
        <f t="shared" si="0"/>
        <v>22135.430147058825</v>
      </c>
      <c r="AA18" s="33">
        <f t="shared" si="1"/>
        <v>26158.911764705881</v>
      </c>
      <c r="AB18" s="33">
        <f t="shared" si="2"/>
        <v>289.48386834289437</v>
      </c>
      <c r="AC18" s="143" t="s">
        <v>156</v>
      </c>
      <c r="AD18" s="2"/>
      <c r="AE18" s="2"/>
    </row>
    <row r="19" spans="1:31" s="73" customFormat="1" ht="11.25" customHeight="1" x14ac:dyDescent="0.25">
      <c r="A19" s="49">
        <v>1</v>
      </c>
      <c r="B19" s="108" t="s">
        <v>58</v>
      </c>
      <c r="C19" s="50" t="s">
        <v>134</v>
      </c>
      <c r="D19" s="51">
        <v>816</v>
      </c>
      <c r="E19" s="51">
        <v>55</v>
      </c>
      <c r="F19" s="51">
        <v>46</v>
      </c>
      <c r="G19" s="51">
        <v>0</v>
      </c>
      <c r="H19" s="51">
        <v>0</v>
      </c>
      <c r="I19" s="51">
        <v>81180</v>
      </c>
      <c r="J19" s="51">
        <v>89130</v>
      </c>
      <c r="K19" s="51">
        <v>727857</v>
      </c>
      <c r="L19" s="51">
        <v>16947645</v>
      </c>
      <c r="M19" s="51">
        <v>1413023</v>
      </c>
      <c r="N19" s="51">
        <v>19088525</v>
      </c>
      <c r="O19" s="51">
        <v>23393</v>
      </c>
      <c r="P19" s="51">
        <v>0</v>
      </c>
      <c r="Q19" s="51">
        <v>2404612</v>
      </c>
      <c r="R19" s="51">
        <v>0</v>
      </c>
      <c r="S19" s="51">
        <v>5400000</v>
      </c>
      <c r="T19" s="51">
        <v>54720</v>
      </c>
      <c r="U19" s="51">
        <v>523614</v>
      </c>
      <c r="V19" s="51">
        <v>252660</v>
      </c>
      <c r="W19" s="51">
        <v>75610</v>
      </c>
      <c r="X19" s="51">
        <v>321539</v>
      </c>
      <c r="Y19" s="51">
        <v>28121280</v>
      </c>
      <c r="Z19" s="33">
        <f t="shared" si="0"/>
        <v>20769.172794117647</v>
      </c>
      <c r="AA19" s="33">
        <f t="shared" si="1"/>
        <v>34462.352941176468</v>
      </c>
      <c r="AB19" s="33">
        <f t="shared" si="2"/>
        <v>315.5085829686974</v>
      </c>
      <c r="AC19" s="143">
        <v>21</v>
      </c>
      <c r="AD19" s="2"/>
      <c r="AE19" s="2"/>
    </row>
    <row r="20" spans="1:31" s="73" customFormat="1" ht="11.25" customHeight="1" x14ac:dyDescent="0.25">
      <c r="A20" s="49">
        <v>1</v>
      </c>
      <c r="B20" s="108" t="s">
        <v>59</v>
      </c>
      <c r="C20" s="50" t="s">
        <v>183</v>
      </c>
      <c r="D20" s="51">
        <v>950</v>
      </c>
      <c r="E20" s="51">
        <v>70</v>
      </c>
      <c r="F20" s="51">
        <v>53</v>
      </c>
      <c r="G20" s="51">
        <v>0</v>
      </c>
      <c r="H20" s="51">
        <v>0</v>
      </c>
      <c r="I20" s="51">
        <v>114886</v>
      </c>
      <c r="J20" s="51">
        <v>135072</v>
      </c>
      <c r="K20" s="51">
        <v>2068487</v>
      </c>
      <c r="L20" s="51">
        <v>15525466</v>
      </c>
      <c r="M20" s="51">
        <v>1613281</v>
      </c>
      <c r="N20" s="51">
        <v>19207234</v>
      </c>
      <c r="O20" s="51">
        <v>20218</v>
      </c>
      <c r="P20" s="51">
        <v>31075</v>
      </c>
      <c r="Q20" s="51">
        <v>3610703</v>
      </c>
      <c r="R20" s="51">
        <v>205000</v>
      </c>
      <c r="S20" s="51">
        <v>0</v>
      </c>
      <c r="T20" s="51">
        <v>95155</v>
      </c>
      <c r="U20" s="51">
        <v>864856</v>
      </c>
      <c r="V20" s="51">
        <v>596074</v>
      </c>
      <c r="W20" s="51">
        <v>21096</v>
      </c>
      <c r="X20" s="51">
        <v>181633</v>
      </c>
      <c r="Y20" s="51">
        <v>24812827</v>
      </c>
      <c r="Z20" s="33">
        <f t="shared" si="0"/>
        <v>16342.595789473684</v>
      </c>
      <c r="AA20" s="33">
        <f t="shared" si="1"/>
        <v>26118.765263157893</v>
      </c>
      <c r="AB20" s="33">
        <f t="shared" si="2"/>
        <v>183.70074478796494</v>
      </c>
      <c r="AC20" s="143">
        <v>16</v>
      </c>
      <c r="AD20" s="2"/>
      <c r="AE20" s="2"/>
    </row>
    <row r="21" spans="1:31" s="73" customFormat="1" ht="11.25" customHeight="1" x14ac:dyDescent="0.25">
      <c r="A21" s="49">
        <v>1</v>
      </c>
      <c r="B21" s="108" t="s">
        <v>79</v>
      </c>
      <c r="C21" s="50" t="s">
        <v>109</v>
      </c>
      <c r="D21" s="51">
        <v>514</v>
      </c>
      <c r="E21" s="51">
        <v>34</v>
      </c>
      <c r="F21" s="51">
        <v>20</v>
      </c>
      <c r="G21" s="51">
        <v>6</v>
      </c>
      <c r="H21" s="51">
        <v>0</v>
      </c>
      <c r="I21" s="51">
        <v>36574</v>
      </c>
      <c r="J21" s="51">
        <v>45641</v>
      </c>
      <c r="K21" s="51">
        <v>765589</v>
      </c>
      <c r="L21" s="51">
        <v>10033066</v>
      </c>
      <c r="M21" s="51">
        <v>785330</v>
      </c>
      <c r="N21" s="51">
        <v>11583985</v>
      </c>
      <c r="O21" s="51">
        <v>22537</v>
      </c>
      <c r="P21" s="51">
        <v>764070</v>
      </c>
      <c r="Q21" s="51">
        <v>2957816</v>
      </c>
      <c r="R21" s="51">
        <v>574814</v>
      </c>
      <c r="S21" s="51">
        <v>0</v>
      </c>
      <c r="T21" s="51">
        <v>92013</v>
      </c>
      <c r="U21" s="51">
        <v>425258</v>
      </c>
      <c r="V21" s="51">
        <v>46967</v>
      </c>
      <c r="W21" s="51">
        <v>124828</v>
      </c>
      <c r="X21" s="51">
        <v>1030655</v>
      </c>
      <c r="Y21" s="51">
        <v>17600405</v>
      </c>
      <c r="Z21" s="33">
        <f t="shared" si="0"/>
        <v>19519.583657587547</v>
      </c>
      <c r="AA21" s="33">
        <f t="shared" si="1"/>
        <v>34242.033073929961</v>
      </c>
      <c r="AB21" s="33">
        <f t="shared" si="2"/>
        <v>385.62706776801559</v>
      </c>
      <c r="AC21" s="143" t="s">
        <v>90</v>
      </c>
      <c r="AD21" s="2"/>
      <c r="AE21" s="2"/>
    </row>
    <row r="22" spans="1:31" s="73" customFormat="1" ht="11.25" customHeight="1" x14ac:dyDescent="0.25">
      <c r="A22" s="49">
        <v>1</v>
      </c>
      <c r="B22" s="108" t="s">
        <v>61</v>
      </c>
      <c r="C22" s="50" t="s">
        <v>148</v>
      </c>
      <c r="D22" s="51">
        <v>220</v>
      </c>
      <c r="E22" s="51">
        <v>10</v>
      </c>
      <c r="F22" s="51">
        <v>10</v>
      </c>
      <c r="G22" s="51">
        <v>0</v>
      </c>
      <c r="H22" s="51">
        <v>0</v>
      </c>
      <c r="I22" s="51">
        <v>10254</v>
      </c>
      <c r="J22" s="51">
        <v>15185</v>
      </c>
      <c r="K22" s="51">
        <v>412749</v>
      </c>
      <c r="L22" s="51">
        <v>4117329</v>
      </c>
      <c r="M22" s="51">
        <v>0</v>
      </c>
      <c r="N22" s="51">
        <v>4530078</v>
      </c>
      <c r="O22" s="51">
        <v>20591</v>
      </c>
      <c r="P22" s="51">
        <v>0</v>
      </c>
      <c r="Q22" s="51">
        <v>218867</v>
      </c>
      <c r="R22" s="51">
        <v>149222</v>
      </c>
      <c r="S22" s="51">
        <v>0</v>
      </c>
      <c r="T22" s="51">
        <v>65358</v>
      </c>
      <c r="U22" s="51">
        <v>0</v>
      </c>
      <c r="V22" s="51">
        <v>0</v>
      </c>
      <c r="W22" s="51">
        <v>0</v>
      </c>
      <c r="X22" s="51">
        <v>165644</v>
      </c>
      <c r="Y22" s="51">
        <v>5129169</v>
      </c>
      <c r="Z22" s="33">
        <f t="shared" si="0"/>
        <v>18715.131818181817</v>
      </c>
      <c r="AA22" s="33">
        <f t="shared" si="1"/>
        <v>23314.404545454545</v>
      </c>
      <c r="AB22" s="33">
        <f t="shared" si="2"/>
        <v>337.77866315442873</v>
      </c>
      <c r="AC22" s="143">
        <v>16</v>
      </c>
      <c r="AD22" s="2"/>
      <c r="AE22" s="2"/>
    </row>
    <row r="23" spans="1:31" s="73" customFormat="1" ht="11.25" customHeight="1" x14ac:dyDescent="0.25">
      <c r="A23" s="49">
        <v>1</v>
      </c>
      <c r="B23" s="108" t="s">
        <v>61</v>
      </c>
      <c r="C23" s="50" t="s">
        <v>161</v>
      </c>
      <c r="D23" s="51">
        <v>220</v>
      </c>
      <c r="E23" s="51">
        <v>10</v>
      </c>
      <c r="F23" s="51">
        <v>10</v>
      </c>
      <c r="G23" s="51">
        <v>0</v>
      </c>
      <c r="H23" s="51">
        <v>0</v>
      </c>
      <c r="I23" s="51">
        <v>10358</v>
      </c>
      <c r="J23" s="51">
        <v>15127</v>
      </c>
      <c r="K23" s="51">
        <v>273618</v>
      </c>
      <c r="L23" s="51">
        <v>4393750</v>
      </c>
      <c r="M23" s="51">
        <v>0</v>
      </c>
      <c r="N23" s="51">
        <v>4667368</v>
      </c>
      <c r="O23" s="51">
        <v>21215</v>
      </c>
      <c r="P23" s="51">
        <v>0</v>
      </c>
      <c r="Q23" s="51">
        <v>159325</v>
      </c>
      <c r="R23" s="51">
        <v>154503</v>
      </c>
      <c r="S23" s="51">
        <v>0</v>
      </c>
      <c r="T23" s="51">
        <v>63170</v>
      </c>
      <c r="U23" s="51">
        <v>0</v>
      </c>
      <c r="V23" s="51">
        <v>0</v>
      </c>
      <c r="W23" s="51">
        <v>0</v>
      </c>
      <c r="X23" s="51">
        <v>124600</v>
      </c>
      <c r="Y23" s="51">
        <v>5168966</v>
      </c>
      <c r="Z23" s="33">
        <f t="shared" si="0"/>
        <v>19971.590909090908</v>
      </c>
      <c r="AA23" s="33">
        <f t="shared" si="1"/>
        <v>23495.3</v>
      </c>
      <c r="AB23" s="33">
        <f t="shared" si="2"/>
        <v>341.70463409797054</v>
      </c>
      <c r="AC23" s="143">
        <v>17</v>
      </c>
      <c r="AD23" s="2"/>
      <c r="AE23" s="2"/>
    </row>
    <row r="24" spans="1:31" s="73" customFormat="1" ht="11.25" customHeight="1" x14ac:dyDescent="0.25">
      <c r="A24" s="49">
        <v>1</v>
      </c>
      <c r="B24" s="108" t="s">
        <v>61</v>
      </c>
      <c r="C24" s="50" t="s">
        <v>153</v>
      </c>
      <c r="D24" s="51">
        <v>220</v>
      </c>
      <c r="E24" s="51">
        <v>10</v>
      </c>
      <c r="F24" s="51">
        <v>10</v>
      </c>
      <c r="G24" s="51">
        <v>0</v>
      </c>
      <c r="H24" s="51">
        <v>0</v>
      </c>
      <c r="I24" s="51">
        <v>10528</v>
      </c>
      <c r="J24" s="51">
        <v>14529</v>
      </c>
      <c r="K24" s="51">
        <v>309605</v>
      </c>
      <c r="L24" s="51">
        <v>4101718</v>
      </c>
      <c r="M24" s="51">
        <v>0</v>
      </c>
      <c r="N24" s="51">
        <v>4411323</v>
      </c>
      <c r="O24" s="51">
        <v>20051</v>
      </c>
      <c r="P24" s="51">
        <v>0</v>
      </c>
      <c r="Q24" s="51">
        <v>384313</v>
      </c>
      <c r="R24" s="51">
        <v>175482</v>
      </c>
      <c r="S24" s="51">
        <v>0</v>
      </c>
      <c r="T24" s="51">
        <v>262721</v>
      </c>
      <c r="U24" s="51">
        <v>0</v>
      </c>
      <c r="V24" s="51">
        <v>0</v>
      </c>
      <c r="W24" s="51">
        <v>0</v>
      </c>
      <c r="X24" s="51">
        <v>151047</v>
      </c>
      <c r="Y24" s="51">
        <v>5384886</v>
      </c>
      <c r="Z24" s="33">
        <f t="shared" si="0"/>
        <v>18644.172727272726</v>
      </c>
      <c r="AA24" s="33">
        <f t="shared" si="1"/>
        <v>24476.754545454547</v>
      </c>
      <c r="AB24" s="33">
        <f t="shared" si="2"/>
        <v>370.63018790006197</v>
      </c>
      <c r="AC24" s="143">
        <v>17</v>
      </c>
      <c r="AD24" s="2"/>
      <c r="AE24" s="2"/>
    </row>
    <row r="25" spans="1:31" s="73" customFormat="1" ht="11.25" customHeight="1" x14ac:dyDescent="0.25">
      <c r="A25" s="49">
        <v>1</v>
      </c>
      <c r="B25" s="108" t="s">
        <v>61</v>
      </c>
      <c r="C25" s="50" t="s">
        <v>150</v>
      </c>
      <c r="D25" s="51">
        <v>132</v>
      </c>
      <c r="E25" s="51">
        <v>6</v>
      </c>
      <c r="F25" s="51">
        <v>6</v>
      </c>
      <c r="G25" s="51">
        <v>0</v>
      </c>
      <c r="H25" s="51">
        <v>0</v>
      </c>
      <c r="I25" s="51">
        <v>7311</v>
      </c>
      <c r="J25" s="51">
        <v>8776</v>
      </c>
      <c r="K25" s="51">
        <v>218186</v>
      </c>
      <c r="L25" s="51">
        <v>2633806</v>
      </c>
      <c r="M25" s="51">
        <v>0</v>
      </c>
      <c r="N25" s="51">
        <v>2851992</v>
      </c>
      <c r="O25" s="51">
        <v>21606</v>
      </c>
      <c r="P25" s="51">
        <v>0</v>
      </c>
      <c r="Q25" s="51">
        <v>162003</v>
      </c>
      <c r="R25" s="51">
        <v>0</v>
      </c>
      <c r="S25" s="51">
        <v>0</v>
      </c>
      <c r="T25" s="51">
        <v>138039</v>
      </c>
      <c r="U25" s="51">
        <v>74720</v>
      </c>
      <c r="V25" s="51">
        <v>0</v>
      </c>
      <c r="W25" s="51">
        <v>0</v>
      </c>
      <c r="X25" s="51">
        <v>156203</v>
      </c>
      <c r="Y25" s="51">
        <v>3382957</v>
      </c>
      <c r="Z25" s="33">
        <f t="shared" si="0"/>
        <v>19953.075757575756</v>
      </c>
      <c r="AA25" s="33">
        <f t="shared" si="1"/>
        <v>25628.46212121212</v>
      </c>
      <c r="AB25" s="33">
        <f t="shared" si="2"/>
        <v>385.47823609845034</v>
      </c>
      <c r="AC25" s="143">
        <v>16</v>
      </c>
      <c r="AD25" s="2"/>
      <c r="AE25" s="2"/>
    </row>
    <row r="26" spans="1:31" s="73" customFormat="1" ht="11.25" customHeight="1" x14ac:dyDescent="0.25">
      <c r="A26" s="49">
        <v>1</v>
      </c>
      <c r="B26" s="108" t="s">
        <v>62</v>
      </c>
      <c r="C26" s="50" t="s">
        <v>164</v>
      </c>
      <c r="D26" s="51">
        <v>996</v>
      </c>
      <c r="E26" s="51">
        <v>49</v>
      </c>
      <c r="F26" s="51">
        <v>49</v>
      </c>
      <c r="G26" s="51">
        <v>0</v>
      </c>
      <c r="H26" s="51">
        <v>0</v>
      </c>
      <c r="I26" s="51">
        <v>93992</v>
      </c>
      <c r="J26" s="51">
        <v>126000</v>
      </c>
      <c r="K26" s="51">
        <v>1266728</v>
      </c>
      <c r="L26" s="51">
        <v>25861537</v>
      </c>
      <c r="M26" s="51">
        <v>2912599</v>
      </c>
      <c r="N26" s="51">
        <v>30040864</v>
      </c>
      <c r="O26" s="51">
        <v>30162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30040864</v>
      </c>
      <c r="Z26" s="33">
        <f t="shared" si="0"/>
        <v>25965.398594377511</v>
      </c>
      <c r="AA26" s="33">
        <f t="shared" si="1"/>
        <v>30161.510040160643</v>
      </c>
      <c r="AB26" s="33">
        <f t="shared" si="2"/>
        <v>238.41955555555555</v>
      </c>
      <c r="AC26" s="143">
        <v>21</v>
      </c>
      <c r="AD26" s="2"/>
      <c r="AE26" s="2"/>
    </row>
    <row r="27" spans="1:31" s="73" customFormat="1" ht="11.25" customHeight="1" x14ac:dyDescent="0.25">
      <c r="A27" s="49">
        <v>1</v>
      </c>
      <c r="B27" s="108" t="s">
        <v>62</v>
      </c>
      <c r="C27" s="50" t="s">
        <v>193</v>
      </c>
      <c r="D27" s="51">
        <v>996</v>
      </c>
      <c r="E27" s="51">
        <v>49</v>
      </c>
      <c r="F27" s="51">
        <v>49</v>
      </c>
      <c r="G27" s="51">
        <v>0</v>
      </c>
      <c r="H27" s="51">
        <v>0</v>
      </c>
      <c r="I27" s="51">
        <v>93992</v>
      </c>
      <c r="J27" s="51">
        <v>126000</v>
      </c>
      <c r="K27" s="51">
        <v>1397894</v>
      </c>
      <c r="L27" s="51">
        <v>28486278</v>
      </c>
      <c r="M27" s="51">
        <v>3205217</v>
      </c>
      <c r="N27" s="51">
        <v>33089389</v>
      </c>
      <c r="O27" s="51">
        <v>33222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33089389</v>
      </c>
      <c r="Z27" s="33">
        <f t="shared" si="0"/>
        <v>28600.680722891568</v>
      </c>
      <c r="AA27" s="33">
        <f t="shared" si="1"/>
        <v>33222.2781124498</v>
      </c>
      <c r="AB27" s="33">
        <f t="shared" si="2"/>
        <v>262.61419841269839</v>
      </c>
      <c r="AC27" s="143" t="s">
        <v>172</v>
      </c>
      <c r="AD27" s="2"/>
      <c r="AE27" s="2"/>
    </row>
    <row r="28" spans="1:31" s="73" customFormat="1" ht="11.25" customHeight="1" x14ac:dyDescent="0.25">
      <c r="A28" s="49">
        <v>1</v>
      </c>
      <c r="B28" s="108" t="s">
        <v>63</v>
      </c>
      <c r="C28" s="50" t="s">
        <v>101</v>
      </c>
      <c r="D28" s="51">
        <v>108</v>
      </c>
      <c r="E28" s="51">
        <v>6</v>
      </c>
      <c r="F28" s="51">
        <v>6</v>
      </c>
      <c r="G28" s="51">
        <v>0</v>
      </c>
      <c r="H28" s="51">
        <v>0</v>
      </c>
      <c r="I28" s="51">
        <v>7979</v>
      </c>
      <c r="J28" s="51">
        <v>9450</v>
      </c>
      <c r="K28" s="51">
        <v>144337</v>
      </c>
      <c r="L28" s="51">
        <v>2104758</v>
      </c>
      <c r="M28" s="51">
        <v>43545</v>
      </c>
      <c r="N28" s="51">
        <v>2292640</v>
      </c>
      <c r="O28" s="51">
        <v>21228</v>
      </c>
      <c r="P28" s="51">
        <v>4150</v>
      </c>
      <c r="Q28" s="86">
        <v>13576</v>
      </c>
      <c r="R28" s="51">
        <v>3830</v>
      </c>
      <c r="S28" s="51">
        <v>0</v>
      </c>
      <c r="T28" s="51">
        <v>0</v>
      </c>
      <c r="U28" s="86">
        <v>20000</v>
      </c>
      <c r="V28" s="51">
        <v>0</v>
      </c>
      <c r="W28" s="51">
        <v>0</v>
      </c>
      <c r="X28" s="51">
        <v>0</v>
      </c>
      <c r="Y28" s="51">
        <v>2334196</v>
      </c>
      <c r="Z28" s="33">
        <f t="shared" si="0"/>
        <v>19488.5</v>
      </c>
      <c r="AA28" s="33">
        <f t="shared" si="1"/>
        <v>21612.925925925927</v>
      </c>
      <c r="AB28" s="33">
        <f t="shared" si="2"/>
        <v>247.00486772486772</v>
      </c>
      <c r="AC28" s="52" t="s">
        <v>92</v>
      </c>
      <c r="AD28" s="2"/>
      <c r="AE28" s="2"/>
    </row>
    <row r="29" spans="1:31" s="73" customFormat="1" ht="11.25" customHeight="1" x14ac:dyDescent="0.25">
      <c r="A29" s="49">
        <v>1</v>
      </c>
      <c r="B29" s="108" t="s">
        <v>64</v>
      </c>
      <c r="C29" s="50" t="s">
        <v>141</v>
      </c>
      <c r="D29" s="51">
        <v>580</v>
      </c>
      <c r="E29" s="51">
        <v>30</v>
      </c>
      <c r="F29" s="51">
        <v>30</v>
      </c>
      <c r="G29" s="51">
        <v>0</v>
      </c>
      <c r="H29" s="51">
        <v>0</v>
      </c>
      <c r="I29" s="51">
        <v>55633</v>
      </c>
      <c r="J29" s="51">
        <v>61933</v>
      </c>
      <c r="K29" s="51">
        <v>1205577</v>
      </c>
      <c r="L29" s="51">
        <v>12558308</v>
      </c>
      <c r="M29" s="51">
        <v>2024835</v>
      </c>
      <c r="N29" s="51">
        <v>15788720</v>
      </c>
      <c r="O29" s="51">
        <v>27222</v>
      </c>
      <c r="P29" s="51">
        <v>0</v>
      </c>
      <c r="Q29" s="51">
        <v>3219521</v>
      </c>
      <c r="R29" s="51">
        <v>0</v>
      </c>
      <c r="S29" s="51">
        <v>0</v>
      </c>
      <c r="T29" s="51">
        <v>8500</v>
      </c>
      <c r="U29" s="51">
        <v>0</v>
      </c>
      <c r="V29" s="51">
        <v>0</v>
      </c>
      <c r="W29" s="51">
        <v>147361</v>
      </c>
      <c r="X29" s="51">
        <v>126881</v>
      </c>
      <c r="Y29" s="51">
        <v>19290983</v>
      </c>
      <c r="Z29" s="33">
        <f t="shared" si="0"/>
        <v>21652.255172413792</v>
      </c>
      <c r="AA29" s="33">
        <f t="shared" si="1"/>
        <v>33260.315517241383</v>
      </c>
      <c r="AB29" s="33">
        <f t="shared" si="2"/>
        <v>311.48148805967742</v>
      </c>
      <c r="AC29" s="143">
        <v>18</v>
      </c>
      <c r="AD29" s="2"/>
      <c r="AE29" s="2"/>
    </row>
    <row r="30" spans="1:31" s="73" customFormat="1" ht="11.25" customHeight="1" x14ac:dyDescent="0.25">
      <c r="A30" s="142">
        <v>1</v>
      </c>
      <c r="B30" s="110" t="s">
        <v>80</v>
      </c>
      <c r="C30" s="48" t="s">
        <v>135</v>
      </c>
      <c r="D30" s="114">
        <v>198</v>
      </c>
      <c r="E30" s="114">
        <v>11</v>
      </c>
      <c r="F30" s="114">
        <v>11</v>
      </c>
      <c r="G30" s="114">
        <v>0</v>
      </c>
      <c r="H30" s="114">
        <v>0</v>
      </c>
      <c r="I30" s="114">
        <v>13523</v>
      </c>
      <c r="J30" s="114">
        <v>14390</v>
      </c>
      <c r="K30" s="114">
        <v>323171</v>
      </c>
      <c r="L30" s="114">
        <v>3874816</v>
      </c>
      <c r="M30" s="114">
        <v>159170</v>
      </c>
      <c r="N30" s="114">
        <v>4357157</v>
      </c>
      <c r="O30" s="114">
        <v>22006</v>
      </c>
      <c r="P30" s="114">
        <v>0</v>
      </c>
      <c r="Q30" s="64">
        <v>269417</v>
      </c>
      <c r="R30" s="114">
        <v>0</v>
      </c>
      <c r="S30" s="114">
        <v>0</v>
      </c>
      <c r="T30" s="64">
        <v>44187</v>
      </c>
      <c r="U30" s="64">
        <v>46615</v>
      </c>
      <c r="V30" s="114">
        <v>0</v>
      </c>
      <c r="W30" s="114">
        <v>21410</v>
      </c>
      <c r="X30" s="64">
        <v>98053</v>
      </c>
      <c r="Y30" s="114">
        <v>4836839</v>
      </c>
      <c r="Z30" s="114">
        <f t="shared" si="0"/>
        <v>19569.777777777777</v>
      </c>
      <c r="AA30" s="114">
        <f t="shared" si="1"/>
        <v>24428.479797979799</v>
      </c>
      <c r="AB30" s="114">
        <f t="shared" si="2"/>
        <v>336.12501737317581</v>
      </c>
      <c r="AC30" s="113" t="s">
        <v>136</v>
      </c>
      <c r="AD30" s="2"/>
      <c r="AE30" s="2"/>
    </row>
    <row r="31" spans="1:31" s="73" customFormat="1" ht="11.25" customHeight="1" x14ac:dyDescent="0.25">
      <c r="A31" s="49">
        <v>2</v>
      </c>
      <c r="B31" s="108" t="s">
        <v>71</v>
      </c>
      <c r="C31" s="50" t="s">
        <v>137</v>
      </c>
      <c r="D31" s="51">
        <v>1194</v>
      </c>
      <c r="E31" s="51">
        <v>49</v>
      </c>
      <c r="F31" s="51">
        <v>49</v>
      </c>
      <c r="G31" s="51">
        <v>0</v>
      </c>
      <c r="H31" s="51">
        <v>0</v>
      </c>
      <c r="I31" s="51">
        <v>99322</v>
      </c>
      <c r="J31" s="51">
        <v>134072</v>
      </c>
      <c r="K31" s="51">
        <v>2212315</v>
      </c>
      <c r="L31" s="51">
        <v>24832212</v>
      </c>
      <c r="M31" s="51">
        <v>2878874</v>
      </c>
      <c r="N31" s="51">
        <v>29923401</v>
      </c>
      <c r="O31" s="51">
        <v>25061</v>
      </c>
      <c r="P31" s="51">
        <v>0</v>
      </c>
      <c r="Q31" s="51">
        <v>1218000</v>
      </c>
      <c r="R31" s="51">
        <v>0</v>
      </c>
      <c r="S31" s="51">
        <v>0</v>
      </c>
      <c r="T31" s="51">
        <v>1589000</v>
      </c>
      <c r="U31" s="51">
        <v>250000</v>
      </c>
      <c r="V31" s="51">
        <v>0</v>
      </c>
      <c r="W31" s="51">
        <v>378000</v>
      </c>
      <c r="X31" s="51">
        <v>576000</v>
      </c>
      <c r="Y31" s="51">
        <v>33934401</v>
      </c>
      <c r="Z31" s="51">
        <f t="shared" si="0"/>
        <v>20797.497487437187</v>
      </c>
      <c r="AA31" s="51">
        <f t="shared" si="1"/>
        <v>28420.77135678392</v>
      </c>
      <c r="AB31" s="51">
        <f t="shared" si="2"/>
        <v>253.10580136046303</v>
      </c>
      <c r="AC31" s="143" t="s">
        <v>138</v>
      </c>
      <c r="AD31" s="2"/>
      <c r="AE31" s="2"/>
    </row>
    <row r="32" spans="1:31" s="78" customFormat="1" ht="11.25" customHeight="1" x14ac:dyDescent="0.25">
      <c r="A32" s="49">
        <v>2</v>
      </c>
      <c r="B32" s="108" t="s">
        <v>52</v>
      </c>
      <c r="C32" s="50" t="s">
        <v>152</v>
      </c>
      <c r="D32" s="51">
        <v>176</v>
      </c>
      <c r="E32" s="51">
        <v>8</v>
      </c>
      <c r="F32" s="51">
        <v>0</v>
      </c>
      <c r="G32" s="51">
        <v>8</v>
      </c>
      <c r="H32" s="51">
        <v>0</v>
      </c>
      <c r="I32" s="51">
        <v>13004</v>
      </c>
      <c r="J32" s="51">
        <v>18482</v>
      </c>
      <c r="K32" s="51">
        <v>146193</v>
      </c>
      <c r="L32" s="51">
        <v>2309819</v>
      </c>
      <c r="M32" s="51">
        <v>88904</v>
      </c>
      <c r="N32" s="51">
        <v>2544916</v>
      </c>
      <c r="O32" s="51">
        <v>14460</v>
      </c>
      <c r="P32" s="51">
        <v>0</v>
      </c>
      <c r="Q32" s="51">
        <v>247525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2792441</v>
      </c>
      <c r="Z32" s="33">
        <f t="shared" si="0"/>
        <v>13123.97159090909</v>
      </c>
      <c r="AA32" s="33">
        <f t="shared" si="1"/>
        <v>15866.142045454546</v>
      </c>
      <c r="AB32" s="33">
        <f t="shared" si="2"/>
        <v>151.08976301266097</v>
      </c>
      <c r="AC32" s="143" t="s">
        <v>145</v>
      </c>
      <c r="AD32" s="50"/>
      <c r="AE32" s="50"/>
    </row>
    <row r="33" spans="1:31" s="73" customFormat="1" ht="11.25" customHeight="1" x14ac:dyDescent="0.25">
      <c r="A33" s="49">
        <v>2</v>
      </c>
      <c r="B33" s="108" t="s">
        <v>74</v>
      </c>
      <c r="C33" s="50" t="s">
        <v>168</v>
      </c>
      <c r="D33" s="51">
        <v>198</v>
      </c>
      <c r="E33" s="51">
        <v>9</v>
      </c>
      <c r="F33" s="51">
        <v>0</v>
      </c>
      <c r="G33" s="51">
        <v>9</v>
      </c>
      <c r="H33" s="51">
        <v>0</v>
      </c>
      <c r="I33" s="51">
        <v>7480</v>
      </c>
      <c r="J33" s="51">
        <v>8800</v>
      </c>
      <c r="K33" s="51">
        <v>174151</v>
      </c>
      <c r="L33" s="51">
        <v>2342801</v>
      </c>
      <c r="M33" s="51">
        <v>166820</v>
      </c>
      <c r="N33" s="51">
        <v>2683773</v>
      </c>
      <c r="O33" s="51">
        <v>13554</v>
      </c>
      <c r="P33" s="51">
        <v>303886</v>
      </c>
      <c r="Q33" s="51">
        <v>188939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5867</v>
      </c>
      <c r="X33" s="51">
        <v>3162</v>
      </c>
      <c r="Y33" s="51">
        <v>3185627</v>
      </c>
      <c r="Z33" s="33">
        <f t="shared" si="0"/>
        <v>11832.328282828283</v>
      </c>
      <c r="AA33" s="33">
        <f t="shared" si="1"/>
        <v>16089.025252525253</v>
      </c>
      <c r="AB33" s="33">
        <f t="shared" si="2"/>
        <v>362.00306818181821</v>
      </c>
      <c r="AC33" s="143" t="s">
        <v>165</v>
      </c>
      <c r="AD33" s="2"/>
      <c r="AE33" s="2"/>
    </row>
    <row r="34" spans="1:31" s="73" customFormat="1" ht="11.25" customHeight="1" x14ac:dyDescent="0.25">
      <c r="A34" s="49">
        <v>2</v>
      </c>
      <c r="B34" s="108" t="s">
        <v>74</v>
      </c>
      <c r="C34" s="50" t="s">
        <v>167</v>
      </c>
      <c r="D34" s="51">
        <v>110</v>
      </c>
      <c r="E34" s="51">
        <v>4</v>
      </c>
      <c r="F34" s="51">
        <v>0</v>
      </c>
      <c r="G34" s="51">
        <v>4</v>
      </c>
      <c r="H34" s="51">
        <v>0</v>
      </c>
      <c r="I34" s="51">
        <v>5324</v>
      </c>
      <c r="J34" s="51">
        <v>7417</v>
      </c>
      <c r="K34" s="51">
        <v>146967</v>
      </c>
      <c r="L34" s="51">
        <v>2322027</v>
      </c>
      <c r="M34" s="51">
        <v>284750</v>
      </c>
      <c r="N34" s="51">
        <v>2753745</v>
      </c>
      <c r="O34" s="51">
        <v>25034</v>
      </c>
      <c r="P34" s="51">
        <v>354942</v>
      </c>
      <c r="Q34" s="51">
        <v>276103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2401</v>
      </c>
      <c r="Y34" s="51">
        <v>3387190</v>
      </c>
      <c r="Z34" s="33">
        <f t="shared" si="0"/>
        <v>21109.336363636365</v>
      </c>
      <c r="AA34" s="33">
        <f t="shared" si="1"/>
        <v>30792.636363636364</v>
      </c>
      <c r="AB34" s="33">
        <f t="shared" si="2"/>
        <v>456.67925037076986</v>
      </c>
      <c r="AC34" s="143" t="s">
        <v>169</v>
      </c>
      <c r="AD34" s="2"/>
      <c r="AE34" s="2"/>
    </row>
    <row r="35" spans="1:31" s="73" customFormat="1" ht="11.25" customHeight="1" x14ac:dyDescent="0.25">
      <c r="A35" s="49">
        <v>2</v>
      </c>
      <c r="B35" s="108" t="s">
        <v>74</v>
      </c>
      <c r="C35" s="50" t="s">
        <v>194</v>
      </c>
      <c r="D35" s="51">
        <v>110</v>
      </c>
      <c r="E35" s="51">
        <v>4</v>
      </c>
      <c r="F35" s="51">
        <v>0</v>
      </c>
      <c r="G35" s="51">
        <v>4</v>
      </c>
      <c r="H35" s="51">
        <v>0</v>
      </c>
      <c r="I35" s="51">
        <v>4667</v>
      </c>
      <c r="J35" s="51">
        <v>5019</v>
      </c>
      <c r="K35" s="51">
        <v>152516</v>
      </c>
      <c r="L35" s="51">
        <v>1719322</v>
      </c>
      <c r="M35" s="51">
        <v>86584</v>
      </c>
      <c r="N35" s="51">
        <v>1958422</v>
      </c>
      <c r="O35" s="51">
        <v>17804</v>
      </c>
      <c r="P35" s="51">
        <v>286016</v>
      </c>
      <c r="Q35" s="51">
        <v>165826</v>
      </c>
      <c r="R35" s="51">
        <v>0</v>
      </c>
      <c r="S35" s="51">
        <v>0</v>
      </c>
      <c r="T35" s="51">
        <v>1897</v>
      </c>
      <c r="U35" s="51">
        <v>0</v>
      </c>
      <c r="V35" s="51">
        <v>0</v>
      </c>
      <c r="W35" s="51">
        <v>0</v>
      </c>
      <c r="X35" s="51">
        <v>2483</v>
      </c>
      <c r="Y35" s="51">
        <v>2414644</v>
      </c>
      <c r="Z35" s="33">
        <f t="shared" si="0"/>
        <v>15630.2</v>
      </c>
      <c r="AA35" s="33">
        <f t="shared" si="1"/>
        <v>21951.30909090909</v>
      </c>
      <c r="AB35" s="33">
        <f t="shared" si="2"/>
        <v>481.10061765291891</v>
      </c>
      <c r="AC35" s="143" t="s">
        <v>181</v>
      </c>
      <c r="AD35" s="2"/>
      <c r="AE35" s="2"/>
    </row>
    <row r="36" spans="1:31" s="73" customFormat="1" ht="11.25" customHeight="1" x14ac:dyDescent="0.25">
      <c r="A36" s="49">
        <v>2</v>
      </c>
      <c r="B36" s="108" t="s">
        <v>74</v>
      </c>
      <c r="C36" s="50" t="s">
        <v>184</v>
      </c>
      <c r="D36" s="51">
        <v>61</v>
      </c>
      <c r="E36" s="51">
        <v>2</v>
      </c>
      <c r="F36" s="51">
        <v>0</v>
      </c>
      <c r="G36" s="51">
        <v>2</v>
      </c>
      <c r="H36" s="51">
        <v>0</v>
      </c>
      <c r="I36" s="51">
        <v>3718</v>
      </c>
      <c r="J36" s="51">
        <v>4906</v>
      </c>
      <c r="K36" s="51">
        <v>90710</v>
      </c>
      <c r="L36" s="51">
        <v>1953079</v>
      </c>
      <c r="M36" s="51">
        <v>254538</v>
      </c>
      <c r="N36" s="51">
        <v>2298327</v>
      </c>
      <c r="O36" s="51">
        <v>37677</v>
      </c>
      <c r="P36" s="51">
        <v>302968</v>
      </c>
      <c r="Q36" s="51">
        <v>141303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1917</v>
      </c>
      <c r="Y36" s="51">
        <v>2744514</v>
      </c>
      <c r="Z36" s="33">
        <f t="shared" si="0"/>
        <v>32017.688524590165</v>
      </c>
      <c r="AA36" s="33">
        <f t="shared" si="1"/>
        <v>44992.032786885247</v>
      </c>
      <c r="AB36" s="33">
        <f t="shared" si="2"/>
        <v>559.41989400733792</v>
      </c>
      <c r="AC36" s="143" t="s">
        <v>181</v>
      </c>
      <c r="AD36" s="2"/>
      <c r="AE36" s="2"/>
    </row>
    <row r="37" spans="1:31" s="78" customFormat="1" ht="11.25" customHeight="1" x14ac:dyDescent="0.25">
      <c r="A37" s="49">
        <v>2</v>
      </c>
      <c r="B37" s="108" t="s">
        <v>74</v>
      </c>
      <c r="C37" s="50" t="s">
        <v>190</v>
      </c>
      <c r="D37" s="51">
        <v>374</v>
      </c>
      <c r="E37" s="51">
        <v>17</v>
      </c>
      <c r="F37" s="51">
        <v>0</v>
      </c>
      <c r="G37" s="51">
        <v>17</v>
      </c>
      <c r="H37" s="51">
        <v>0</v>
      </c>
      <c r="I37" s="51">
        <v>15302</v>
      </c>
      <c r="J37" s="51">
        <v>39632</v>
      </c>
      <c r="K37" s="51">
        <v>488894</v>
      </c>
      <c r="L37" s="51">
        <v>6977736</v>
      </c>
      <c r="M37" s="51">
        <v>259292</v>
      </c>
      <c r="N37" s="51">
        <v>7725921</v>
      </c>
      <c r="O37" s="51">
        <v>20658</v>
      </c>
      <c r="P37" s="51">
        <v>942522</v>
      </c>
      <c r="Q37" s="51">
        <v>225337</v>
      </c>
      <c r="R37" s="51">
        <v>0</v>
      </c>
      <c r="S37" s="51">
        <v>0</v>
      </c>
      <c r="T37" s="51">
        <v>1897</v>
      </c>
      <c r="U37" s="51">
        <v>0</v>
      </c>
      <c r="V37" s="51">
        <v>0</v>
      </c>
      <c r="W37" s="51">
        <v>0</v>
      </c>
      <c r="X37" s="51">
        <v>3491</v>
      </c>
      <c r="Y37" s="51">
        <v>8899169</v>
      </c>
      <c r="Z37" s="33">
        <f t="shared" si="0"/>
        <v>18657.048128342245</v>
      </c>
      <c r="AA37" s="33">
        <f t="shared" si="1"/>
        <v>23794.569518716577</v>
      </c>
      <c r="AB37" s="33">
        <f t="shared" si="2"/>
        <v>224.5450393621316</v>
      </c>
      <c r="AC37" s="143" t="s">
        <v>163</v>
      </c>
      <c r="AD37" s="50"/>
      <c r="AE37" s="50"/>
    </row>
    <row r="38" spans="1:31" s="73" customFormat="1" ht="11.25" customHeight="1" x14ac:dyDescent="0.25">
      <c r="A38" s="49">
        <v>2</v>
      </c>
      <c r="B38" s="108" t="s">
        <v>74</v>
      </c>
      <c r="C38" s="50" t="s">
        <v>188</v>
      </c>
      <c r="D38" s="51">
        <v>154</v>
      </c>
      <c r="E38" s="51">
        <v>7</v>
      </c>
      <c r="F38" s="51">
        <v>0</v>
      </c>
      <c r="G38" s="51">
        <v>7</v>
      </c>
      <c r="H38" s="51">
        <v>0</v>
      </c>
      <c r="I38" s="51">
        <v>6794</v>
      </c>
      <c r="J38" s="51">
        <v>7994</v>
      </c>
      <c r="K38" s="51">
        <v>206009</v>
      </c>
      <c r="L38" s="51">
        <v>2341959</v>
      </c>
      <c r="M38" s="51">
        <v>111442</v>
      </c>
      <c r="N38" s="51">
        <v>2659410</v>
      </c>
      <c r="O38" s="51">
        <v>17269</v>
      </c>
      <c r="P38" s="51">
        <v>364872</v>
      </c>
      <c r="Q38" s="51">
        <v>231310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1446</v>
      </c>
      <c r="Y38" s="51">
        <v>3257039</v>
      </c>
      <c r="Z38" s="33">
        <f t="shared" si="0"/>
        <v>15207.525974025973</v>
      </c>
      <c r="AA38" s="33">
        <f t="shared" si="1"/>
        <v>21149.603896103898</v>
      </c>
      <c r="AB38" s="33">
        <f t="shared" si="2"/>
        <v>407.43545158869154</v>
      </c>
      <c r="AC38" s="143">
        <v>16</v>
      </c>
      <c r="AD38" s="2"/>
      <c r="AE38" s="2"/>
    </row>
    <row r="39" spans="1:31" s="73" customFormat="1" ht="11.25" customHeight="1" x14ac:dyDescent="0.25">
      <c r="A39" s="49">
        <v>2</v>
      </c>
      <c r="B39" s="108" t="s">
        <v>53</v>
      </c>
      <c r="C39" s="50" t="s">
        <v>175</v>
      </c>
      <c r="D39" s="51">
        <v>80</v>
      </c>
      <c r="E39" s="51">
        <v>0</v>
      </c>
      <c r="F39" s="51">
        <v>0</v>
      </c>
      <c r="G39" s="51">
        <v>0</v>
      </c>
      <c r="H39" s="51">
        <v>0</v>
      </c>
      <c r="I39" s="51">
        <v>17400</v>
      </c>
      <c r="J39" s="51">
        <v>18500</v>
      </c>
      <c r="K39" s="51">
        <v>361829</v>
      </c>
      <c r="L39" s="51">
        <v>4029198</v>
      </c>
      <c r="M39" s="51">
        <v>99894</v>
      </c>
      <c r="N39" s="51">
        <v>4490921</v>
      </c>
      <c r="O39" s="51">
        <v>56137</v>
      </c>
      <c r="P39" s="51">
        <v>0</v>
      </c>
      <c r="Q39" s="51">
        <v>1093238</v>
      </c>
      <c r="R39" s="51">
        <v>0</v>
      </c>
      <c r="S39" s="51">
        <v>0</v>
      </c>
      <c r="T39" s="51">
        <v>0</v>
      </c>
      <c r="U39" s="51">
        <v>377225</v>
      </c>
      <c r="V39" s="51">
        <v>0</v>
      </c>
      <c r="W39" s="51">
        <v>0</v>
      </c>
      <c r="X39" s="51">
        <v>0</v>
      </c>
      <c r="Y39" s="51">
        <v>5961384</v>
      </c>
      <c r="Z39" s="33">
        <f t="shared" si="0"/>
        <v>50364.974999999999</v>
      </c>
      <c r="AA39" s="33">
        <f t="shared" si="1"/>
        <v>74517.3</v>
      </c>
      <c r="AB39" s="33">
        <f t="shared" si="2"/>
        <v>322.23697297297298</v>
      </c>
      <c r="AC39" s="143">
        <v>21</v>
      </c>
      <c r="AD39" s="2"/>
      <c r="AE39" s="2"/>
    </row>
    <row r="40" spans="1:31" s="73" customFormat="1" ht="11.25" customHeight="1" x14ac:dyDescent="0.25">
      <c r="A40" s="49">
        <v>2</v>
      </c>
      <c r="B40" s="108" t="s">
        <v>56</v>
      </c>
      <c r="C40" s="50" t="s">
        <v>157</v>
      </c>
      <c r="D40" s="51">
        <v>1356</v>
      </c>
      <c r="E40" s="51">
        <v>61</v>
      </c>
      <c r="F40" s="51">
        <v>0</v>
      </c>
      <c r="G40" s="51">
        <v>61</v>
      </c>
      <c r="H40" s="51">
        <v>0</v>
      </c>
      <c r="I40" s="51">
        <v>159001</v>
      </c>
      <c r="J40" s="51">
        <v>167103</v>
      </c>
      <c r="K40" s="51">
        <v>2300000</v>
      </c>
      <c r="L40" s="51">
        <v>32696914</v>
      </c>
      <c r="M40" s="51">
        <v>4164703</v>
      </c>
      <c r="N40" s="51">
        <v>39161617</v>
      </c>
      <c r="O40" s="51">
        <v>28880</v>
      </c>
      <c r="P40" s="51">
        <v>123663</v>
      </c>
      <c r="Q40" s="51">
        <v>2208756</v>
      </c>
      <c r="R40" s="51">
        <v>1189618</v>
      </c>
      <c r="S40" s="51">
        <v>2453440</v>
      </c>
      <c r="T40" s="51">
        <v>176143</v>
      </c>
      <c r="U40" s="51">
        <v>26956</v>
      </c>
      <c r="V40" s="51">
        <v>60729</v>
      </c>
      <c r="W40" s="51">
        <v>158497</v>
      </c>
      <c r="X40" s="51">
        <v>1362465</v>
      </c>
      <c r="Y40" s="51">
        <v>46921885</v>
      </c>
      <c r="Z40" s="33">
        <f t="shared" si="0"/>
        <v>24112.768436578172</v>
      </c>
      <c r="AA40" s="33">
        <f t="shared" si="1"/>
        <v>34603.160029498526</v>
      </c>
      <c r="AB40" s="33">
        <f t="shared" si="2"/>
        <v>280.79618558613549</v>
      </c>
      <c r="AC40" s="143" t="s">
        <v>158</v>
      </c>
      <c r="AD40" s="2"/>
      <c r="AE40" s="2"/>
    </row>
    <row r="41" spans="1:31" s="73" customFormat="1" ht="11.25" customHeight="1" x14ac:dyDescent="0.25">
      <c r="A41" s="49">
        <v>2</v>
      </c>
      <c r="B41" s="108" t="s">
        <v>57</v>
      </c>
      <c r="C41" s="50" t="s">
        <v>111</v>
      </c>
      <c r="D41" s="51">
        <v>60</v>
      </c>
      <c r="E41" s="51">
        <v>1</v>
      </c>
      <c r="F41" s="51">
        <v>0</v>
      </c>
      <c r="G41" s="51">
        <v>1</v>
      </c>
      <c r="H41" s="51">
        <v>0</v>
      </c>
      <c r="I41" s="51">
        <v>10706</v>
      </c>
      <c r="J41" s="51">
        <v>11348</v>
      </c>
      <c r="K41" s="51">
        <v>214765</v>
      </c>
      <c r="L41" s="51">
        <v>2768542</v>
      </c>
      <c r="M41" s="51">
        <v>28729</v>
      </c>
      <c r="N41" s="51">
        <v>3012036</v>
      </c>
      <c r="O41" s="51">
        <v>50201</v>
      </c>
      <c r="P41" s="51">
        <v>12700</v>
      </c>
      <c r="Q41" s="51">
        <v>228405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3253142</v>
      </c>
      <c r="Z41" s="33">
        <f t="shared" si="0"/>
        <v>46142.366666666669</v>
      </c>
      <c r="AA41" s="33">
        <f t="shared" si="1"/>
        <v>54219.033333333333</v>
      </c>
      <c r="AB41" s="33">
        <f t="shared" si="2"/>
        <v>286.67095523440253</v>
      </c>
      <c r="AC41" s="143" t="s">
        <v>196</v>
      </c>
      <c r="AD41" s="2"/>
      <c r="AE41" s="2"/>
    </row>
    <row r="42" spans="1:31" s="73" customFormat="1" ht="11.25" customHeight="1" x14ac:dyDescent="0.25">
      <c r="A42" s="49">
        <v>2</v>
      </c>
      <c r="B42" s="108" t="s">
        <v>59</v>
      </c>
      <c r="C42" s="50" t="s">
        <v>185</v>
      </c>
      <c r="D42" s="51">
        <v>1447</v>
      </c>
      <c r="E42" s="51">
        <v>42</v>
      </c>
      <c r="F42" s="51">
        <v>16</v>
      </c>
      <c r="G42" s="51">
        <v>19</v>
      </c>
      <c r="H42" s="51">
        <v>0</v>
      </c>
      <c r="I42" s="51">
        <v>117232</v>
      </c>
      <c r="J42" s="51">
        <v>13053</v>
      </c>
      <c r="K42" s="51">
        <v>1869017</v>
      </c>
      <c r="L42" s="51">
        <v>24644887</v>
      </c>
      <c r="M42" s="51">
        <v>2227440</v>
      </c>
      <c r="N42" s="51">
        <v>28741343</v>
      </c>
      <c r="O42" s="51">
        <v>19863</v>
      </c>
      <c r="P42" s="51">
        <v>0</v>
      </c>
      <c r="Q42" s="51">
        <v>1669263</v>
      </c>
      <c r="R42" s="51">
        <v>0</v>
      </c>
      <c r="S42" s="51">
        <v>5098717</v>
      </c>
      <c r="T42" s="51">
        <v>291294</v>
      </c>
      <c r="U42" s="51">
        <v>399603</v>
      </c>
      <c r="V42" s="51">
        <v>0</v>
      </c>
      <c r="W42" s="51">
        <v>0</v>
      </c>
      <c r="X42" s="51">
        <v>92136</v>
      </c>
      <c r="Y42" s="51">
        <v>36292357</v>
      </c>
      <c r="Z42" s="33">
        <f t="shared" si="0"/>
        <v>17031.711817553558</v>
      </c>
      <c r="AA42" s="33">
        <f t="shared" si="1"/>
        <v>25081.10366275052</v>
      </c>
      <c r="AB42" s="33">
        <f t="shared" si="2"/>
        <v>2780.3843560867235</v>
      </c>
      <c r="AC42" s="143" t="s">
        <v>195</v>
      </c>
      <c r="AD42" s="2"/>
      <c r="AE42" s="2"/>
    </row>
    <row r="43" spans="1:31" s="73" customFormat="1" ht="11.25" customHeight="1" x14ac:dyDescent="0.25">
      <c r="A43" s="49">
        <v>2</v>
      </c>
      <c r="B43" s="108" t="s">
        <v>59</v>
      </c>
      <c r="C43" s="50" t="s">
        <v>187</v>
      </c>
      <c r="D43" s="51">
        <v>1480</v>
      </c>
      <c r="E43" s="51">
        <v>81</v>
      </c>
      <c r="F43" s="51">
        <v>0</v>
      </c>
      <c r="G43" s="51">
        <v>28</v>
      </c>
      <c r="H43" s="51">
        <v>0</v>
      </c>
      <c r="I43" s="51">
        <v>99427</v>
      </c>
      <c r="J43" s="51">
        <v>138740</v>
      </c>
      <c r="K43" s="51">
        <v>2255570</v>
      </c>
      <c r="L43" s="51">
        <v>19772261</v>
      </c>
      <c r="M43" s="51">
        <v>2385359</v>
      </c>
      <c r="N43" s="51">
        <v>24413191</v>
      </c>
      <c r="O43" s="51">
        <v>16495</v>
      </c>
      <c r="P43" s="51">
        <v>34800</v>
      </c>
      <c r="Q43" s="51">
        <v>3661064</v>
      </c>
      <c r="R43" s="51">
        <v>2718</v>
      </c>
      <c r="S43" s="51">
        <v>0</v>
      </c>
      <c r="T43" s="51">
        <v>49847</v>
      </c>
      <c r="U43" s="51">
        <v>612535</v>
      </c>
      <c r="V43" s="51">
        <v>294984</v>
      </c>
      <c r="W43" s="51">
        <v>65441</v>
      </c>
      <c r="X43" s="51">
        <v>237027</v>
      </c>
      <c r="Y43" s="51">
        <v>29371607</v>
      </c>
      <c r="Z43" s="33">
        <f t="shared" ref="Z43:Z67" si="3">IFERROR(L43/D43,0)</f>
        <v>13359.635810810811</v>
      </c>
      <c r="AA43" s="33">
        <f t="shared" ref="AA43:AA67" si="4">IFERROR(Y43/D43,0)</f>
        <v>19845.680405405405</v>
      </c>
      <c r="AB43" s="33">
        <f t="shared" ref="AB43:AB67" si="5">IFERROR(Y43/J43,0)</f>
        <v>211.70251549661236</v>
      </c>
      <c r="AC43" s="143">
        <v>21</v>
      </c>
      <c r="AD43" s="2"/>
      <c r="AE43" s="2"/>
    </row>
    <row r="44" spans="1:31" s="73" customFormat="1" ht="11.25" customHeight="1" x14ac:dyDescent="0.25">
      <c r="A44" s="49">
        <v>2</v>
      </c>
      <c r="B44" s="108" t="s">
        <v>79</v>
      </c>
      <c r="C44" s="50" t="s">
        <v>107</v>
      </c>
      <c r="D44" s="51">
        <v>1308</v>
      </c>
      <c r="E44" s="51">
        <v>78</v>
      </c>
      <c r="F44" s="51">
        <v>32</v>
      </c>
      <c r="G44" s="51">
        <v>28</v>
      </c>
      <c r="H44" s="51">
        <v>0</v>
      </c>
      <c r="I44" s="51">
        <v>88628</v>
      </c>
      <c r="J44" s="51">
        <v>125646</v>
      </c>
      <c r="K44" s="51">
        <v>1619786</v>
      </c>
      <c r="L44" s="51">
        <v>22726215</v>
      </c>
      <c r="M44" s="51">
        <v>1828751</v>
      </c>
      <c r="N44" s="51">
        <v>26174752</v>
      </c>
      <c r="O44" s="51">
        <v>20011</v>
      </c>
      <c r="P44" s="51">
        <v>1442994</v>
      </c>
      <c r="Q44" s="51">
        <v>4964092</v>
      </c>
      <c r="R44" s="51">
        <v>360479</v>
      </c>
      <c r="S44" s="51">
        <v>0</v>
      </c>
      <c r="T44" s="51">
        <v>113931</v>
      </c>
      <c r="U44" s="51">
        <v>679006</v>
      </c>
      <c r="V44" s="51">
        <v>0</v>
      </c>
      <c r="W44" s="51">
        <v>0</v>
      </c>
      <c r="X44" s="51">
        <v>872668</v>
      </c>
      <c r="Y44" s="51">
        <v>34607922</v>
      </c>
      <c r="Z44" s="33">
        <f t="shared" si="3"/>
        <v>17374.782110091743</v>
      </c>
      <c r="AA44" s="33">
        <f t="shared" si="4"/>
        <v>26458.655963302754</v>
      </c>
      <c r="AB44" s="33">
        <f t="shared" si="5"/>
        <v>275.43990258344871</v>
      </c>
      <c r="AC44" s="143" t="s">
        <v>91</v>
      </c>
      <c r="AD44" s="2"/>
      <c r="AE44" s="2"/>
    </row>
    <row r="45" spans="1:31" s="73" customFormat="1" ht="11.25" customHeight="1" x14ac:dyDescent="0.25">
      <c r="A45" s="49">
        <v>2</v>
      </c>
      <c r="B45" s="108" t="s">
        <v>79</v>
      </c>
      <c r="C45" s="50" t="s">
        <v>108</v>
      </c>
      <c r="D45" s="51">
        <v>643</v>
      </c>
      <c r="E45" s="51">
        <v>28</v>
      </c>
      <c r="F45" s="51">
        <v>0</v>
      </c>
      <c r="G45" s="51">
        <v>22</v>
      </c>
      <c r="H45" s="51">
        <v>0</v>
      </c>
      <c r="I45" s="51">
        <v>31590</v>
      </c>
      <c r="J45" s="51">
        <v>47013</v>
      </c>
      <c r="K45" s="51">
        <v>753737</v>
      </c>
      <c r="L45" s="51">
        <v>11837406</v>
      </c>
      <c r="M45" s="51">
        <v>821631</v>
      </c>
      <c r="N45" s="51">
        <v>13412774</v>
      </c>
      <c r="O45" s="51">
        <v>20860</v>
      </c>
      <c r="P45" s="51">
        <v>546488</v>
      </c>
      <c r="Q45" s="51">
        <v>606594</v>
      </c>
      <c r="R45" s="51">
        <v>97228</v>
      </c>
      <c r="S45" s="51">
        <v>0</v>
      </c>
      <c r="T45" s="51">
        <v>39228</v>
      </c>
      <c r="U45" s="51">
        <v>336000</v>
      </c>
      <c r="V45" s="51">
        <v>503934</v>
      </c>
      <c r="W45" s="51">
        <v>0</v>
      </c>
      <c r="X45" s="51">
        <v>222410</v>
      </c>
      <c r="Y45" s="51">
        <v>15764655</v>
      </c>
      <c r="Z45" s="33">
        <f t="shared" si="3"/>
        <v>18409.65163297045</v>
      </c>
      <c r="AA45" s="33">
        <f t="shared" si="4"/>
        <v>24517.34836702955</v>
      </c>
      <c r="AB45" s="33">
        <f t="shared" si="5"/>
        <v>335.32544189904922</v>
      </c>
      <c r="AC45" s="143" t="s">
        <v>90</v>
      </c>
      <c r="AD45" s="2"/>
      <c r="AE45" s="2"/>
    </row>
    <row r="46" spans="1:31" s="73" customFormat="1" ht="11.25" customHeight="1" x14ac:dyDescent="0.25">
      <c r="A46" s="49">
        <v>3</v>
      </c>
      <c r="B46" s="108" t="s">
        <v>72</v>
      </c>
      <c r="C46" s="50" t="s">
        <v>103</v>
      </c>
      <c r="D46" s="51">
        <v>450</v>
      </c>
      <c r="E46" s="51">
        <v>18</v>
      </c>
      <c r="F46" s="51">
        <v>0</v>
      </c>
      <c r="G46" s="51">
        <v>0</v>
      </c>
      <c r="H46" s="51">
        <v>18</v>
      </c>
      <c r="I46" s="51">
        <v>40940</v>
      </c>
      <c r="J46" s="51">
        <v>43396</v>
      </c>
      <c r="K46" s="51">
        <v>737275</v>
      </c>
      <c r="L46" s="51">
        <v>18375390</v>
      </c>
      <c r="M46" s="51">
        <v>580557</v>
      </c>
      <c r="N46" s="51">
        <v>19693222</v>
      </c>
      <c r="O46" s="51">
        <v>43763</v>
      </c>
      <c r="P46" s="51">
        <v>0</v>
      </c>
      <c r="Q46" s="51">
        <v>643312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232200</v>
      </c>
      <c r="Y46" s="51">
        <v>20568734</v>
      </c>
      <c r="Z46" s="33">
        <f t="shared" si="3"/>
        <v>40834.199999999997</v>
      </c>
      <c r="AA46" s="33">
        <f t="shared" si="4"/>
        <v>45708.297777777778</v>
      </c>
      <c r="AB46" s="33">
        <f t="shared" si="5"/>
        <v>473.97764770946628</v>
      </c>
      <c r="AC46" s="143">
        <v>21</v>
      </c>
      <c r="AD46" s="2"/>
      <c r="AE46" s="2"/>
    </row>
    <row r="47" spans="1:31" s="73" customFormat="1" ht="11.25" customHeight="1" x14ac:dyDescent="0.25">
      <c r="A47" s="142">
        <v>3</v>
      </c>
      <c r="B47" s="110" t="s">
        <v>73</v>
      </c>
      <c r="C47" s="48" t="s">
        <v>100</v>
      </c>
      <c r="D47" s="114">
        <v>291</v>
      </c>
      <c r="E47" s="114">
        <v>12</v>
      </c>
      <c r="F47" s="114">
        <v>0</v>
      </c>
      <c r="G47" s="114">
        <v>0</v>
      </c>
      <c r="H47" s="114">
        <v>12</v>
      </c>
      <c r="I47" s="114">
        <v>17112</v>
      </c>
      <c r="J47" s="114">
        <v>18500</v>
      </c>
      <c r="K47" s="114">
        <v>502130</v>
      </c>
      <c r="L47" s="114">
        <v>3339727</v>
      </c>
      <c r="M47" s="114">
        <v>194772</v>
      </c>
      <c r="N47" s="114">
        <v>4036629</v>
      </c>
      <c r="O47" s="114">
        <v>13872</v>
      </c>
      <c r="P47" s="114">
        <v>7400</v>
      </c>
      <c r="Q47" s="64">
        <v>202898</v>
      </c>
      <c r="R47" s="114">
        <v>0</v>
      </c>
      <c r="S47" s="114">
        <v>0</v>
      </c>
      <c r="T47" s="64">
        <v>131640</v>
      </c>
      <c r="U47" s="64">
        <v>43291</v>
      </c>
      <c r="V47" s="114">
        <v>0</v>
      </c>
      <c r="W47" s="114">
        <v>0</v>
      </c>
      <c r="X47" s="64">
        <v>12310</v>
      </c>
      <c r="Y47" s="114">
        <v>4434169</v>
      </c>
      <c r="Z47" s="114">
        <f t="shared" si="3"/>
        <v>11476.725085910653</v>
      </c>
      <c r="AA47" s="114">
        <f t="shared" si="4"/>
        <v>15237.694158075601</v>
      </c>
      <c r="AB47" s="114">
        <f t="shared" si="5"/>
        <v>239.6848108108108</v>
      </c>
      <c r="AC47" s="113">
        <v>20</v>
      </c>
      <c r="AD47" s="2"/>
      <c r="AE47" s="2"/>
    </row>
    <row r="48" spans="1:31" s="73" customFormat="1" ht="11.25" customHeight="1" x14ac:dyDescent="0.25">
      <c r="A48" s="49">
        <v>3</v>
      </c>
      <c r="B48" s="108" t="s">
        <v>75</v>
      </c>
      <c r="C48" s="50" t="s">
        <v>118</v>
      </c>
      <c r="D48" s="51">
        <v>14</v>
      </c>
      <c r="E48" s="51">
        <v>2</v>
      </c>
      <c r="F48" s="51">
        <v>0</v>
      </c>
      <c r="G48" s="51">
        <v>0</v>
      </c>
      <c r="H48" s="51">
        <v>2</v>
      </c>
      <c r="I48" s="51">
        <v>4363</v>
      </c>
      <c r="J48" s="51">
        <v>5865</v>
      </c>
      <c r="K48" s="51">
        <v>152184</v>
      </c>
      <c r="L48" s="51">
        <v>1718516</v>
      </c>
      <c r="M48" s="51">
        <v>56295</v>
      </c>
      <c r="N48" s="51">
        <v>1926995</v>
      </c>
      <c r="O48" s="51">
        <v>137642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596</v>
      </c>
      <c r="Y48" s="51">
        <v>1927591</v>
      </c>
      <c r="Z48" s="33">
        <f t="shared" si="3"/>
        <v>122751.14285714286</v>
      </c>
      <c r="AA48" s="33">
        <f t="shared" si="4"/>
        <v>137685.07142857142</v>
      </c>
      <c r="AB48" s="33">
        <f t="shared" si="5"/>
        <v>328.66001705029839</v>
      </c>
      <c r="AC48" s="143">
        <v>21</v>
      </c>
      <c r="AD48" s="2"/>
      <c r="AE48" s="2"/>
    </row>
    <row r="49" spans="1:31" s="73" customFormat="1" ht="11.25" customHeight="1" x14ac:dyDescent="0.25">
      <c r="A49" s="49">
        <v>3</v>
      </c>
      <c r="B49" s="108" t="s">
        <v>54</v>
      </c>
      <c r="C49" s="50" t="s">
        <v>125</v>
      </c>
      <c r="D49" s="51">
        <v>497</v>
      </c>
      <c r="E49" s="51">
        <v>20</v>
      </c>
      <c r="F49" s="51">
        <v>0</v>
      </c>
      <c r="G49" s="51">
        <v>0</v>
      </c>
      <c r="H49" s="51">
        <v>20</v>
      </c>
      <c r="I49" s="51">
        <v>27280</v>
      </c>
      <c r="J49" s="51">
        <v>30571</v>
      </c>
      <c r="K49" s="51">
        <v>722493</v>
      </c>
      <c r="L49" s="51">
        <v>9268371</v>
      </c>
      <c r="M49" s="51">
        <v>476488</v>
      </c>
      <c r="N49" s="51">
        <v>10467352</v>
      </c>
      <c r="O49" s="51">
        <v>21061</v>
      </c>
      <c r="P49" s="51">
        <v>0</v>
      </c>
      <c r="Q49" s="51">
        <v>670813</v>
      </c>
      <c r="R49" s="51">
        <v>0</v>
      </c>
      <c r="S49" s="51">
        <v>0</v>
      </c>
      <c r="T49" s="51">
        <v>201511</v>
      </c>
      <c r="U49" s="51">
        <v>182974</v>
      </c>
      <c r="V49" s="51">
        <v>65579</v>
      </c>
      <c r="W49" s="51">
        <v>0</v>
      </c>
      <c r="X49" s="51">
        <v>53549</v>
      </c>
      <c r="Y49" s="51">
        <v>11641777</v>
      </c>
      <c r="Z49" s="33">
        <f t="shared" si="3"/>
        <v>18648.633802816901</v>
      </c>
      <c r="AA49" s="33">
        <f t="shared" si="4"/>
        <v>23424.098591549297</v>
      </c>
      <c r="AB49" s="33">
        <f t="shared" si="5"/>
        <v>380.81112819338591</v>
      </c>
      <c r="AC49" s="143">
        <v>21</v>
      </c>
      <c r="AD49" s="2"/>
      <c r="AE49" s="2"/>
    </row>
    <row r="50" spans="1:31" s="73" customFormat="1" ht="11.25" customHeight="1" x14ac:dyDescent="0.25">
      <c r="A50" s="49">
        <v>3</v>
      </c>
      <c r="B50" s="108" t="s">
        <v>56</v>
      </c>
      <c r="C50" s="50" t="s">
        <v>159</v>
      </c>
      <c r="D50" s="51">
        <v>2115</v>
      </c>
      <c r="E50" s="51">
        <v>84</v>
      </c>
      <c r="F50" s="51">
        <v>0</v>
      </c>
      <c r="G50" s="51">
        <v>0</v>
      </c>
      <c r="H50" s="51">
        <v>95</v>
      </c>
      <c r="I50" s="51">
        <v>249850</v>
      </c>
      <c r="J50" s="51">
        <v>279865</v>
      </c>
      <c r="K50" s="51">
        <v>2035500</v>
      </c>
      <c r="L50" s="51">
        <v>56879872</v>
      </c>
      <c r="M50" s="51">
        <v>6050325</v>
      </c>
      <c r="N50" s="51">
        <v>64965697</v>
      </c>
      <c r="O50" s="51">
        <v>30717</v>
      </c>
      <c r="P50" s="51">
        <v>30000</v>
      </c>
      <c r="Q50" s="51">
        <v>13116809</v>
      </c>
      <c r="R50" s="51">
        <v>1712240</v>
      </c>
      <c r="S50" s="51">
        <v>1948800</v>
      </c>
      <c r="T50" s="51">
        <v>581506</v>
      </c>
      <c r="U50" s="51">
        <v>7169931</v>
      </c>
      <c r="V50" s="51">
        <v>839032</v>
      </c>
      <c r="W50" s="51">
        <v>245000</v>
      </c>
      <c r="X50" s="51">
        <v>1613247</v>
      </c>
      <c r="Y50" s="51">
        <v>92222262</v>
      </c>
      <c r="Z50" s="33">
        <f t="shared" si="3"/>
        <v>26893.556501182033</v>
      </c>
      <c r="AA50" s="33">
        <f t="shared" si="4"/>
        <v>43603.906382978726</v>
      </c>
      <c r="AB50" s="33">
        <f t="shared" si="5"/>
        <v>329.52409911921819</v>
      </c>
      <c r="AC50" s="143" t="s">
        <v>160</v>
      </c>
      <c r="AD50" s="2"/>
      <c r="AE50" s="2"/>
    </row>
    <row r="51" spans="1:31" s="73" customFormat="1" ht="11.25" customHeight="1" x14ac:dyDescent="0.25">
      <c r="A51" s="49">
        <v>3</v>
      </c>
      <c r="B51" s="108" t="s">
        <v>76</v>
      </c>
      <c r="C51" s="50" t="s">
        <v>104</v>
      </c>
      <c r="D51" s="51">
        <v>520</v>
      </c>
      <c r="E51" s="51">
        <v>22</v>
      </c>
      <c r="F51" s="51">
        <v>0</v>
      </c>
      <c r="G51" s="51">
        <v>0</v>
      </c>
      <c r="H51" s="51">
        <v>22</v>
      </c>
      <c r="I51" s="51">
        <v>29966</v>
      </c>
      <c r="J51" s="51">
        <v>33230</v>
      </c>
      <c r="K51" s="51">
        <v>851971</v>
      </c>
      <c r="L51" s="51">
        <v>7635619</v>
      </c>
      <c r="M51" s="51">
        <v>782525</v>
      </c>
      <c r="N51" s="51">
        <v>9270115</v>
      </c>
      <c r="O51" s="51">
        <v>17827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12610</v>
      </c>
      <c r="X51" s="51">
        <v>37607</v>
      </c>
      <c r="Y51" s="51">
        <v>9320332</v>
      </c>
      <c r="Z51" s="33">
        <f t="shared" si="3"/>
        <v>14683.882692307692</v>
      </c>
      <c r="AA51" s="33">
        <f t="shared" si="4"/>
        <v>17923.715384615385</v>
      </c>
      <c r="AB51" s="33">
        <f t="shared" si="5"/>
        <v>280.47944628347881</v>
      </c>
      <c r="AC51" s="143">
        <v>21</v>
      </c>
      <c r="AD51" s="2"/>
      <c r="AE51" s="2"/>
    </row>
    <row r="52" spans="1:31" s="73" customFormat="1" ht="11.25" customHeight="1" x14ac:dyDescent="0.25">
      <c r="A52" s="49">
        <v>3</v>
      </c>
      <c r="B52" s="108" t="s">
        <v>58</v>
      </c>
      <c r="C52" s="50" t="s">
        <v>131</v>
      </c>
      <c r="D52" s="51">
        <v>2796</v>
      </c>
      <c r="E52" s="51">
        <v>130</v>
      </c>
      <c r="F52" s="51">
        <v>0</v>
      </c>
      <c r="G52" s="51">
        <v>0</v>
      </c>
      <c r="H52" s="51">
        <v>115</v>
      </c>
      <c r="I52" s="51">
        <v>318827</v>
      </c>
      <c r="J52" s="51">
        <v>343246</v>
      </c>
      <c r="K52" s="51">
        <v>3140805</v>
      </c>
      <c r="L52" s="51">
        <v>69452548</v>
      </c>
      <c r="M52" s="51">
        <v>3313398</v>
      </c>
      <c r="N52" s="51">
        <v>75906751</v>
      </c>
      <c r="O52" s="51">
        <v>27148</v>
      </c>
      <c r="P52" s="51">
        <v>0</v>
      </c>
      <c r="Q52" s="51">
        <v>12948899</v>
      </c>
      <c r="R52" s="51">
        <v>2260213</v>
      </c>
      <c r="S52" s="51">
        <v>1679800</v>
      </c>
      <c r="T52" s="51">
        <v>332050</v>
      </c>
      <c r="U52" s="51">
        <v>2190656</v>
      </c>
      <c r="V52" s="51">
        <v>2456979</v>
      </c>
      <c r="W52" s="51">
        <v>86192</v>
      </c>
      <c r="X52" s="51">
        <v>1326182</v>
      </c>
      <c r="Y52" s="51">
        <v>99187722</v>
      </c>
      <c r="Z52" s="33">
        <f t="shared" si="3"/>
        <v>24839.967095851214</v>
      </c>
      <c r="AA52" s="33">
        <f t="shared" si="4"/>
        <v>35474.86480686695</v>
      </c>
      <c r="AB52" s="33">
        <f t="shared" si="5"/>
        <v>288.96978260489561</v>
      </c>
      <c r="AC52" s="143">
        <v>21</v>
      </c>
      <c r="AD52" s="2"/>
      <c r="AE52" s="2"/>
    </row>
    <row r="53" spans="1:31" s="73" customFormat="1" ht="11.25" customHeight="1" x14ac:dyDescent="0.25">
      <c r="A53" s="49">
        <v>3</v>
      </c>
      <c r="B53" s="108" t="s">
        <v>58</v>
      </c>
      <c r="C53" s="50" t="s">
        <v>132</v>
      </c>
      <c r="D53" s="51">
        <v>2901</v>
      </c>
      <c r="E53" s="51">
        <v>128</v>
      </c>
      <c r="F53" s="51">
        <v>0</v>
      </c>
      <c r="G53" s="51">
        <v>0</v>
      </c>
      <c r="H53" s="51">
        <v>115</v>
      </c>
      <c r="I53" s="51">
        <v>316763</v>
      </c>
      <c r="J53" s="51">
        <v>343247</v>
      </c>
      <c r="K53" s="51">
        <v>2477598</v>
      </c>
      <c r="L53" s="51">
        <v>76594637</v>
      </c>
      <c r="M53" s="51">
        <v>3701040</v>
      </c>
      <c r="N53" s="51">
        <v>82773275</v>
      </c>
      <c r="O53" s="51">
        <v>28533</v>
      </c>
      <c r="P53" s="51">
        <v>0</v>
      </c>
      <c r="Q53" s="51">
        <v>12970995</v>
      </c>
      <c r="R53" s="51">
        <v>2260213</v>
      </c>
      <c r="S53" s="51">
        <v>25000000</v>
      </c>
      <c r="T53" s="51">
        <v>766498</v>
      </c>
      <c r="U53" s="51">
        <v>2331222</v>
      </c>
      <c r="V53" s="51">
        <v>0</v>
      </c>
      <c r="W53" s="51">
        <v>1381</v>
      </c>
      <c r="X53" s="51">
        <v>1434963</v>
      </c>
      <c r="Y53" s="51">
        <v>127538547</v>
      </c>
      <c r="Z53" s="33">
        <f t="shared" si="3"/>
        <v>26402.839365735952</v>
      </c>
      <c r="AA53" s="33">
        <f t="shared" si="4"/>
        <v>43963.649431230609</v>
      </c>
      <c r="AB53" s="33">
        <f t="shared" si="5"/>
        <v>371.56492846259397</v>
      </c>
      <c r="AC53" s="143">
        <v>21</v>
      </c>
      <c r="AD53" s="2"/>
      <c r="AE53" s="2"/>
    </row>
    <row r="54" spans="1:31" s="73" customFormat="1" ht="11.25" customHeight="1" x14ac:dyDescent="0.25">
      <c r="A54" s="49">
        <v>3</v>
      </c>
      <c r="B54" s="108" t="s">
        <v>58</v>
      </c>
      <c r="C54" s="50" t="s">
        <v>133</v>
      </c>
      <c r="D54" s="51">
        <v>337</v>
      </c>
      <c r="E54" s="51">
        <v>36</v>
      </c>
      <c r="F54" s="51">
        <v>2</v>
      </c>
      <c r="G54" s="51">
        <v>1</v>
      </c>
      <c r="H54" s="51">
        <v>21</v>
      </c>
      <c r="I54" s="51">
        <v>70517</v>
      </c>
      <c r="J54" s="51">
        <v>75404</v>
      </c>
      <c r="K54" s="51">
        <v>1056160</v>
      </c>
      <c r="L54" s="51">
        <v>13485769</v>
      </c>
      <c r="M54" s="51">
        <v>655120</v>
      </c>
      <c r="N54" s="51">
        <v>15197049</v>
      </c>
      <c r="O54" s="51">
        <v>45095</v>
      </c>
      <c r="P54" s="51">
        <v>0</v>
      </c>
      <c r="Q54" s="51">
        <v>1760883</v>
      </c>
      <c r="R54" s="51">
        <v>0</v>
      </c>
      <c r="S54" s="51">
        <v>1150</v>
      </c>
      <c r="T54" s="51">
        <v>16594</v>
      </c>
      <c r="U54" s="51">
        <v>371817</v>
      </c>
      <c r="V54" s="51">
        <v>80995</v>
      </c>
      <c r="W54" s="51">
        <v>16773</v>
      </c>
      <c r="X54" s="51">
        <v>239365</v>
      </c>
      <c r="Y54" s="51">
        <v>17684626</v>
      </c>
      <c r="Z54" s="33">
        <f t="shared" si="3"/>
        <v>40017.11869436202</v>
      </c>
      <c r="AA54" s="33">
        <f t="shared" si="4"/>
        <v>52476.635014836793</v>
      </c>
      <c r="AB54" s="33">
        <f t="shared" si="5"/>
        <v>234.53166940745848</v>
      </c>
      <c r="AC54" s="143">
        <v>21</v>
      </c>
      <c r="AD54" s="2"/>
      <c r="AE54" s="2"/>
    </row>
    <row r="55" spans="1:31" s="73" customFormat="1" ht="11.25" customHeight="1" x14ac:dyDescent="0.25">
      <c r="A55" s="49">
        <v>3</v>
      </c>
      <c r="B55" s="108" t="s">
        <v>61</v>
      </c>
      <c r="C55" s="50" t="s">
        <v>144</v>
      </c>
      <c r="D55" s="51">
        <v>120</v>
      </c>
      <c r="E55" s="51">
        <v>4</v>
      </c>
      <c r="F55" s="51">
        <v>0</v>
      </c>
      <c r="G55" s="51">
        <v>0</v>
      </c>
      <c r="H55" s="51">
        <v>4</v>
      </c>
      <c r="I55" s="51">
        <v>6570</v>
      </c>
      <c r="J55" s="51">
        <v>8777</v>
      </c>
      <c r="K55" s="51">
        <v>250866</v>
      </c>
      <c r="L55" s="51">
        <v>3047556</v>
      </c>
      <c r="M55" s="51">
        <v>553000</v>
      </c>
      <c r="N55" s="51">
        <v>3851422</v>
      </c>
      <c r="O55" s="51">
        <v>32095</v>
      </c>
      <c r="P55" s="51">
        <v>0</v>
      </c>
      <c r="Q55" s="51">
        <v>368664</v>
      </c>
      <c r="R55" s="51">
        <v>0</v>
      </c>
      <c r="S55" s="51">
        <v>0</v>
      </c>
      <c r="T55" s="51">
        <v>299494</v>
      </c>
      <c r="U55" s="51">
        <v>138555</v>
      </c>
      <c r="V55" s="51">
        <v>0</v>
      </c>
      <c r="W55" s="51">
        <v>0</v>
      </c>
      <c r="X55" s="51">
        <v>70076</v>
      </c>
      <c r="Y55" s="51">
        <v>4728211</v>
      </c>
      <c r="Z55" s="33">
        <f t="shared" si="3"/>
        <v>25396.3</v>
      </c>
      <c r="AA55" s="33">
        <f t="shared" si="4"/>
        <v>39401.758333333331</v>
      </c>
      <c r="AB55" s="33">
        <f t="shared" si="5"/>
        <v>538.70468269340324</v>
      </c>
      <c r="AC55" s="143" t="s">
        <v>145</v>
      </c>
      <c r="AD55" s="2"/>
      <c r="AE55" s="2"/>
    </row>
    <row r="56" spans="1:31" s="73" customFormat="1" ht="11.25" customHeight="1" x14ac:dyDescent="0.25">
      <c r="A56" s="49">
        <v>3</v>
      </c>
      <c r="B56" s="108" t="s">
        <v>62</v>
      </c>
      <c r="C56" s="50" t="s">
        <v>171</v>
      </c>
      <c r="D56" s="51">
        <v>2638</v>
      </c>
      <c r="E56" s="51">
        <v>109</v>
      </c>
      <c r="F56" s="51">
        <v>0</v>
      </c>
      <c r="G56" s="51">
        <v>0</v>
      </c>
      <c r="H56" s="51">
        <v>109</v>
      </c>
      <c r="I56" s="51">
        <v>330314</v>
      </c>
      <c r="J56" s="51">
        <v>342534</v>
      </c>
      <c r="K56" s="51">
        <v>3755737</v>
      </c>
      <c r="L56" s="51">
        <v>75920041</v>
      </c>
      <c r="M56" s="51">
        <v>7248666</v>
      </c>
      <c r="N56" s="51">
        <v>86924443</v>
      </c>
      <c r="O56" s="51">
        <v>32951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86924443</v>
      </c>
      <c r="Z56" s="33">
        <f t="shared" si="3"/>
        <v>28779.39385898408</v>
      </c>
      <c r="AA56" s="33">
        <f t="shared" si="4"/>
        <v>32950.888172858227</v>
      </c>
      <c r="AB56" s="33">
        <f t="shared" si="5"/>
        <v>253.76880251303521</v>
      </c>
      <c r="AC56" s="143" t="s">
        <v>172</v>
      </c>
      <c r="AD56" s="2"/>
      <c r="AE56" s="2"/>
    </row>
    <row r="57" spans="1:31" s="73" customFormat="1" ht="11.25" customHeight="1" x14ac:dyDescent="0.25">
      <c r="A57" s="49">
        <v>3</v>
      </c>
      <c r="B57" s="108" t="s">
        <v>64</v>
      </c>
      <c r="C57" s="50" t="s">
        <v>143</v>
      </c>
      <c r="D57" s="51">
        <v>186</v>
      </c>
      <c r="E57" s="51">
        <v>5</v>
      </c>
      <c r="F57" s="51">
        <v>0</v>
      </c>
      <c r="G57" s="51">
        <v>0</v>
      </c>
      <c r="H57" s="51">
        <v>7</v>
      </c>
      <c r="I57" s="51">
        <v>20572</v>
      </c>
      <c r="J57" s="51">
        <v>22403</v>
      </c>
      <c r="K57" s="51">
        <v>582146</v>
      </c>
      <c r="L57" s="51">
        <v>5285098</v>
      </c>
      <c r="M57" s="51">
        <v>460000</v>
      </c>
      <c r="N57" s="51">
        <v>6327244</v>
      </c>
      <c r="O57" s="51">
        <v>34017</v>
      </c>
      <c r="P57" s="51">
        <v>0</v>
      </c>
      <c r="Q57" s="51">
        <v>2506599</v>
      </c>
      <c r="R57" s="51">
        <v>0</v>
      </c>
      <c r="S57" s="51">
        <v>0</v>
      </c>
      <c r="T57" s="51">
        <v>17480</v>
      </c>
      <c r="U57" s="51">
        <v>0</v>
      </c>
      <c r="V57" s="51">
        <v>0</v>
      </c>
      <c r="W57" s="51">
        <v>36614</v>
      </c>
      <c r="X57" s="51">
        <v>80469</v>
      </c>
      <c r="Y57" s="51">
        <v>8968406</v>
      </c>
      <c r="Z57" s="33">
        <f t="shared" si="3"/>
        <v>28414.505376344085</v>
      </c>
      <c r="AA57" s="33">
        <f t="shared" si="4"/>
        <v>48217.236559139783</v>
      </c>
      <c r="AB57" s="33">
        <f t="shared" si="5"/>
        <v>400.32165334999775</v>
      </c>
      <c r="AC57" s="143">
        <v>18</v>
      </c>
      <c r="AD57" s="2"/>
      <c r="AE57" s="2"/>
    </row>
    <row r="58" spans="1:31" s="73" customFormat="1" ht="11.25" customHeight="1" x14ac:dyDescent="0.25">
      <c r="A58" s="49">
        <v>4</v>
      </c>
      <c r="B58" s="108" t="s">
        <v>53</v>
      </c>
      <c r="C58" s="50" t="s">
        <v>173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6084</v>
      </c>
      <c r="J58" s="51">
        <v>6760</v>
      </c>
      <c r="K58" s="51">
        <v>95586</v>
      </c>
      <c r="L58" s="51">
        <v>1121593</v>
      </c>
      <c r="M58" s="51">
        <v>15000</v>
      </c>
      <c r="N58" s="51">
        <v>1232179</v>
      </c>
      <c r="O58" s="51">
        <v>0</v>
      </c>
      <c r="P58" s="51">
        <v>0</v>
      </c>
      <c r="Q58" s="51">
        <v>126960</v>
      </c>
      <c r="R58" s="51">
        <v>0</v>
      </c>
      <c r="S58" s="51">
        <v>0</v>
      </c>
      <c r="T58" s="51">
        <v>19541</v>
      </c>
      <c r="U58" s="51">
        <v>27500</v>
      </c>
      <c r="V58" s="51">
        <v>0</v>
      </c>
      <c r="W58" s="51">
        <v>0</v>
      </c>
      <c r="X58" s="51">
        <v>22000</v>
      </c>
      <c r="Y58" s="51">
        <v>1428180</v>
      </c>
      <c r="Z58" s="33">
        <f t="shared" si="3"/>
        <v>0</v>
      </c>
      <c r="AA58" s="33">
        <f t="shared" si="4"/>
        <v>0</v>
      </c>
      <c r="AB58" s="33">
        <f t="shared" si="5"/>
        <v>211.26923076923077</v>
      </c>
      <c r="AC58" s="143">
        <v>21</v>
      </c>
      <c r="AD58" s="2"/>
      <c r="AE58" s="2"/>
    </row>
    <row r="59" spans="1:31" s="73" customFormat="1" ht="11.25" customHeight="1" x14ac:dyDescent="0.25">
      <c r="A59" s="49">
        <v>4</v>
      </c>
      <c r="B59" s="108" t="s">
        <v>53</v>
      </c>
      <c r="C59" s="50" t="s">
        <v>177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8194</v>
      </c>
      <c r="J59" s="51">
        <v>8686</v>
      </c>
      <c r="K59" s="51">
        <v>225528</v>
      </c>
      <c r="L59" s="51">
        <v>3264169</v>
      </c>
      <c r="M59" s="51">
        <v>200000</v>
      </c>
      <c r="N59" s="51">
        <v>3689696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8537</v>
      </c>
      <c r="U59" s="51">
        <v>0</v>
      </c>
      <c r="V59" s="51">
        <v>0</v>
      </c>
      <c r="W59" s="51">
        <v>0</v>
      </c>
      <c r="X59" s="51">
        <v>0</v>
      </c>
      <c r="Y59" s="51">
        <v>3698233</v>
      </c>
      <c r="Z59" s="33">
        <f t="shared" si="3"/>
        <v>0</v>
      </c>
      <c r="AA59" s="33">
        <f t="shared" si="4"/>
        <v>0</v>
      </c>
      <c r="AB59" s="33">
        <f t="shared" si="5"/>
        <v>425.76939903292657</v>
      </c>
      <c r="AC59" s="143">
        <v>21</v>
      </c>
      <c r="AD59" s="2"/>
      <c r="AE59" s="2"/>
    </row>
    <row r="60" spans="1:31" s="73" customFormat="1" ht="11.25" customHeight="1" x14ac:dyDescent="0.25">
      <c r="A60" s="49">
        <v>4</v>
      </c>
      <c r="B60" s="108" t="s">
        <v>53</v>
      </c>
      <c r="C60" s="50" t="s">
        <v>179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6084</v>
      </c>
      <c r="J60" s="51">
        <v>6760</v>
      </c>
      <c r="K60" s="51">
        <v>97581</v>
      </c>
      <c r="L60" s="51">
        <v>1161013</v>
      </c>
      <c r="M60" s="51">
        <v>15000</v>
      </c>
      <c r="N60" s="51">
        <v>1273594</v>
      </c>
      <c r="O60" s="51">
        <v>0</v>
      </c>
      <c r="P60" s="51">
        <v>0</v>
      </c>
      <c r="Q60" s="51">
        <v>138326</v>
      </c>
      <c r="R60" s="51">
        <v>0</v>
      </c>
      <c r="S60" s="51">
        <v>0</v>
      </c>
      <c r="T60" s="51">
        <v>11339</v>
      </c>
      <c r="U60" s="51">
        <v>50307</v>
      </c>
      <c r="V60" s="51">
        <v>0</v>
      </c>
      <c r="W60" s="51">
        <v>0</v>
      </c>
      <c r="X60" s="51">
        <v>17500</v>
      </c>
      <c r="Y60" s="51">
        <v>1491066</v>
      </c>
      <c r="Z60" s="33">
        <f t="shared" si="3"/>
        <v>0</v>
      </c>
      <c r="AA60" s="33">
        <f t="shared" si="4"/>
        <v>0</v>
      </c>
      <c r="AB60" s="33">
        <f t="shared" si="5"/>
        <v>220.57189349112426</v>
      </c>
      <c r="AC60" s="143">
        <v>21</v>
      </c>
      <c r="AD60" s="2"/>
      <c r="AE60" s="2"/>
    </row>
    <row r="61" spans="1:31" s="73" customFormat="1" ht="11.25" customHeight="1" x14ac:dyDescent="0.25">
      <c r="A61" s="49">
        <v>4</v>
      </c>
      <c r="B61" s="108" t="s">
        <v>53</v>
      </c>
      <c r="C61" s="50" t="s">
        <v>180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6084</v>
      </c>
      <c r="J61" s="51">
        <v>6760</v>
      </c>
      <c r="K61" s="51">
        <v>95586</v>
      </c>
      <c r="L61" s="51">
        <v>1133361</v>
      </c>
      <c r="M61" s="51">
        <v>15000</v>
      </c>
      <c r="N61" s="51">
        <v>1243947</v>
      </c>
      <c r="O61" s="51">
        <v>0</v>
      </c>
      <c r="P61" s="51">
        <v>0</v>
      </c>
      <c r="Q61" s="51">
        <v>89420</v>
      </c>
      <c r="R61" s="51">
        <v>0</v>
      </c>
      <c r="S61" s="51">
        <v>0</v>
      </c>
      <c r="T61" s="51">
        <v>20555</v>
      </c>
      <c r="U61" s="51">
        <v>21000</v>
      </c>
      <c r="V61" s="51">
        <v>0</v>
      </c>
      <c r="W61" s="51">
        <v>0</v>
      </c>
      <c r="X61" s="51">
        <v>22000</v>
      </c>
      <c r="Y61" s="51">
        <v>1396922</v>
      </c>
      <c r="Z61" s="33">
        <f t="shared" si="3"/>
        <v>0</v>
      </c>
      <c r="AA61" s="33">
        <f t="shared" si="4"/>
        <v>0</v>
      </c>
      <c r="AB61" s="33">
        <f t="shared" si="5"/>
        <v>206.64526627218936</v>
      </c>
      <c r="AC61" s="143">
        <v>21</v>
      </c>
      <c r="AD61" s="2"/>
      <c r="AE61" s="2"/>
    </row>
    <row r="62" spans="1:31" s="73" customFormat="1" ht="11.25" customHeight="1" x14ac:dyDescent="0.25">
      <c r="A62" s="49">
        <v>4</v>
      </c>
      <c r="B62" s="108" t="s">
        <v>55</v>
      </c>
      <c r="C62" s="50" t="s">
        <v>120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1623</v>
      </c>
      <c r="J62" s="51">
        <v>1720</v>
      </c>
      <c r="K62" s="51">
        <v>68286</v>
      </c>
      <c r="L62" s="51">
        <v>782338</v>
      </c>
      <c r="M62" s="51">
        <v>27791</v>
      </c>
      <c r="N62" s="51">
        <v>878415</v>
      </c>
      <c r="O62" s="51">
        <v>0</v>
      </c>
      <c r="P62" s="51">
        <v>0</v>
      </c>
      <c r="Q62" s="51">
        <v>24510</v>
      </c>
      <c r="R62" s="51">
        <v>0</v>
      </c>
      <c r="S62" s="51">
        <v>0</v>
      </c>
      <c r="T62" s="51">
        <v>14498</v>
      </c>
      <c r="U62" s="51">
        <v>0</v>
      </c>
      <c r="V62" s="51">
        <v>0</v>
      </c>
      <c r="W62" s="51">
        <v>0</v>
      </c>
      <c r="X62" s="51">
        <v>41623</v>
      </c>
      <c r="Y62" s="51">
        <v>959046</v>
      </c>
      <c r="Z62" s="33">
        <f t="shared" si="3"/>
        <v>0</v>
      </c>
      <c r="AA62" s="33">
        <f t="shared" si="4"/>
        <v>0</v>
      </c>
      <c r="AB62" s="33">
        <f t="shared" si="5"/>
        <v>557.58488372093018</v>
      </c>
      <c r="AC62" s="143">
        <v>16</v>
      </c>
      <c r="AD62" s="2"/>
      <c r="AE62" s="2"/>
    </row>
    <row r="63" spans="1:31" s="73" customFormat="1" ht="11.25" customHeight="1" x14ac:dyDescent="0.25">
      <c r="A63" s="49">
        <v>4</v>
      </c>
      <c r="B63" s="108" t="s">
        <v>76</v>
      </c>
      <c r="C63" s="50" t="s">
        <v>104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812</v>
      </c>
      <c r="J63" s="51">
        <v>870</v>
      </c>
      <c r="K63" s="51">
        <v>19800</v>
      </c>
      <c r="L63" s="51">
        <v>600532</v>
      </c>
      <c r="M63" s="51">
        <v>15995</v>
      </c>
      <c r="N63" s="51">
        <v>636327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636327</v>
      </c>
      <c r="Z63" s="33">
        <f t="shared" si="3"/>
        <v>0</v>
      </c>
      <c r="AA63" s="33">
        <f t="shared" si="4"/>
        <v>0</v>
      </c>
      <c r="AB63" s="33">
        <f t="shared" si="5"/>
        <v>731.41034482758619</v>
      </c>
      <c r="AC63" s="143">
        <v>21</v>
      </c>
      <c r="AD63" s="2"/>
      <c r="AE63" s="2"/>
    </row>
    <row r="64" spans="1:31" s="73" customFormat="1" ht="11.25" customHeight="1" x14ac:dyDescent="0.25">
      <c r="A64" s="49">
        <v>4</v>
      </c>
      <c r="B64" s="108" t="s">
        <v>77</v>
      </c>
      <c r="C64" s="50" t="s">
        <v>123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10903</v>
      </c>
      <c r="J64" s="51">
        <v>11603</v>
      </c>
      <c r="K64" s="51">
        <v>317302</v>
      </c>
      <c r="L64" s="51">
        <v>3213812</v>
      </c>
      <c r="M64" s="51">
        <v>726515</v>
      </c>
      <c r="N64" s="51">
        <v>4257629</v>
      </c>
      <c r="O64" s="51">
        <v>0</v>
      </c>
      <c r="P64" s="51">
        <v>21455</v>
      </c>
      <c r="Q64" s="51">
        <v>312311</v>
      </c>
      <c r="R64" s="51">
        <v>0</v>
      </c>
      <c r="S64" s="51">
        <v>0</v>
      </c>
      <c r="T64" s="51">
        <v>32500</v>
      </c>
      <c r="U64" s="51">
        <v>4350</v>
      </c>
      <c r="V64" s="51">
        <v>0</v>
      </c>
      <c r="W64" s="51">
        <v>5077</v>
      </c>
      <c r="X64" s="51">
        <v>0</v>
      </c>
      <c r="Y64" s="51">
        <v>4633322</v>
      </c>
      <c r="Z64" s="33">
        <f t="shared" si="3"/>
        <v>0</v>
      </c>
      <c r="AA64" s="33">
        <f t="shared" si="4"/>
        <v>0</v>
      </c>
      <c r="AB64" s="33">
        <f t="shared" si="5"/>
        <v>399.32103766267346</v>
      </c>
      <c r="AC64" s="143">
        <v>19</v>
      </c>
      <c r="AD64" s="2"/>
      <c r="AE64" s="2"/>
    </row>
    <row r="65" spans="1:31" s="73" customFormat="1" ht="11.25" customHeight="1" x14ac:dyDescent="0.25">
      <c r="A65" s="49">
        <v>4</v>
      </c>
      <c r="B65" s="108" t="s">
        <v>60</v>
      </c>
      <c r="C65" s="50" t="s">
        <v>127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6236</v>
      </c>
      <c r="J65" s="51">
        <v>6867</v>
      </c>
      <c r="K65" s="51">
        <v>181787</v>
      </c>
      <c r="L65" s="51">
        <v>2140788</v>
      </c>
      <c r="M65" s="51">
        <v>116501</v>
      </c>
      <c r="N65" s="51">
        <v>2439076</v>
      </c>
      <c r="O65" s="51">
        <v>0</v>
      </c>
      <c r="P65" s="51">
        <v>5900</v>
      </c>
      <c r="Q65" s="51">
        <v>925388</v>
      </c>
      <c r="R65" s="51">
        <v>0</v>
      </c>
      <c r="S65" s="51">
        <v>0</v>
      </c>
      <c r="T65" s="51">
        <v>56691</v>
      </c>
      <c r="U65" s="51">
        <v>5650</v>
      </c>
      <c r="V65" s="51">
        <v>0</v>
      </c>
      <c r="W65" s="51">
        <v>14495</v>
      </c>
      <c r="X65" s="51">
        <v>0</v>
      </c>
      <c r="Y65" s="51">
        <v>3447200</v>
      </c>
      <c r="Z65" s="33">
        <f t="shared" si="3"/>
        <v>0</v>
      </c>
      <c r="AA65" s="33">
        <f t="shared" si="4"/>
        <v>0</v>
      </c>
      <c r="AB65" s="33">
        <f t="shared" si="5"/>
        <v>501.99504878403962</v>
      </c>
      <c r="AC65" s="143">
        <v>16</v>
      </c>
      <c r="AD65" s="2"/>
      <c r="AE65" s="2"/>
    </row>
    <row r="66" spans="1:31" s="73" customFormat="1" ht="11.25" customHeight="1" x14ac:dyDescent="0.25">
      <c r="A66" s="142">
        <v>4</v>
      </c>
      <c r="B66" s="110" t="s">
        <v>60</v>
      </c>
      <c r="C66" s="48" t="s">
        <v>129</v>
      </c>
      <c r="D66" s="114">
        <v>0</v>
      </c>
      <c r="E66" s="114">
        <v>0</v>
      </c>
      <c r="F66" s="114">
        <v>0</v>
      </c>
      <c r="G66" s="114">
        <v>0</v>
      </c>
      <c r="H66" s="114">
        <v>0</v>
      </c>
      <c r="I66" s="114">
        <v>25000</v>
      </c>
      <c r="J66" s="114">
        <v>30000</v>
      </c>
      <c r="K66" s="114">
        <v>869723</v>
      </c>
      <c r="L66" s="114">
        <v>7749470</v>
      </c>
      <c r="M66" s="114">
        <v>1785247</v>
      </c>
      <c r="N66" s="114">
        <v>10404440</v>
      </c>
      <c r="O66" s="114">
        <v>0</v>
      </c>
      <c r="P66" s="114">
        <v>11114</v>
      </c>
      <c r="Q66" s="64">
        <v>731209</v>
      </c>
      <c r="R66" s="114">
        <v>0</v>
      </c>
      <c r="S66" s="114">
        <v>0</v>
      </c>
      <c r="T66" s="64">
        <v>370763</v>
      </c>
      <c r="U66" s="64">
        <v>8083</v>
      </c>
      <c r="V66" s="114">
        <v>0</v>
      </c>
      <c r="W66" s="114">
        <v>5879</v>
      </c>
      <c r="X66" s="64">
        <v>25343</v>
      </c>
      <c r="Y66" s="114">
        <v>11556830</v>
      </c>
      <c r="Z66" s="114">
        <f t="shared" si="3"/>
        <v>0</v>
      </c>
      <c r="AA66" s="114">
        <f t="shared" si="4"/>
        <v>0</v>
      </c>
      <c r="AB66" s="114">
        <f t="shared" si="5"/>
        <v>385.22766666666666</v>
      </c>
      <c r="AC66" s="113">
        <v>21</v>
      </c>
      <c r="AD66" s="2"/>
      <c r="AE66" s="2"/>
    </row>
    <row r="67" spans="1:31" s="73" customFormat="1" ht="11.25" customHeight="1" x14ac:dyDescent="0.25">
      <c r="A67" s="49">
        <v>4</v>
      </c>
      <c r="B67" s="108" t="s">
        <v>63</v>
      </c>
      <c r="C67" s="50" t="s">
        <v>102</v>
      </c>
      <c r="D67" s="51">
        <v>0</v>
      </c>
      <c r="E67" s="51">
        <v>2</v>
      </c>
      <c r="F67" s="51">
        <v>0</v>
      </c>
      <c r="G67" s="51">
        <v>0</v>
      </c>
      <c r="H67" s="51">
        <v>0</v>
      </c>
      <c r="I67" s="51">
        <v>3773</v>
      </c>
      <c r="J67" s="51">
        <v>4973</v>
      </c>
      <c r="K67" s="51">
        <v>94886</v>
      </c>
      <c r="L67" s="51">
        <v>1081348</v>
      </c>
      <c r="M67" s="51">
        <v>6346</v>
      </c>
      <c r="N67" s="51">
        <v>1182580</v>
      </c>
      <c r="O67" s="51">
        <v>0</v>
      </c>
      <c r="P67" s="51">
        <v>559</v>
      </c>
      <c r="Q67" s="86">
        <v>14250</v>
      </c>
      <c r="R67" s="51">
        <v>0</v>
      </c>
      <c r="S67" s="51">
        <v>0</v>
      </c>
      <c r="T67" s="51">
        <v>39544</v>
      </c>
      <c r="U67" s="86">
        <v>25419</v>
      </c>
      <c r="V67" s="51">
        <v>0</v>
      </c>
      <c r="W67" s="51">
        <v>1600</v>
      </c>
      <c r="X67" s="51">
        <v>0</v>
      </c>
      <c r="Y67" s="51">
        <v>1263952</v>
      </c>
      <c r="Z67" s="33">
        <f t="shared" si="3"/>
        <v>0</v>
      </c>
      <c r="AA67" s="33">
        <f t="shared" si="4"/>
        <v>0</v>
      </c>
      <c r="AB67" s="33">
        <f t="shared" si="5"/>
        <v>254.16287954956766</v>
      </c>
      <c r="AC67" s="52" t="s">
        <v>92</v>
      </c>
      <c r="AD67" s="2"/>
      <c r="AE67" s="2"/>
    </row>
    <row r="68" spans="1:31" s="73" customFormat="1" ht="11.25" customHeight="1" x14ac:dyDescent="0.25">
      <c r="A68" s="49"/>
      <c r="B68" s="108"/>
      <c r="C68" s="50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33"/>
      <c r="AA68" s="33"/>
      <c r="AB68" s="33"/>
      <c r="AC68" s="143"/>
      <c r="AD68" s="2"/>
      <c r="AE68" s="2"/>
    </row>
    <row r="69" spans="1:31" s="73" customFormat="1" ht="11.25" customHeight="1" x14ac:dyDescent="0.25">
      <c r="A69" s="54">
        <f>SUBTOTAL(3,A11:A68)</f>
        <v>57</v>
      </c>
      <c r="B69" s="108"/>
      <c r="C69" s="50"/>
      <c r="D69" s="55">
        <f t="shared" ref="D69:AB69" si="6">SUBTOTAL(9,D11:D68)</f>
        <v>32899</v>
      </c>
      <c r="E69" s="55">
        <f t="shared" si="6"/>
        <v>1562</v>
      </c>
      <c r="F69" s="55">
        <f t="shared" si="6"/>
        <v>679</v>
      </c>
      <c r="G69" s="55">
        <f t="shared" si="6"/>
        <v>217</v>
      </c>
      <c r="H69" s="55">
        <f t="shared" si="6"/>
        <v>540</v>
      </c>
      <c r="I69" s="55">
        <f t="shared" si="6"/>
        <v>3185691</v>
      </c>
      <c r="J69" s="55">
        <f t="shared" si="6"/>
        <v>3616791</v>
      </c>
      <c r="K69" s="55">
        <f t="shared" si="6"/>
        <v>47423045</v>
      </c>
      <c r="L69" s="55">
        <f t="shared" si="6"/>
        <v>764695500</v>
      </c>
      <c r="M69" s="55">
        <f t="shared" si="6"/>
        <v>64979154</v>
      </c>
      <c r="N69" s="55">
        <f t="shared" si="6"/>
        <v>877097700</v>
      </c>
      <c r="O69" s="55">
        <f t="shared" si="6"/>
        <v>1329475</v>
      </c>
      <c r="P69" s="55">
        <f t="shared" si="6"/>
        <v>7074231</v>
      </c>
      <c r="Q69" s="55">
        <f t="shared" si="6"/>
        <v>89478791</v>
      </c>
      <c r="R69" s="55">
        <f t="shared" si="6"/>
        <v>9355560</v>
      </c>
      <c r="S69" s="55">
        <f t="shared" si="6"/>
        <v>54076907</v>
      </c>
      <c r="T69" s="55">
        <f t="shared" si="6"/>
        <v>8765735</v>
      </c>
      <c r="U69" s="55">
        <f t="shared" si="6"/>
        <v>18280212</v>
      </c>
      <c r="V69" s="55">
        <f t="shared" si="6"/>
        <v>6571131</v>
      </c>
      <c r="W69" s="55">
        <f t="shared" si="6"/>
        <v>1425731</v>
      </c>
      <c r="X69" s="55">
        <f t="shared" si="6"/>
        <v>11885331</v>
      </c>
      <c r="Y69" s="55">
        <f t="shared" si="6"/>
        <v>1084011330</v>
      </c>
      <c r="Z69" s="55">
        <f t="shared" si="6"/>
        <v>1164944.4956226225</v>
      </c>
      <c r="AA69" s="55">
        <f t="shared" si="6"/>
        <v>1571906.9456421328</v>
      </c>
      <c r="AB69" s="55">
        <f t="shared" si="6"/>
        <v>21521.41346240561</v>
      </c>
      <c r="AC69" s="143"/>
      <c r="AD69" s="2"/>
      <c r="AE69" s="2"/>
    </row>
    <row r="70" spans="1:31" s="73" customFormat="1" ht="11.25" customHeight="1" x14ac:dyDescent="0.25">
      <c r="A70" s="49"/>
      <c r="B70" s="108"/>
      <c r="C70" s="50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33"/>
      <c r="AA70" s="33"/>
      <c r="AB70" s="33"/>
      <c r="AC70" s="143"/>
      <c r="AD70" s="2"/>
      <c r="AE70" s="2"/>
    </row>
    <row r="71" spans="1:31" s="4" customFormat="1" ht="11.25" customHeight="1" x14ac:dyDescent="0.25">
      <c r="A71" s="46" t="s">
        <v>65</v>
      </c>
      <c r="B71" s="107"/>
      <c r="D71" s="55"/>
      <c r="E71" s="55"/>
      <c r="F71" s="55"/>
      <c r="G71" s="55"/>
      <c r="H71" s="55"/>
      <c r="I71" s="55"/>
      <c r="J71" s="55"/>
      <c r="K71" s="38"/>
      <c r="L71" s="38"/>
      <c r="M71" s="38"/>
      <c r="N71" s="38"/>
      <c r="O71" s="38"/>
      <c r="P71" s="59"/>
      <c r="Q71" s="59"/>
      <c r="R71" s="77"/>
      <c r="S71" s="59"/>
      <c r="T71" s="59"/>
      <c r="U71" s="59"/>
      <c r="V71" s="59"/>
      <c r="W71" s="59"/>
      <c r="X71" s="59"/>
      <c r="Y71" s="38"/>
      <c r="Z71" s="55"/>
      <c r="AA71" s="55"/>
      <c r="AB71" s="55"/>
      <c r="AC71" s="47"/>
    </row>
    <row r="72" spans="1:31" s="4" customFormat="1" ht="11.25" customHeight="1" x14ac:dyDescent="0.25">
      <c r="A72" s="62">
        <f>COUNTIF(A11:A70,"=1")</f>
        <v>20</v>
      </c>
      <c r="B72" s="107" t="s">
        <v>66</v>
      </c>
      <c r="D72" s="55">
        <f t="shared" ref="D72:AB72" si="7">ROUND(SUM(D11+D12+D13+D14+D15+D16+D17+D18+D19+D20+D21+D22+D23+D24+D25+D26+D27+D28+D29+D30)/$A$72,0)</f>
        <v>564</v>
      </c>
      <c r="E72" s="55">
        <f t="shared" si="7"/>
        <v>30</v>
      </c>
      <c r="F72" s="55">
        <f t="shared" si="7"/>
        <v>29</v>
      </c>
      <c r="G72" s="55">
        <f t="shared" si="7"/>
        <v>0</v>
      </c>
      <c r="H72" s="55">
        <f t="shared" si="7"/>
        <v>0</v>
      </c>
      <c r="I72" s="55">
        <f t="shared" si="7"/>
        <v>49911</v>
      </c>
      <c r="J72" s="55">
        <f t="shared" si="7"/>
        <v>61851</v>
      </c>
      <c r="K72" s="55">
        <f t="shared" si="7"/>
        <v>804983</v>
      </c>
      <c r="L72" s="55">
        <f t="shared" si="7"/>
        <v>11908478</v>
      </c>
      <c r="M72" s="55">
        <f t="shared" si="7"/>
        <v>1114793</v>
      </c>
      <c r="N72" s="55">
        <f t="shared" si="7"/>
        <v>13828254</v>
      </c>
      <c r="O72" s="55">
        <f t="shared" si="7"/>
        <v>24040</v>
      </c>
      <c r="P72" s="55">
        <f t="shared" si="7"/>
        <v>114098</v>
      </c>
      <c r="Q72" s="55">
        <f t="shared" si="7"/>
        <v>1240040</v>
      </c>
      <c r="R72" s="55">
        <f t="shared" si="7"/>
        <v>73643</v>
      </c>
      <c r="S72" s="55">
        <f t="shared" si="7"/>
        <v>894750</v>
      </c>
      <c r="T72" s="55">
        <f t="shared" si="7"/>
        <v>179088</v>
      </c>
      <c r="U72" s="55">
        <f t="shared" si="7"/>
        <v>151407</v>
      </c>
      <c r="V72" s="55">
        <f t="shared" si="7"/>
        <v>113445</v>
      </c>
      <c r="W72" s="55">
        <f t="shared" si="7"/>
        <v>19615</v>
      </c>
      <c r="X72" s="55">
        <f t="shared" si="7"/>
        <v>163935</v>
      </c>
      <c r="Y72" s="55">
        <f t="shared" si="7"/>
        <v>16778273</v>
      </c>
      <c r="Z72" s="55">
        <f t="shared" si="7"/>
        <v>21032</v>
      </c>
      <c r="AA72" s="55">
        <f t="shared" si="7"/>
        <v>28677</v>
      </c>
      <c r="AB72" s="55">
        <f t="shared" si="7"/>
        <v>306</v>
      </c>
      <c r="AC72" s="55"/>
    </row>
    <row r="73" spans="1:31" s="4" customFormat="1" ht="11.25" customHeight="1" x14ac:dyDescent="0.25">
      <c r="A73" s="62">
        <f>COUNTIF(A11:A70,"=2")</f>
        <v>15</v>
      </c>
      <c r="B73" s="107" t="s">
        <v>67</v>
      </c>
      <c r="D73" s="55">
        <f>ROUND(SUM($D$31+$D$32+$D$33+$D$34+$D$35+$D$36+$D$37+$D$38+$D$40+$D$41+$D$42+$D$43+$D$44+$D$45)/$A$73,0)</f>
        <v>578</v>
      </c>
      <c r="E73" s="55">
        <f t="shared" ref="E73:AB73" si="8">ROUND(SUM(E31+E32+E33+E34+E35+E36+E37+E38+E40+E41+E42+E43+E44+E45)/$A$73,0)</f>
        <v>26</v>
      </c>
      <c r="F73" s="55">
        <f t="shared" si="8"/>
        <v>6</v>
      </c>
      <c r="G73" s="55">
        <f t="shared" si="8"/>
        <v>14</v>
      </c>
      <c r="H73" s="55">
        <f t="shared" si="8"/>
        <v>0</v>
      </c>
      <c r="I73" s="55">
        <f t="shared" si="8"/>
        <v>44146</v>
      </c>
      <c r="J73" s="55">
        <f t="shared" si="8"/>
        <v>48615</v>
      </c>
      <c r="K73" s="55">
        <f t="shared" si="8"/>
        <v>842042</v>
      </c>
      <c r="L73" s="55">
        <f t="shared" si="8"/>
        <v>10616345</v>
      </c>
      <c r="M73" s="55">
        <f t="shared" si="8"/>
        <v>1039188</v>
      </c>
      <c r="N73" s="55">
        <f t="shared" si="8"/>
        <v>12497575</v>
      </c>
      <c r="O73" s="55">
        <f t="shared" si="8"/>
        <v>21855</v>
      </c>
      <c r="P73" s="55">
        <f t="shared" si="8"/>
        <v>314390</v>
      </c>
      <c r="Q73" s="55">
        <f t="shared" si="8"/>
        <v>1068834</v>
      </c>
      <c r="R73" s="55">
        <f t="shared" si="8"/>
        <v>110003</v>
      </c>
      <c r="S73" s="55">
        <f t="shared" si="8"/>
        <v>503477</v>
      </c>
      <c r="T73" s="55">
        <f t="shared" si="8"/>
        <v>150882</v>
      </c>
      <c r="U73" s="55">
        <f t="shared" si="8"/>
        <v>153607</v>
      </c>
      <c r="V73" s="55">
        <f t="shared" si="8"/>
        <v>57310</v>
      </c>
      <c r="W73" s="55">
        <f t="shared" si="8"/>
        <v>40520</v>
      </c>
      <c r="X73" s="55">
        <f t="shared" si="8"/>
        <v>225174</v>
      </c>
      <c r="Y73" s="55">
        <f t="shared" si="8"/>
        <v>15121773</v>
      </c>
      <c r="Z73" s="55">
        <f t="shared" si="8"/>
        <v>18987</v>
      </c>
      <c r="AA73" s="55">
        <f t="shared" si="8"/>
        <v>25852</v>
      </c>
      <c r="AB73" s="55">
        <f t="shared" si="8"/>
        <v>471</v>
      </c>
      <c r="AC73" s="55"/>
    </row>
    <row r="74" spans="1:31" s="4" customFormat="1" ht="11.25" customHeight="1" x14ac:dyDescent="0.25">
      <c r="A74" s="62">
        <f>COUNTIF(A11:A70,"=3")</f>
        <v>12</v>
      </c>
      <c r="B74" s="107" t="s">
        <v>68</v>
      </c>
      <c r="D74" s="55">
        <f t="shared" ref="D74:AB74" si="9">ROUND(SUM(D46+D47+D48+D49+D50+D51+D52+D53+D54+D55+D56+D57)/$A$74,0)</f>
        <v>1072</v>
      </c>
      <c r="E74" s="55">
        <f t="shared" si="9"/>
        <v>48</v>
      </c>
      <c r="F74" s="55">
        <f t="shared" si="9"/>
        <v>0</v>
      </c>
      <c r="G74" s="55">
        <f t="shared" si="9"/>
        <v>0</v>
      </c>
      <c r="H74" s="55">
        <f t="shared" si="9"/>
        <v>45</v>
      </c>
      <c r="I74" s="55">
        <f t="shared" si="9"/>
        <v>119423</v>
      </c>
      <c r="J74" s="55">
        <f t="shared" si="9"/>
        <v>128920</v>
      </c>
      <c r="K74" s="55">
        <f t="shared" si="9"/>
        <v>1355405</v>
      </c>
      <c r="L74" s="55">
        <f t="shared" si="9"/>
        <v>28416929</v>
      </c>
      <c r="M74" s="55">
        <f t="shared" si="9"/>
        <v>2006016</v>
      </c>
      <c r="N74" s="55">
        <f t="shared" si="9"/>
        <v>31778350</v>
      </c>
      <c r="O74" s="55">
        <f t="shared" si="9"/>
        <v>38727</v>
      </c>
      <c r="P74" s="55">
        <f t="shared" si="9"/>
        <v>3117</v>
      </c>
      <c r="Q74" s="55">
        <f t="shared" si="9"/>
        <v>3765823</v>
      </c>
      <c r="R74" s="55">
        <f t="shared" si="9"/>
        <v>519389</v>
      </c>
      <c r="S74" s="55">
        <f t="shared" si="9"/>
        <v>2385813</v>
      </c>
      <c r="T74" s="55">
        <f t="shared" si="9"/>
        <v>195564</v>
      </c>
      <c r="U74" s="55">
        <f t="shared" si="9"/>
        <v>1035704</v>
      </c>
      <c r="V74" s="55">
        <f t="shared" si="9"/>
        <v>286882</v>
      </c>
      <c r="W74" s="55">
        <f t="shared" si="9"/>
        <v>33214</v>
      </c>
      <c r="X74" s="55">
        <f t="shared" si="9"/>
        <v>425047</v>
      </c>
      <c r="Y74" s="55">
        <f t="shared" si="9"/>
        <v>40428902</v>
      </c>
      <c r="Z74" s="55">
        <f t="shared" si="9"/>
        <v>34095</v>
      </c>
      <c r="AA74" s="55">
        <f t="shared" si="9"/>
        <v>44672</v>
      </c>
      <c r="AB74" s="55">
        <f t="shared" si="9"/>
        <v>343</v>
      </c>
      <c r="AC74" s="55"/>
    </row>
    <row r="75" spans="1:31" s="57" customFormat="1" ht="11.25" customHeight="1" x14ac:dyDescent="0.25">
      <c r="A75" s="63">
        <f>COUNTIF(A11:A70,"=4")</f>
        <v>10</v>
      </c>
      <c r="B75" s="109" t="s">
        <v>69</v>
      </c>
      <c r="D75" s="58">
        <f>ROUND(SUM($D$58+$D$39+$D$59+$D$60+$D$61+$D$62+$D$63+$D$64+$D$65+$D$66+$D$67)/$A$75,0)</f>
        <v>8</v>
      </c>
      <c r="E75" s="58">
        <f t="shared" ref="E75:AB75" si="10">ROUND(SUM(E58+E39+E59+E60+E61+E62+E63+E64+E65+E66+E67)/$A$75,0)</f>
        <v>0</v>
      </c>
      <c r="F75" s="58">
        <f t="shared" si="10"/>
        <v>0</v>
      </c>
      <c r="G75" s="58">
        <f t="shared" si="10"/>
        <v>0</v>
      </c>
      <c r="H75" s="58">
        <f t="shared" si="10"/>
        <v>0</v>
      </c>
      <c r="I75" s="58">
        <f t="shared" si="10"/>
        <v>9219</v>
      </c>
      <c r="J75" s="58">
        <f t="shared" si="10"/>
        <v>10350</v>
      </c>
      <c r="K75" s="58">
        <f t="shared" si="10"/>
        <v>242789</v>
      </c>
      <c r="L75" s="58">
        <f t="shared" si="10"/>
        <v>2627762</v>
      </c>
      <c r="M75" s="58">
        <f t="shared" si="10"/>
        <v>302329</v>
      </c>
      <c r="N75" s="58">
        <f t="shared" si="10"/>
        <v>3172880</v>
      </c>
      <c r="O75" s="58">
        <f t="shared" si="10"/>
        <v>5614</v>
      </c>
      <c r="P75" s="58">
        <f t="shared" si="10"/>
        <v>3903</v>
      </c>
      <c r="Q75" s="58">
        <f t="shared" si="10"/>
        <v>345561</v>
      </c>
      <c r="R75" s="58">
        <f t="shared" si="10"/>
        <v>0</v>
      </c>
      <c r="S75" s="58">
        <f t="shared" si="10"/>
        <v>0</v>
      </c>
      <c r="T75" s="58">
        <f t="shared" si="10"/>
        <v>57397</v>
      </c>
      <c r="U75" s="58">
        <f t="shared" si="10"/>
        <v>51953</v>
      </c>
      <c r="V75" s="58">
        <f t="shared" si="10"/>
        <v>0</v>
      </c>
      <c r="W75" s="58">
        <f t="shared" si="10"/>
        <v>2705</v>
      </c>
      <c r="X75" s="58">
        <f t="shared" si="10"/>
        <v>12847</v>
      </c>
      <c r="Y75" s="58">
        <f t="shared" si="10"/>
        <v>3647246</v>
      </c>
      <c r="Z75" s="58">
        <f t="shared" si="10"/>
        <v>5036</v>
      </c>
      <c r="AA75" s="58">
        <f t="shared" si="10"/>
        <v>7452</v>
      </c>
      <c r="AB75" s="58">
        <f t="shared" si="10"/>
        <v>422</v>
      </c>
      <c r="AC75" s="58"/>
    </row>
    <row r="76" spans="1:31" s="4" customFormat="1" ht="11.25" customHeight="1" x14ac:dyDescent="0.25">
      <c r="A76" s="46">
        <f>SUM(A72:A74)</f>
        <v>47</v>
      </c>
      <c r="B76" s="107" t="s">
        <v>70</v>
      </c>
      <c r="D76" s="55">
        <f t="shared" ref="D76:AB76" si="11">ROUND(SUM(D72:D74)/$A$76,0)</f>
        <v>47</v>
      </c>
      <c r="E76" s="55">
        <f t="shared" si="11"/>
        <v>2</v>
      </c>
      <c r="F76" s="55">
        <f t="shared" si="11"/>
        <v>1</v>
      </c>
      <c r="G76" s="55">
        <f t="shared" si="11"/>
        <v>0</v>
      </c>
      <c r="H76" s="55">
        <f t="shared" si="11"/>
        <v>1</v>
      </c>
      <c r="I76" s="55">
        <f t="shared" si="11"/>
        <v>4542</v>
      </c>
      <c r="J76" s="55">
        <f t="shared" si="11"/>
        <v>5093</v>
      </c>
      <c r="K76" s="55">
        <f t="shared" si="11"/>
        <v>63881</v>
      </c>
      <c r="L76" s="55">
        <f t="shared" si="11"/>
        <v>1083867</v>
      </c>
      <c r="M76" s="55">
        <f t="shared" si="11"/>
        <v>88511</v>
      </c>
      <c r="N76" s="55">
        <f t="shared" si="11"/>
        <v>1236259</v>
      </c>
      <c r="O76" s="55">
        <f t="shared" si="11"/>
        <v>1800</v>
      </c>
      <c r="P76" s="55">
        <f t="shared" si="11"/>
        <v>9183</v>
      </c>
      <c r="Q76" s="55">
        <f t="shared" si="11"/>
        <v>129249</v>
      </c>
      <c r="R76" s="55">
        <f t="shared" si="11"/>
        <v>14958</v>
      </c>
      <c r="S76" s="55">
        <f t="shared" si="11"/>
        <v>80511</v>
      </c>
      <c r="T76" s="55">
        <f t="shared" si="11"/>
        <v>11182</v>
      </c>
      <c r="U76" s="55">
        <f t="shared" si="11"/>
        <v>28526</v>
      </c>
      <c r="V76" s="55">
        <f t="shared" si="11"/>
        <v>9737</v>
      </c>
      <c r="W76" s="55">
        <f t="shared" si="11"/>
        <v>1986</v>
      </c>
      <c r="X76" s="55">
        <f t="shared" si="11"/>
        <v>17322</v>
      </c>
      <c r="Y76" s="55">
        <f t="shared" si="11"/>
        <v>1538914</v>
      </c>
      <c r="Z76" s="55">
        <f t="shared" si="11"/>
        <v>1577</v>
      </c>
      <c r="AA76" s="55">
        <f t="shared" si="11"/>
        <v>2111</v>
      </c>
      <c r="AB76" s="55">
        <f t="shared" si="11"/>
        <v>24</v>
      </c>
      <c r="AC76" s="55"/>
    </row>
    <row r="77" spans="1:31" s="4" customFormat="1" ht="11.25" customHeight="1" x14ac:dyDescent="0.25">
      <c r="A77" s="46"/>
      <c r="B77" s="107"/>
      <c r="D77" s="55"/>
      <c r="E77" s="55"/>
      <c r="F77" s="55"/>
      <c r="G77" s="55"/>
      <c r="H77" s="55"/>
      <c r="I77" s="55"/>
      <c r="J77" s="55"/>
      <c r="K77" s="38"/>
      <c r="L77" s="38"/>
      <c r="M77" s="38"/>
      <c r="N77" s="38"/>
      <c r="O77" s="38"/>
      <c r="P77" s="59"/>
      <c r="Q77" s="59"/>
      <c r="R77" s="77"/>
      <c r="S77" s="59"/>
      <c r="T77" s="59"/>
      <c r="U77" s="59"/>
      <c r="V77" s="59"/>
      <c r="W77" s="59"/>
      <c r="X77" s="59"/>
      <c r="Y77" s="38"/>
      <c r="Z77" s="55"/>
      <c r="AA77" s="55"/>
      <c r="AB77" s="55"/>
      <c r="AC77" s="47"/>
    </row>
    <row r="78" spans="1:31" s="4" customFormat="1" ht="11.25" customHeight="1" x14ac:dyDescent="0.25">
      <c r="A78" s="46"/>
      <c r="B78" s="107"/>
      <c r="D78" s="55"/>
      <c r="E78" s="55"/>
      <c r="F78" s="55"/>
      <c r="G78" s="55"/>
      <c r="H78" s="55"/>
      <c r="I78" s="55"/>
      <c r="J78" s="55"/>
      <c r="K78" s="38"/>
      <c r="L78" s="38"/>
      <c r="M78" s="38"/>
      <c r="N78" s="38"/>
      <c r="O78" s="38"/>
      <c r="P78" s="59"/>
      <c r="Q78" s="59"/>
      <c r="R78" s="77"/>
      <c r="S78" s="59"/>
      <c r="T78" s="59"/>
      <c r="U78" s="59"/>
      <c r="V78" s="59"/>
      <c r="W78" s="59"/>
      <c r="X78" s="59"/>
      <c r="Y78" s="38"/>
      <c r="Z78" s="55"/>
      <c r="AA78" s="55"/>
      <c r="AB78" s="55"/>
      <c r="AC78" s="47"/>
    </row>
    <row r="79" spans="1:31" s="4" customFormat="1" ht="11.25" customHeight="1" x14ac:dyDescent="0.25">
      <c r="A79" s="46"/>
      <c r="B79" s="107"/>
      <c r="D79" s="55"/>
      <c r="E79" s="55"/>
      <c r="F79" s="55"/>
      <c r="G79" s="55"/>
      <c r="H79" s="55"/>
      <c r="I79" s="55"/>
      <c r="J79" s="55"/>
      <c r="K79" s="38"/>
      <c r="L79" s="38"/>
      <c r="M79" s="38"/>
      <c r="N79" s="38"/>
      <c r="O79" s="38"/>
      <c r="P79" s="59"/>
      <c r="Q79" s="59"/>
      <c r="R79" s="77"/>
      <c r="S79" s="59"/>
      <c r="T79" s="59"/>
      <c r="U79" s="59"/>
      <c r="V79" s="59"/>
      <c r="W79" s="59"/>
      <c r="X79" s="59"/>
      <c r="Y79" s="38"/>
      <c r="Z79" s="55"/>
      <c r="AA79" s="55"/>
      <c r="AB79" s="55"/>
      <c r="AC79" s="47"/>
    </row>
  </sheetData>
  <sortState ref="A15:AC71">
    <sortCondition ref="A15:A71"/>
    <sortCondition ref="B15:B71"/>
    <sortCondition ref="C15:C71"/>
  </sortState>
  <mergeCells count="2">
    <mergeCell ref="B1:AC1"/>
    <mergeCell ref="B2:AC2"/>
  </mergeCells>
  <phoneticPr fontId="2" type="noConversion"/>
  <printOptions horizontalCentered="1"/>
  <pageMargins left="0.25" right="0.25" top="0.75" bottom="0.75" header="0.3" footer="0.3"/>
  <pageSetup paperSize="5" scale="71" fitToHeight="0" orientation="landscape" r:id="rId1"/>
  <headerFooter alignWithMargins="0"/>
  <rowBreaks count="1" manualBreakCount="1">
    <brk id="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G7501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"/>
  <cols>
    <col min="1" max="1" width="4.42578125" style="132" customWidth="1"/>
    <col min="2" max="2" width="9.140625" style="132"/>
    <col min="3" max="3" width="16.42578125" style="132" bestFit="1" customWidth="1"/>
    <col min="4" max="17" width="9.140625" style="132"/>
    <col min="18" max="23" width="9.140625" style="132" customWidth="1"/>
    <col min="24" max="25" width="9.140625" style="132"/>
    <col min="26" max="28" width="9.140625" style="132" customWidth="1"/>
    <col min="29" max="29" width="7.85546875" style="132" customWidth="1"/>
    <col min="30" max="31" width="9.140625" style="132" customWidth="1"/>
    <col min="32" max="16384" width="9.140625" style="132"/>
  </cols>
  <sheetData>
    <row r="1" spans="1:33" s="2" customFormat="1" ht="15.75" x14ac:dyDescent="0.25">
      <c r="A1" s="13"/>
      <c r="B1" s="5" t="s">
        <v>1</v>
      </c>
      <c r="C1" s="5"/>
      <c r="D1" s="14"/>
      <c r="E1" s="14"/>
      <c r="F1" s="14"/>
      <c r="G1" s="14"/>
      <c r="H1" s="14"/>
      <c r="I1" s="15"/>
      <c r="J1" s="14"/>
      <c r="K1" s="15"/>
      <c r="L1" s="15"/>
      <c r="M1" s="15"/>
      <c r="N1" s="16"/>
      <c r="O1" s="16"/>
      <c r="P1" s="16"/>
      <c r="Q1" s="16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7"/>
    </row>
    <row r="2" spans="1:33" s="2" customFormat="1" ht="15.75" x14ac:dyDescent="0.25">
      <c r="A2" s="13"/>
      <c r="B2" s="5" t="s">
        <v>2</v>
      </c>
      <c r="C2" s="5"/>
      <c r="D2" s="14"/>
      <c r="E2" s="14"/>
      <c r="F2" s="14"/>
      <c r="G2" s="14"/>
      <c r="H2" s="14"/>
      <c r="I2" s="15"/>
      <c r="J2" s="14"/>
      <c r="K2" s="15"/>
      <c r="L2" s="15"/>
      <c r="M2" s="15"/>
      <c r="N2" s="16"/>
      <c r="O2" s="16"/>
      <c r="P2" s="16"/>
      <c r="Q2" s="16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7"/>
    </row>
    <row r="3" spans="1:33" s="2" customFormat="1" ht="18" x14ac:dyDescent="0.25">
      <c r="A3" s="13"/>
      <c r="B3" s="9" t="s">
        <v>46</v>
      </c>
      <c r="C3" s="10"/>
      <c r="D3" s="17"/>
      <c r="E3" s="14"/>
      <c r="F3" s="14"/>
      <c r="G3" s="14"/>
      <c r="H3" s="14"/>
      <c r="I3" s="15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7"/>
    </row>
    <row r="4" spans="1:33" s="2" customFormat="1" ht="11.25" customHeight="1" x14ac:dyDescent="0.25">
      <c r="A4" s="13"/>
      <c r="D4" s="24"/>
      <c r="E4" s="24"/>
      <c r="F4" s="24"/>
      <c r="G4" s="24"/>
      <c r="H4" s="24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8"/>
    </row>
    <row r="5" spans="1:33" s="2" customFormat="1" ht="11.25" customHeight="1" x14ac:dyDescent="0.25">
      <c r="A5" s="13"/>
      <c r="B5" s="4" t="s">
        <v>3</v>
      </c>
      <c r="C5" s="1"/>
      <c r="D5" s="18" t="str">
        <f>SummaryAllConstr!D5</f>
        <v>CALENDAR YEAR 2021</v>
      </c>
      <c r="E5" s="19"/>
      <c r="F5" s="19"/>
      <c r="G5" s="19"/>
      <c r="H5" s="19"/>
      <c r="I5" s="20"/>
      <c r="J5" s="21"/>
      <c r="K5" s="22"/>
      <c r="L5" s="22"/>
      <c r="M5" s="22"/>
      <c r="N5" s="22"/>
      <c r="O5" s="44" t="str">
        <f>SummaryAllConstr!O5</f>
        <v>January 2021</v>
      </c>
      <c r="P5" s="11" t="s">
        <v>45</v>
      </c>
      <c r="Q5" s="12"/>
      <c r="R5" s="22"/>
      <c r="S5" s="22"/>
      <c r="T5" s="22"/>
      <c r="U5" s="23"/>
      <c r="V5" s="22"/>
      <c r="W5" s="22"/>
      <c r="X5" s="22"/>
      <c r="Y5" s="22"/>
      <c r="Z5" s="23"/>
      <c r="AA5" s="23"/>
      <c r="AB5" s="23"/>
      <c r="AC5" s="8"/>
    </row>
    <row r="6" spans="1:33" s="2" customFormat="1" ht="11.25" customHeight="1" x14ac:dyDescent="0.25">
      <c r="A6" s="13"/>
      <c r="B6" s="4" t="s">
        <v>48</v>
      </c>
      <c r="C6" s="1"/>
      <c r="D6" s="18" t="str">
        <f>SummaryAllConstr!D6</f>
        <v>Construction Contract Completed Between 1/01/2021 and 12/31/2021</v>
      </c>
      <c r="E6" s="19"/>
      <c r="F6" s="19"/>
      <c r="G6" s="19"/>
      <c r="H6" s="19"/>
      <c r="I6" s="20"/>
      <c r="J6" s="21"/>
      <c r="K6" s="22"/>
      <c r="L6" s="22"/>
      <c r="M6" s="22"/>
      <c r="N6" s="22"/>
      <c r="O6" s="12" t="s">
        <v>42</v>
      </c>
      <c r="P6" s="12"/>
      <c r="Q6" s="12">
        <f>SummaryAllConstr!Q6</f>
        <v>23621</v>
      </c>
      <c r="R6" s="22"/>
      <c r="S6" s="22"/>
      <c r="T6" s="22"/>
      <c r="U6" s="23"/>
      <c r="V6" s="22"/>
      <c r="W6" s="22"/>
      <c r="X6" s="22"/>
      <c r="Y6" s="22"/>
      <c r="Z6" s="23"/>
      <c r="AA6" s="23"/>
      <c r="AB6" s="23"/>
      <c r="AC6" s="8"/>
    </row>
    <row r="7" spans="1:33" s="2" customFormat="1" ht="11.25" customHeight="1" x14ac:dyDescent="0.25">
      <c r="A7" s="13"/>
      <c r="B7" s="4"/>
      <c r="C7" s="1"/>
      <c r="D7" s="18"/>
      <c r="E7" s="19"/>
      <c r="F7" s="19"/>
      <c r="G7" s="19"/>
      <c r="H7" s="19"/>
      <c r="I7" s="20"/>
      <c r="J7" s="21"/>
      <c r="K7" s="22"/>
      <c r="L7" s="22"/>
      <c r="M7" s="22"/>
      <c r="N7" s="22"/>
      <c r="O7" s="12" t="s">
        <v>43</v>
      </c>
      <c r="P7" s="12"/>
      <c r="Q7" s="12">
        <f>SummaryAllConstr!Q7</f>
        <v>25507</v>
      </c>
      <c r="R7" s="22"/>
      <c r="S7" s="22"/>
      <c r="T7" s="22"/>
      <c r="U7" s="23"/>
      <c r="V7" s="22"/>
      <c r="W7" s="22"/>
      <c r="X7" s="22"/>
      <c r="Y7" s="22"/>
      <c r="Z7" s="23"/>
      <c r="AA7" s="23"/>
      <c r="AB7" s="22"/>
      <c r="AC7" s="8"/>
    </row>
    <row r="8" spans="1:33" s="2" customFormat="1" ht="11.25" customHeight="1" x14ac:dyDescent="0.25">
      <c r="A8" s="13"/>
      <c r="B8" s="4"/>
      <c r="C8" s="1"/>
      <c r="D8" s="18"/>
      <c r="E8" s="19"/>
      <c r="F8" s="19"/>
      <c r="G8" s="19"/>
      <c r="H8" s="19"/>
      <c r="I8" s="20"/>
      <c r="J8" s="21"/>
      <c r="K8" s="22"/>
      <c r="L8" s="22"/>
      <c r="M8" s="22"/>
      <c r="N8" s="22"/>
      <c r="O8" s="12" t="s">
        <v>44</v>
      </c>
      <c r="P8" s="12"/>
      <c r="Q8" s="12">
        <f>SummaryAllConstr!Q8</f>
        <v>33132</v>
      </c>
      <c r="R8" s="22"/>
      <c r="S8" s="22"/>
      <c r="T8" s="22"/>
      <c r="U8" s="23"/>
      <c r="V8" s="22"/>
      <c r="W8" s="22"/>
      <c r="X8" s="22"/>
      <c r="Y8" s="22"/>
      <c r="Z8" s="23"/>
      <c r="AA8" s="23"/>
      <c r="AB8" s="22"/>
      <c r="AC8" s="8"/>
    </row>
    <row r="9" spans="1:33" s="2" customFormat="1" ht="11.25" customHeight="1" x14ac:dyDescent="0.25">
      <c r="A9" s="13"/>
      <c r="B9" s="4"/>
      <c r="C9" s="1"/>
      <c r="D9" s="18"/>
      <c r="E9" s="19"/>
      <c r="F9" s="19"/>
      <c r="G9" s="19"/>
      <c r="H9" s="19"/>
      <c r="I9" s="20"/>
      <c r="J9" s="21"/>
      <c r="K9" s="22"/>
      <c r="L9" s="22"/>
      <c r="M9" s="22"/>
      <c r="N9" s="22"/>
      <c r="O9" s="23"/>
      <c r="P9" s="23"/>
      <c r="Q9" s="23"/>
      <c r="R9" s="22"/>
      <c r="S9" s="22"/>
      <c r="T9" s="22"/>
      <c r="U9" s="23"/>
      <c r="V9" s="22"/>
      <c r="W9" s="22"/>
      <c r="X9" s="22"/>
      <c r="Y9" s="22"/>
      <c r="Z9" s="23"/>
      <c r="AA9" s="23"/>
      <c r="AB9" s="22"/>
      <c r="AC9" s="8"/>
    </row>
    <row r="10" spans="1:33" s="4" customFormat="1" ht="63.75" x14ac:dyDescent="0.25">
      <c r="A10" s="146" t="s">
        <v>197</v>
      </c>
      <c r="B10" s="147" t="s">
        <v>198</v>
      </c>
      <c r="C10" s="3" t="s">
        <v>0</v>
      </c>
      <c r="D10" s="148" t="s">
        <v>223</v>
      </c>
      <c r="E10" s="148" t="s">
        <v>199</v>
      </c>
      <c r="F10" s="148" t="s">
        <v>200</v>
      </c>
      <c r="G10" s="148" t="s">
        <v>201</v>
      </c>
      <c r="H10" s="148" t="s">
        <v>202</v>
      </c>
      <c r="I10" s="148" t="s">
        <v>203</v>
      </c>
      <c r="J10" s="148" t="s">
        <v>204</v>
      </c>
      <c r="K10" s="148" t="s">
        <v>205</v>
      </c>
      <c r="L10" s="148" t="s">
        <v>206</v>
      </c>
      <c r="M10" s="148" t="s">
        <v>207</v>
      </c>
      <c r="N10" s="149" t="s">
        <v>208</v>
      </c>
      <c r="O10" s="150" t="s">
        <v>209</v>
      </c>
      <c r="P10" s="151" t="s">
        <v>210</v>
      </c>
      <c r="Q10" s="151" t="s">
        <v>211</v>
      </c>
      <c r="R10" s="152" t="s">
        <v>212</v>
      </c>
      <c r="S10" s="153" t="s">
        <v>213</v>
      </c>
      <c r="T10" s="153" t="s">
        <v>214</v>
      </c>
      <c r="U10" s="153" t="s">
        <v>215</v>
      </c>
      <c r="V10" s="153" t="s">
        <v>216</v>
      </c>
      <c r="W10" s="153" t="s">
        <v>217</v>
      </c>
      <c r="X10" s="153" t="s">
        <v>218</v>
      </c>
      <c r="Y10" s="154" t="s">
        <v>225</v>
      </c>
      <c r="Z10" s="155" t="s">
        <v>219</v>
      </c>
      <c r="AA10" s="155" t="s">
        <v>220</v>
      </c>
      <c r="AB10" s="155" t="s">
        <v>221</v>
      </c>
      <c r="AC10" s="156" t="s">
        <v>222</v>
      </c>
    </row>
    <row r="11" spans="1:33" s="50" customFormat="1" ht="11.25" customHeight="1" x14ac:dyDescent="0.25">
      <c r="A11" s="49">
        <v>3</v>
      </c>
      <c r="B11" s="108" t="s">
        <v>56</v>
      </c>
      <c r="C11" s="50" t="s">
        <v>159</v>
      </c>
      <c r="D11" s="51">
        <v>2115</v>
      </c>
      <c r="E11" s="51">
        <v>84</v>
      </c>
      <c r="F11" s="51">
        <v>0</v>
      </c>
      <c r="G11" s="51">
        <v>0</v>
      </c>
      <c r="H11" s="51">
        <v>95</v>
      </c>
      <c r="I11" s="51">
        <v>249850</v>
      </c>
      <c r="J11" s="51">
        <v>279865</v>
      </c>
      <c r="K11" s="51">
        <v>2035500</v>
      </c>
      <c r="L11" s="51">
        <v>56879872</v>
      </c>
      <c r="M11" s="51">
        <v>6050325</v>
      </c>
      <c r="N11" s="51">
        <v>64965697</v>
      </c>
      <c r="O11" s="51">
        <v>30717</v>
      </c>
      <c r="P11" s="51">
        <v>30000</v>
      </c>
      <c r="Q11" s="51">
        <v>13116809</v>
      </c>
      <c r="R11" s="51">
        <v>1712240</v>
      </c>
      <c r="S11" s="51">
        <v>1948800</v>
      </c>
      <c r="T11" s="51">
        <v>581506</v>
      </c>
      <c r="U11" s="51">
        <v>7169931</v>
      </c>
      <c r="V11" s="51">
        <v>839032</v>
      </c>
      <c r="W11" s="51">
        <v>245000</v>
      </c>
      <c r="X11" s="51">
        <v>1613247</v>
      </c>
      <c r="Y11" s="51">
        <v>92222262</v>
      </c>
      <c r="Z11" s="33">
        <f>IFERROR(L11/D11,0)</f>
        <v>26893.556501182033</v>
      </c>
      <c r="AA11" s="33">
        <f>IFERROR(Y11/D11,0)</f>
        <v>43603.906382978726</v>
      </c>
      <c r="AB11" s="33">
        <f>IFERROR(Y11/J11,0)</f>
        <v>329.52409911921819</v>
      </c>
      <c r="AC11" s="143" t="s">
        <v>160</v>
      </c>
      <c r="AD11" s="130"/>
      <c r="AE11" s="130"/>
      <c r="AF11" s="130"/>
      <c r="AG11" s="130"/>
    </row>
    <row r="12" spans="1:33" s="50" customFormat="1" ht="11.25" customHeight="1" x14ac:dyDescent="0.25">
      <c r="A12" s="49">
        <v>3</v>
      </c>
      <c r="B12" s="108" t="s">
        <v>58</v>
      </c>
      <c r="C12" s="50" t="s">
        <v>131</v>
      </c>
      <c r="D12" s="51">
        <v>2796</v>
      </c>
      <c r="E12" s="51">
        <v>130</v>
      </c>
      <c r="F12" s="51">
        <v>0</v>
      </c>
      <c r="G12" s="51">
        <v>0</v>
      </c>
      <c r="H12" s="51">
        <v>115</v>
      </c>
      <c r="I12" s="51">
        <v>318827</v>
      </c>
      <c r="J12" s="51">
        <v>343246</v>
      </c>
      <c r="K12" s="51">
        <v>3140805</v>
      </c>
      <c r="L12" s="51">
        <v>69452548</v>
      </c>
      <c r="M12" s="51">
        <v>3313398</v>
      </c>
      <c r="N12" s="51">
        <v>75906751</v>
      </c>
      <c r="O12" s="51">
        <v>27148</v>
      </c>
      <c r="P12" s="51">
        <v>0</v>
      </c>
      <c r="Q12" s="51">
        <v>12948899</v>
      </c>
      <c r="R12" s="51">
        <v>2260213</v>
      </c>
      <c r="S12" s="51">
        <v>1679800</v>
      </c>
      <c r="T12" s="51">
        <v>332050</v>
      </c>
      <c r="U12" s="51">
        <v>2190656</v>
      </c>
      <c r="V12" s="51">
        <v>2456979</v>
      </c>
      <c r="W12" s="51">
        <v>86192</v>
      </c>
      <c r="X12" s="51">
        <v>1326182</v>
      </c>
      <c r="Y12" s="51">
        <v>99187722</v>
      </c>
      <c r="Z12" s="33">
        <f>IFERROR(L12/D12,0)</f>
        <v>24839.967095851214</v>
      </c>
      <c r="AA12" s="33">
        <f>IFERROR(Y12/D12,0)</f>
        <v>35474.86480686695</v>
      </c>
      <c r="AB12" s="33">
        <f>IFERROR(Y12/J12,0)</f>
        <v>288.96978260489561</v>
      </c>
      <c r="AC12" s="143">
        <v>21</v>
      </c>
      <c r="AD12" s="130"/>
      <c r="AE12" s="130"/>
      <c r="AF12" s="130"/>
      <c r="AG12" s="130"/>
    </row>
    <row r="13" spans="1:33" s="50" customFormat="1" ht="11.25" customHeight="1" x14ac:dyDescent="0.25">
      <c r="A13" s="49">
        <v>3</v>
      </c>
      <c r="B13" s="108" t="s">
        <v>58</v>
      </c>
      <c r="C13" s="50" t="s">
        <v>132</v>
      </c>
      <c r="D13" s="51">
        <v>2901</v>
      </c>
      <c r="E13" s="51">
        <v>128</v>
      </c>
      <c r="F13" s="51">
        <v>0</v>
      </c>
      <c r="G13" s="51">
        <v>0</v>
      </c>
      <c r="H13" s="51">
        <v>115</v>
      </c>
      <c r="I13" s="51">
        <v>316763</v>
      </c>
      <c r="J13" s="51">
        <v>343247</v>
      </c>
      <c r="K13" s="51">
        <v>2477598</v>
      </c>
      <c r="L13" s="51">
        <v>76594637</v>
      </c>
      <c r="M13" s="51">
        <v>3701040</v>
      </c>
      <c r="N13" s="51">
        <v>82773275</v>
      </c>
      <c r="O13" s="51">
        <v>28533</v>
      </c>
      <c r="P13" s="51">
        <v>0</v>
      </c>
      <c r="Q13" s="51">
        <v>12970995</v>
      </c>
      <c r="R13" s="51">
        <v>2260213</v>
      </c>
      <c r="S13" s="51">
        <v>25000000</v>
      </c>
      <c r="T13" s="51">
        <v>766498</v>
      </c>
      <c r="U13" s="51">
        <v>2331222</v>
      </c>
      <c r="V13" s="51">
        <v>0</v>
      </c>
      <c r="W13" s="51">
        <v>1381</v>
      </c>
      <c r="X13" s="51">
        <v>1434963</v>
      </c>
      <c r="Y13" s="51">
        <v>127538547</v>
      </c>
      <c r="Z13" s="33">
        <f>IFERROR(L13/D13,0)</f>
        <v>26402.839365735952</v>
      </c>
      <c r="AA13" s="33">
        <f>IFERROR(Y13/D13,0)</f>
        <v>43963.649431230609</v>
      </c>
      <c r="AB13" s="33">
        <f>IFERROR(Y13/J13,0)</f>
        <v>371.56492846259397</v>
      </c>
      <c r="AC13" s="143">
        <v>21</v>
      </c>
      <c r="AD13" s="130"/>
      <c r="AE13" s="130"/>
      <c r="AF13" s="130"/>
      <c r="AG13" s="130"/>
    </row>
    <row r="14" spans="1:33" s="50" customFormat="1" ht="11.25" customHeight="1" x14ac:dyDescent="0.25">
      <c r="A14" s="49">
        <v>3</v>
      </c>
      <c r="B14" s="108" t="s">
        <v>58</v>
      </c>
      <c r="C14" s="50" t="s">
        <v>133</v>
      </c>
      <c r="D14" s="51">
        <v>337</v>
      </c>
      <c r="E14" s="51">
        <v>36</v>
      </c>
      <c r="F14" s="51">
        <v>2</v>
      </c>
      <c r="G14" s="51">
        <v>1</v>
      </c>
      <c r="H14" s="51">
        <v>21</v>
      </c>
      <c r="I14" s="51">
        <v>70517</v>
      </c>
      <c r="J14" s="51">
        <v>75404</v>
      </c>
      <c r="K14" s="51">
        <v>1056160</v>
      </c>
      <c r="L14" s="51">
        <v>13485769</v>
      </c>
      <c r="M14" s="51">
        <v>655120</v>
      </c>
      <c r="N14" s="51">
        <v>15197049</v>
      </c>
      <c r="O14" s="51">
        <v>45095</v>
      </c>
      <c r="P14" s="51">
        <v>0</v>
      </c>
      <c r="Q14" s="51">
        <v>1760883</v>
      </c>
      <c r="R14" s="51">
        <v>0</v>
      </c>
      <c r="S14" s="51">
        <v>1150</v>
      </c>
      <c r="T14" s="51">
        <v>16594</v>
      </c>
      <c r="U14" s="51">
        <v>371817</v>
      </c>
      <c r="V14" s="51">
        <v>80995</v>
      </c>
      <c r="W14" s="51">
        <v>16773</v>
      </c>
      <c r="X14" s="51">
        <v>239365</v>
      </c>
      <c r="Y14" s="51">
        <v>17684626</v>
      </c>
      <c r="Z14" s="33">
        <f>IFERROR(L14/D14,0)</f>
        <v>40017.11869436202</v>
      </c>
      <c r="AA14" s="33">
        <f>IFERROR(Y14/D14,0)</f>
        <v>52476.635014836793</v>
      </c>
      <c r="AB14" s="33">
        <f>IFERROR(Y14/J14,0)</f>
        <v>234.53166940745848</v>
      </c>
      <c r="AC14" s="143">
        <v>21</v>
      </c>
      <c r="AD14" s="68"/>
    </row>
    <row r="15" spans="1:33" s="50" customFormat="1" ht="11.25" customHeight="1" x14ac:dyDescent="0.25">
      <c r="A15" s="49">
        <v>3</v>
      </c>
      <c r="B15" s="108" t="s">
        <v>62</v>
      </c>
      <c r="C15" s="50" t="s">
        <v>171</v>
      </c>
      <c r="D15" s="51">
        <v>2638</v>
      </c>
      <c r="E15" s="51">
        <v>109</v>
      </c>
      <c r="F15" s="51">
        <v>0</v>
      </c>
      <c r="G15" s="51">
        <v>0</v>
      </c>
      <c r="H15" s="51">
        <v>109</v>
      </c>
      <c r="I15" s="51">
        <v>330314</v>
      </c>
      <c r="J15" s="51">
        <v>342534</v>
      </c>
      <c r="K15" s="51">
        <v>3755737</v>
      </c>
      <c r="L15" s="51">
        <v>75920041</v>
      </c>
      <c r="M15" s="51">
        <v>7248666</v>
      </c>
      <c r="N15" s="51">
        <v>86924443</v>
      </c>
      <c r="O15" s="51">
        <v>32951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86924443</v>
      </c>
      <c r="Z15" s="33">
        <f>IFERROR(L15/D15,0)</f>
        <v>28779.39385898408</v>
      </c>
      <c r="AA15" s="33">
        <f>IFERROR(Y15/D15,0)</f>
        <v>32950.888172858227</v>
      </c>
      <c r="AB15" s="33">
        <f>IFERROR(Y15/J15,0)</f>
        <v>253.76880251303521</v>
      </c>
      <c r="AC15" s="143" t="s">
        <v>172</v>
      </c>
      <c r="AD15" s="68"/>
    </row>
    <row r="16" spans="1:33" s="33" customFormat="1" ht="11.25" customHeight="1" x14ac:dyDescent="0.25">
      <c r="Z16" s="51"/>
      <c r="AA16" s="51"/>
      <c r="AB16" s="51"/>
    </row>
    <row r="17" spans="1:28" s="33" customFormat="1" ht="11.25" customHeight="1" x14ac:dyDescent="0.25">
      <c r="Z17" s="51"/>
      <c r="AA17" s="51"/>
      <c r="AB17" s="51"/>
    </row>
    <row r="18" spans="1:28" s="33" customFormat="1" ht="11.25" customHeight="1" x14ac:dyDescent="0.25">
      <c r="Z18" s="51"/>
      <c r="AA18" s="51"/>
      <c r="AB18" s="51"/>
    </row>
    <row r="19" spans="1:28" s="33" customFormat="1" ht="11.25" customHeight="1" x14ac:dyDescent="0.25">
      <c r="Z19" s="51"/>
      <c r="AA19" s="51"/>
      <c r="AB19" s="51"/>
    </row>
    <row r="20" spans="1:28" s="33" customFormat="1" ht="11.25" customHeight="1" x14ac:dyDescent="0.25">
      <c r="Z20" s="51"/>
      <c r="AA20" s="51"/>
      <c r="AB20" s="51"/>
    </row>
    <row r="21" spans="1:28" s="33" customFormat="1" ht="11.25" customHeight="1" x14ac:dyDescent="0.25">
      <c r="Z21" s="51"/>
      <c r="AA21" s="51"/>
      <c r="AB21" s="51"/>
    </row>
    <row r="22" spans="1:28" s="33" customFormat="1" ht="11.25" customHeight="1" x14ac:dyDescent="0.25">
      <c r="Z22" s="51"/>
      <c r="AA22" s="51"/>
      <c r="AB22" s="51"/>
    </row>
    <row r="23" spans="1:28" s="33" customFormat="1" ht="11.25" customHeight="1" x14ac:dyDescent="0.25">
      <c r="Z23" s="51"/>
      <c r="AA23" s="51"/>
      <c r="AB23" s="51"/>
    </row>
    <row r="24" spans="1:28" s="33" customFormat="1" ht="11.25" customHeight="1" x14ac:dyDescent="0.25"/>
    <row r="25" spans="1:28" s="33" customFormat="1" ht="11.25" customHeight="1" x14ac:dyDescent="0.25">
      <c r="A25" s="102">
        <f>COUNTA(A11:A23)</f>
        <v>5</v>
      </c>
      <c r="B25" s="38" t="s">
        <v>68</v>
      </c>
      <c r="D25" s="55">
        <f>ROUND(SUM(D11:D23)/$A$25,0)</f>
        <v>2157</v>
      </c>
      <c r="E25" s="55">
        <f t="shared" ref="E25:AB25" si="0">ROUND(SUM(E11:E23)/$A$25,0)</f>
        <v>97</v>
      </c>
      <c r="F25" s="55">
        <f t="shared" si="0"/>
        <v>0</v>
      </c>
      <c r="G25" s="55">
        <f t="shared" si="0"/>
        <v>0</v>
      </c>
      <c r="H25" s="55">
        <f t="shared" si="0"/>
        <v>91</v>
      </c>
      <c r="I25" s="55">
        <f t="shared" si="0"/>
        <v>257254</v>
      </c>
      <c r="J25" s="55">
        <f t="shared" si="0"/>
        <v>276859</v>
      </c>
      <c r="K25" s="55">
        <f t="shared" si="0"/>
        <v>2493160</v>
      </c>
      <c r="L25" s="55">
        <f t="shared" si="0"/>
        <v>58466573</v>
      </c>
      <c r="M25" s="55">
        <f t="shared" si="0"/>
        <v>4193710</v>
      </c>
      <c r="N25" s="55">
        <f t="shared" si="0"/>
        <v>65153443</v>
      </c>
      <c r="O25" s="55">
        <f t="shared" si="0"/>
        <v>32889</v>
      </c>
      <c r="P25" s="55">
        <f t="shared" si="0"/>
        <v>6000</v>
      </c>
      <c r="Q25" s="55">
        <f t="shared" si="0"/>
        <v>8159517</v>
      </c>
      <c r="R25" s="55">
        <f t="shared" si="0"/>
        <v>1246533</v>
      </c>
      <c r="S25" s="55">
        <f t="shared" si="0"/>
        <v>5725950</v>
      </c>
      <c r="T25" s="55">
        <f t="shared" si="0"/>
        <v>339330</v>
      </c>
      <c r="U25" s="55">
        <f t="shared" si="0"/>
        <v>2412725</v>
      </c>
      <c r="V25" s="55">
        <f t="shared" si="0"/>
        <v>675401</v>
      </c>
      <c r="W25" s="55">
        <f t="shared" si="0"/>
        <v>69869</v>
      </c>
      <c r="X25" s="55">
        <f t="shared" si="0"/>
        <v>922751</v>
      </c>
      <c r="Y25" s="55">
        <f t="shared" si="0"/>
        <v>84711520</v>
      </c>
      <c r="Z25" s="55">
        <f t="shared" si="0"/>
        <v>29387</v>
      </c>
      <c r="AA25" s="55">
        <f t="shared" si="0"/>
        <v>41694</v>
      </c>
      <c r="AB25" s="55">
        <f t="shared" si="0"/>
        <v>296</v>
      </c>
    </row>
    <row r="26" spans="1:28" s="33" customFormat="1" ht="11.25" customHeight="1" x14ac:dyDescent="0.25"/>
    <row r="27" spans="1:28" s="33" customFormat="1" ht="11.25" customHeight="1" x14ac:dyDescent="0.25"/>
    <row r="28" spans="1:28" s="33" customFormat="1" ht="11.25" customHeight="1" x14ac:dyDescent="0.25"/>
    <row r="29" spans="1:28" s="33" customFormat="1" ht="11.25" customHeight="1" x14ac:dyDescent="0.25"/>
    <row r="30" spans="1:28" s="33" customFormat="1" ht="11.25" customHeight="1" x14ac:dyDescent="0.25"/>
    <row r="31" spans="1:28" s="33" customFormat="1" ht="11.25" customHeight="1" x14ac:dyDescent="0.25"/>
    <row r="32" spans="1:28" s="33" customFormat="1" x14ac:dyDescent="0.25"/>
    <row r="33" spans="22:22" s="33" customFormat="1" x14ac:dyDescent="0.25">
      <c r="V33" s="33" t="s">
        <v>93</v>
      </c>
    </row>
    <row r="34" spans="22:22" s="33" customFormat="1" x14ac:dyDescent="0.25"/>
    <row r="35" spans="22:22" s="33" customFormat="1" x14ac:dyDescent="0.25"/>
    <row r="36" spans="22:22" s="33" customFormat="1" x14ac:dyDescent="0.25"/>
    <row r="37" spans="22:22" s="33" customFormat="1" x14ac:dyDescent="0.25"/>
    <row r="38" spans="22:22" s="33" customFormat="1" x14ac:dyDescent="0.25"/>
    <row r="39" spans="22:22" s="33" customFormat="1" x14ac:dyDescent="0.25"/>
    <row r="40" spans="22:22" s="33" customFormat="1" x14ac:dyDescent="0.25"/>
    <row r="41" spans="22:22" s="33" customFormat="1" x14ac:dyDescent="0.25"/>
    <row r="42" spans="22:22" s="33" customFormat="1" x14ac:dyDescent="0.25"/>
    <row r="43" spans="22:22" s="33" customFormat="1" x14ac:dyDescent="0.25"/>
    <row r="44" spans="22:22" s="33" customFormat="1" x14ac:dyDescent="0.25"/>
    <row r="45" spans="22:22" s="33" customFormat="1" x14ac:dyDescent="0.25"/>
    <row r="46" spans="22:22" s="33" customFormat="1" x14ac:dyDescent="0.25"/>
    <row r="47" spans="22:22" s="33" customFormat="1" x14ac:dyDescent="0.25"/>
    <row r="48" spans="22:22" s="33" customFormat="1" x14ac:dyDescent="0.25"/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33" customFormat="1" x14ac:dyDescent="0.25"/>
    <row r="118" s="33" customFormat="1" x14ac:dyDescent="0.25"/>
    <row r="119" s="33" customFormat="1" x14ac:dyDescent="0.25"/>
    <row r="120" s="33" customFormat="1" x14ac:dyDescent="0.25"/>
    <row r="121" s="33" customFormat="1" x14ac:dyDescent="0.25"/>
    <row r="122" s="33" customFormat="1" x14ac:dyDescent="0.25"/>
    <row r="123" s="33" customFormat="1" x14ac:dyDescent="0.25"/>
    <row r="124" s="33" customFormat="1" x14ac:dyDescent="0.25"/>
    <row r="125" s="33" customFormat="1" x14ac:dyDescent="0.25"/>
    <row r="126" s="33" customFormat="1" x14ac:dyDescent="0.25"/>
    <row r="127" s="33" customFormat="1" x14ac:dyDescent="0.25"/>
    <row r="128" s="33" customFormat="1" x14ac:dyDescent="0.25"/>
    <row r="129" s="33" customForma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  <row r="140" s="33" customFormat="1" x14ac:dyDescent="0.25"/>
    <row r="141" s="33" customFormat="1" x14ac:dyDescent="0.25"/>
    <row r="142" s="33" customFormat="1" x14ac:dyDescent="0.25"/>
    <row r="143" s="33" customFormat="1" x14ac:dyDescent="0.25"/>
    <row r="144" s="33" customFormat="1" x14ac:dyDescent="0.25"/>
    <row r="145" s="33" customFormat="1" x14ac:dyDescent="0.25"/>
    <row r="146" s="33" customFormat="1" x14ac:dyDescent="0.25"/>
    <row r="147" s="33" customFormat="1" x14ac:dyDescent="0.25"/>
    <row r="148" s="33" customFormat="1" x14ac:dyDescent="0.25"/>
    <row r="149" s="33" customFormat="1" x14ac:dyDescent="0.25"/>
    <row r="150" s="33" customFormat="1" x14ac:dyDescent="0.25"/>
    <row r="151" s="33" customFormat="1" x14ac:dyDescent="0.25"/>
    <row r="152" s="33" customFormat="1" x14ac:dyDescent="0.25"/>
    <row r="153" s="33" customFormat="1" x14ac:dyDescent="0.25"/>
    <row r="154" s="33" customFormat="1" x14ac:dyDescent="0.25"/>
    <row r="155" s="33" customFormat="1" x14ac:dyDescent="0.25"/>
    <row r="156" s="33" customFormat="1" x14ac:dyDescent="0.25"/>
    <row r="157" s="33" customFormat="1" x14ac:dyDescent="0.25"/>
    <row r="158" s="33" customFormat="1" x14ac:dyDescent="0.25"/>
    <row r="159" s="33" customFormat="1" x14ac:dyDescent="0.25"/>
    <row r="160" s="33" customFormat="1" x14ac:dyDescent="0.25"/>
    <row r="161" s="33" customFormat="1" x14ac:dyDescent="0.25"/>
    <row r="162" s="33" customFormat="1" x14ac:dyDescent="0.25"/>
    <row r="163" s="33" customFormat="1" x14ac:dyDescent="0.25"/>
    <row r="164" s="33" customFormat="1" x14ac:dyDescent="0.25"/>
    <row r="165" s="33" customFormat="1" x14ac:dyDescent="0.25"/>
    <row r="166" s="33" customFormat="1" x14ac:dyDescent="0.25"/>
    <row r="167" s="33" customFormat="1" x14ac:dyDescent="0.25"/>
    <row r="168" s="33" customFormat="1" x14ac:dyDescent="0.25"/>
    <row r="169" s="33" customFormat="1" x14ac:dyDescent="0.25"/>
    <row r="170" s="33" customFormat="1" x14ac:dyDescent="0.25"/>
    <row r="171" s="33" customFormat="1" x14ac:dyDescent="0.25"/>
    <row r="172" s="33" customFormat="1" x14ac:dyDescent="0.25"/>
    <row r="173" s="33" customFormat="1" x14ac:dyDescent="0.25"/>
    <row r="174" s="33" customFormat="1" x14ac:dyDescent="0.25"/>
    <row r="175" s="33" customFormat="1" x14ac:dyDescent="0.25"/>
    <row r="176" s="33" customFormat="1" x14ac:dyDescent="0.25"/>
    <row r="177" s="33" customFormat="1" x14ac:dyDescent="0.25"/>
    <row r="178" s="33" customFormat="1" x14ac:dyDescent="0.25"/>
    <row r="179" s="33" customFormat="1" x14ac:dyDescent="0.25"/>
    <row r="180" s="33" customFormat="1" x14ac:dyDescent="0.25"/>
    <row r="181" s="33" customFormat="1" x14ac:dyDescent="0.25"/>
    <row r="182" s="33" customFormat="1" x14ac:dyDescent="0.25"/>
    <row r="183" s="33" customFormat="1" x14ac:dyDescent="0.25"/>
    <row r="184" s="33" customFormat="1" x14ac:dyDescent="0.25"/>
    <row r="185" s="33" customFormat="1" x14ac:dyDescent="0.25"/>
    <row r="186" s="33" customFormat="1" x14ac:dyDescent="0.25"/>
    <row r="187" s="33" customFormat="1" x14ac:dyDescent="0.25"/>
    <row r="188" s="33" customFormat="1" x14ac:dyDescent="0.25"/>
    <row r="189" s="33" customFormat="1" x14ac:dyDescent="0.25"/>
    <row r="190" s="33" customFormat="1" x14ac:dyDescent="0.25"/>
    <row r="191" s="33" customFormat="1" x14ac:dyDescent="0.25"/>
    <row r="192" s="33" customFormat="1" x14ac:dyDescent="0.25"/>
    <row r="193" s="33" customFormat="1" x14ac:dyDescent="0.25"/>
    <row r="194" s="33" customFormat="1" x14ac:dyDescent="0.25"/>
    <row r="195" s="33" customFormat="1" x14ac:dyDescent="0.25"/>
    <row r="196" s="33" customFormat="1" x14ac:dyDescent="0.25"/>
    <row r="197" s="33" customFormat="1" x14ac:dyDescent="0.25"/>
    <row r="198" s="33" customFormat="1" x14ac:dyDescent="0.25"/>
    <row r="199" s="33" customFormat="1" x14ac:dyDescent="0.25"/>
    <row r="200" s="33" customFormat="1" x14ac:dyDescent="0.25"/>
    <row r="201" s="33" customFormat="1" x14ac:dyDescent="0.25"/>
    <row r="202" s="33" customFormat="1" x14ac:dyDescent="0.25"/>
    <row r="203" s="33" customFormat="1" x14ac:dyDescent="0.25"/>
    <row r="204" s="33" customFormat="1" x14ac:dyDescent="0.25"/>
    <row r="205" s="33" customFormat="1" x14ac:dyDescent="0.25"/>
    <row r="206" s="33" customFormat="1" x14ac:dyDescent="0.25"/>
    <row r="207" s="33" customFormat="1" x14ac:dyDescent="0.25"/>
    <row r="208" s="33" customFormat="1" x14ac:dyDescent="0.25"/>
    <row r="209" s="33" customFormat="1" x14ac:dyDescent="0.25"/>
    <row r="210" s="33" customFormat="1" x14ac:dyDescent="0.25"/>
    <row r="211" s="33" customFormat="1" x14ac:dyDescent="0.25"/>
    <row r="212" s="33" customFormat="1" x14ac:dyDescent="0.25"/>
    <row r="213" s="33" customFormat="1" x14ac:dyDescent="0.25"/>
    <row r="214" s="33" customFormat="1" x14ac:dyDescent="0.25"/>
    <row r="215" s="33" customFormat="1" x14ac:dyDescent="0.25"/>
    <row r="216" s="33" customFormat="1" x14ac:dyDescent="0.25"/>
    <row r="217" s="33" customFormat="1" x14ac:dyDescent="0.25"/>
    <row r="218" s="33" customFormat="1" x14ac:dyDescent="0.25"/>
    <row r="219" s="33" customFormat="1" x14ac:dyDescent="0.25"/>
    <row r="220" s="33" customFormat="1" x14ac:dyDescent="0.25"/>
    <row r="221" s="33" customFormat="1" x14ac:dyDescent="0.25"/>
    <row r="222" s="33" customFormat="1" x14ac:dyDescent="0.25"/>
    <row r="223" s="33" customFormat="1" x14ac:dyDescent="0.25"/>
    <row r="224" s="33" customFormat="1" x14ac:dyDescent="0.25"/>
    <row r="225" s="33" customFormat="1" x14ac:dyDescent="0.25"/>
    <row r="226" s="33" customFormat="1" x14ac:dyDescent="0.25"/>
    <row r="227" s="33" customFormat="1" x14ac:dyDescent="0.25"/>
    <row r="228" s="33" customFormat="1" x14ac:dyDescent="0.25"/>
    <row r="229" s="33" customFormat="1" x14ac:dyDescent="0.25"/>
    <row r="230" s="33" customFormat="1" x14ac:dyDescent="0.25"/>
    <row r="231" s="33" customFormat="1" x14ac:dyDescent="0.25"/>
    <row r="232" s="33" customFormat="1" x14ac:dyDescent="0.25"/>
    <row r="233" s="33" customFormat="1" x14ac:dyDescent="0.25"/>
    <row r="234" s="33" customFormat="1" x14ac:dyDescent="0.25"/>
    <row r="235" s="33" customFormat="1" x14ac:dyDescent="0.25"/>
    <row r="236" s="33" customFormat="1" x14ac:dyDescent="0.25"/>
    <row r="237" s="33" customFormat="1" x14ac:dyDescent="0.25"/>
    <row r="238" s="33" customFormat="1" x14ac:dyDescent="0.25"/>
    <row r="239" s="33" customFormat="1" x14ac:dyDescent="0.25"/>
    <row r="240" s="33" customFormat="1" x14ac:dyDescent="0.25"/>
    <row r="241" s="33" customFormat="1" x14ac:dyDescent="0.25"/>
    <row r="242" s="33" customFormat="1" x14ac:dyDescent="0.25"/>
    <row r="243" s="33" customFormat="1" x14ac:dyDescent="0.25"/>
    <row r="244" s="33" customFormat="1" x14ac:dyDescent="0.25"/>
    <row r="245" s="33" customFormat="1" x14ac:dyDescent="0.25"/>
    <row r="246" s="33" customFormat="1" x14ac:dyDescent="0.25"/>
    <row r="247" s="33" customFormat="1" x14ac:dyDescent="0.25"/>
    <row r="248" s="33" customFormat="1" x14ac:dyDescent="0.25"/>
    <row r="249" s="33" customFormat="1" x14ac:dyDescent="0.25"/>
    <row r="250" s="33" customFormat="1" x14ac:dyDescent="0.25"/>
    <row r="251" s="33" customFormat="1" x14ac:dyDescent="0.25"/>
    <row r="252" s="33" customFormat="1" x14ac:dyDescent="0.25"/>
    <row r="253" s="33" customFormat="1" x14ac:dyDescent="0.25"/>
    <row r="254" s="33" customFormat="1" x14ac:dyDescent="0.25"/>
    <row r="255" s="33" customFormat="1" x14ac:dyDescent="0.25"/>
    <row r="256" s="33" customFormat="1" x14ac:dyDescent="0.25"/>
    <row r="257" s="33" customFormat="1" x14ac:dyDescent="0.25"/>
    <row r="258" s="33" customFormat="1" x14ac:dyDescent="0.25"/>
    <row r="259" s="33" customFormat="1" x14ac:dyDescent="0.25"/>
    <row r="260" s="33" customFormat="1" x14ac:dyDescent="0.25"/>
    <row r="261" s="33" customFormat="1" x14ac:dyDescent="0.25"/>
    <row r="262" s="33" customFormat="1" x14ac:dyDescent="0.25"/>
    <row r="263" s="33" customFormat="1" x14ac:dyDescent="0.25"/>
    <row r="264" s="33" customFormat="1" x14ac:dyDescent="0.25"/>
    <row r="265" s="33" customFormat="1" x14ac:dyDescent="0.25"/>
    <row r="266" s="33" customFormat="1" x14ac:dyDescent="0.25"/>
    <row r="267" s="33" customFormat="1" x14ac:dyDescent="0.25"/>
    <row r="268" s="33" customFormat="1" x14ac:dyDescent="0.25"/>
    <row r="269" s="33" customFormat="1" x14ac:dyDescent="0.25"/>
    <row r="270" s="33" customFormat="1" x14ac:dyDescent="0.25"/>
    <row r="271" s="33" customFormat="1" x14ac:dyDescent="0.25"/>
    <row r="272" s="33" customFormat="1" x14ac:dyDescent="0.25"/>
    <row r="273" s="33" customFormat="1" x14ac:dyDescent="0.25"/>
    <row r="274" s="33" customFormat="1" x14ac:dyDescent="0.25"/>
    <row r="275" s="33" customFormat="1" x14ac:dyDescent="0.25"/>
    <row r="276" s="33" customFormat="1" x14ac:dyDescent="0.25"/>
    <row r="277" s="33" customFormat="1" x14ac:dyDescent="0.25"/>
    <row r="278" s="33" customFormat="1" x14ac:dyDescent="0.25"/>
    <row r="279" s="33" customFormat="1" x14ac:dyDescent="0.25"/>
    <row r="280" s="33" customFormat="1" x14ac:dyDescent="0.25"/>
    <row r="281" s="33" customFormat="1" x14ac:dyDescent="0.25"/>
    <row r="282" s="33" customFormat="1" x14ac:dyDescent="0.25"/>
    <row r="283" s="33" customFormat="1" x14ac:dyDescent="0.25"/>
    <row r="284" s="33" customFormat="1" x14ac:dyDescent="0.25"/>
    <row r="285" s="33" customFormat="1" x14ac:dyDescent="0.25"/>
    <row r="286" s="33" customFormat="1" x14ac:dyDescent="0.25"/>
    <row r="287" s="33" customFormat="1" x14ac:dyDescent="0.25"/>
    <row r="288" s="33" customFormat="1" x14ac:dyDescent="0.25"/>
    <row r="289" s="33" customFormat="1" x14ac:dyDescent="0.25"/>
    <row r="290" s="33" customFormat="1" x14ac:dyDescent="0.25"/>
    <row r="291" s="33" customFormat="1" x14ac:dyDescent="0.25"/>
    <row r="292" s="33" customFormat="1" x14ac:dyDescent="0.25"/>
    <row r="293" s="33" customFormat="1" x14ac:dyDescent="0.25"/>
    <row r="294" s="33" customFormat="1" x14ac:dyDescent="0.25"/>
    <row r="295" s="33" customFormat="1" x14ac:dyDescent="0.25"/>
    <row r="296" s="33" customFormat="1" x14ac:dyDescent="0.25"/>
    <row r="297" s="33" customFormat="1" x14ac:dyDescent="0.25"/>
    <row r="298" s="33" customFormat="1" x14ac:dyDescent="0.25"/>
    <row r="299" s="33" customFormat="1" x14ac:dyDescent="0.25"/>
    <row r="300" s="33" customFormat="1" x14ac:dyDescent="0.25"/>
    <row r="301" s="33" customFormat="1" x14ac:dyDescent="0.25"/>
    <row r="302" s="33" customFormat="1" x14ac:dyDescent="0.25"/>
    <row r="303" s="33" customFormat="1" x14ac:dyDescent="0.25"/>
    <row r="304" s="33" customFormat="1" x14ac:dyDescent="0.25"/>
    <row r="305" s="33" customFormat="1" x14ac:dyDescent="0.25"/>
    <row r="306" s="33" customFormat="1" x14ac:dyDescent="0.25"/>
    <row r="307" s="33" customFormat="1" x14ac:dyDescent="0.25"/>
    <row r="308" s="33" customFormat="1" x14ac:dyDescent="0.25"/>
    <row r="309" s="33" customFormat="1" x14ac:dyDescent="0.25"/>
    <row r="310" s="33" customFormat="1" x14ac:dyDescent="0.25"/>
    <row r="311" s="33" customFormat="1" x14ac:dyDescent="0.25"/>
    <row r="312" s="33" customFormat="1" x14ac:dyDescent="0.25"/>
    <row r="313" s="33" customFormat="1" x14ac:dyDescent="0.25"/>
    <row r="314" s="33" customFormat="1" x14ac:dyDescent="0.25"/>
    <row r="315" s="33" customFormat="1" x14ac:dyDescent="0.25"/>
    <row r="316" s="33" customFormat="1" x14ac:dyDescent="0.25"/>
    <row r="317" s="33" customFormat="1" x14ac:dyDescent="0.25"/>
    <row r="318" s="33" customFormat="1" x14ac:dyDescent="0.25"/>
    <row r="319" s="33" customFormat="1" x14ac:dyDescent="0.25"/>
    <row r="320" s="33" customFormat="1" x14ac:dyDescent="0.25"/>
    <row r="321" s="33" customFormat="1" x14ac:dyDescent="0.25"/>
    <row r="322" s="33" customFormat="1" x14ac:dyDescent="0.25"/>
    <row r="323" s="33" customFormat="1" x14ac:dyDescent="0.25"/>
    <row r="324" s="33" customFormat="1" x14ac:dyDescent="0.25"/>
    <row r="325" s="33" customFormat="1" x14ac:dyDescent="0.25"/>
    <row r="326" s="33" customFormat="1" x14ac:dyDescent="0.25"/>
    <row r="327" s="33" customFormat="1" x14ac:dyDescent="0.25"/>
    <row r="328" s="33" customFormat="1" x14ac:dyDescent="0.25"/>
    <row r="329" s="33" customFormat="1" x14ac:dyDescent="0.25"/>
    <row r="330" s="33" customFormat="1" x14ac:dyDescent="0.25"/>
    <row r="331" s="33" customFormat="1" x14ac:dyDescent="0.25"/>
    <row r="332" s="33" customFormat="1" x14ac:dyDescent="0.25"/>
    <row r="333" s="33" customFormat="1" x14ac:dyDescent="0.25"/>
    <row r="334" s="33" customFormat="1" x14ac:dyDescent="0.25"/>
    <row r="335" s="33" customFormat="1" x14ac:dyDescent="0.25"/>
    <row r="336" s="33" customFormat="1" x14ac:dyDescent="0.25"/>
    <row r="337" s="33" customFormat="1" x14ac:dyDescent="0.25"/>
    <row r="338" s="33" customFormat="1" x14ac:dyDescent="0.25"/>
    <row r="339" s="33" customFormat="1" x14ac:dyDescent="0.25"/>
    <row r="340" s="33" customFormat="1" x14ac:dyDescent="0.25"/>
    <row r="341" s="33" customFormat="1" x14ac:dyDescent="0.25"/>
    <row r="342" s="33" customFormat="1" x14ac:dyDescent="0.25"/>
    <row r="343" s="33" customFormat="1" x14ac:dyDescent="0.25"/>
    <row r="344" s="33" customFormat="1" x14ac:dyDescent="0.25"/>
    <row r="345" s="33" customFormat="1" x14ac:dyDescent="0.25"/>
    <row r="346" s="33" customFormat="1" x14ac:dyDescent="0.25"/>
    <row r="347" s="33" customFormat="1" x14ac:dyDescent="0.25"/>
    <row r="348" s="33" customFormat="1" x14ac:dyDescent="0.25"/>
    <row r="349" s="33" customFormat="1" x14ac:dyDescent="0.25"/>
    <row r="350" s="33" customFormat="1" x14ac:dyDescent="0.25"/>
    <row r="351" s="33" customFormat="1" x14ac:dyDescent="0.25"/>
    <row r="352" s="33" customFormat="1" x14ac:dyDescent="0.25"/>
    <row r="353" s="33" customFormat="1" x14ac:dyDescent="0.25"/>
    <row r="354" s="33" customFormat="1" x14ac:dyDescent="0.25"/>
    <row r="355" s="33" customFormat="1" x14ac:dyDescent="0.25"/>
    <row r="356" s="33" customFormat="1" x14ac:dyDescent="0.25"/>
    <row r="357" s="33" customFormat="1" x14ac:dyDescent="0.25"/>
    <row r="358" s="33" customFormat="1" x14ac:dyDescent="0.25"/>
    <row r="359" s="33" customFormat="1" x14ac:dyDescent="0.25"/>
    <row r="360" s="33" customFormat="1" x14ac:dyDescent="0.25"/>
    <row r="361" s="33" customFormat="1" x14ac:dyDescent="0.25"/>
    <row r="362" s="33" customFormat="1" x14ac:dyDescent="0.25"/>
    <row r="363" s="33" customFormat="1" x14ac:dyDescent="0.25"/>
    <row r="364" s="33" customFormat="1" x14ac:dyDescent="0.25"/>
    <row r="365" s="33" customFormat="1" x14ac:dyDescent="0.25"/>
    <row r="366" s="33" customFormat="1" x14ac:dyDescent="0.25"/>
    <row r="367" s="33" customFormat="1" x14ac:dyDescent="0.25"/>
    <row r="368" s="33" customFormat="1" x14ac:dyDescent="0.25"/>
    <row r="369" s="33" customFormat="1" x14ac:dyDescent="0.25"/>
    <row r="370" s="33" customFormat="1" x14ac:dyDescent="0.25"/>
    <row r="371" s="33" customFormat="1" x14ac:dyDescent="0.25"/>
    <row r="372" s="33" customFormat="1" x14ac:dyDescent="0.25"/>
    <row r="373" s="33" customFormat="1" x14ac:dyDescent="0.25"/>
    <row r="374" s="33" customFormat="1" x14ac:dyDescent="0.25"/>
    <row r="375" s="33" customFormat="1" x14ac:dyDescent="0.25"/>
    <row r="376" s="33" customFormat="1" x14ac:dyDescent="0.25"/>
    <row r="377" s="33" customFormat="1" x14ac:dyDescent="0.25"/>
    <row r="378" s="33" customFormat="1" x14ac:dyDescent="0.25"/>
    <row r="379" s="33" customFormat="1" x14ac:dyDescent="0.25"/>
    <row r="380" s="33" customFormat="1" x14ac:dyDescent="0.25"/>
    <row r="381" s="33" customFormat="1" x14ac:dyDescent="0.25"/>
    <row r="382" s="33" customFormat="1" x14ac:dyDescent="0.25"/>
    <row r="383" s="33" customFormat="1" x14ac:dyDescent="0.25"/>
    <row r="384" s="33" customFormat="1" x14ac:dyDescent="0.25"/>
    <row r="385" s="33" customFormat="1" x14ac:dyDescent="0.25"/>
    <row r="386" s="33" customFormat="1" x14ac:dyDescent="0.25"/>
    <row r="387" s="33" customFormat="1" x14ac:dyDescent="0.25"/>
    <row r="388" s="33" customFormat="1" x14ac:dyDescent="0.25"/>
    <row r="389" s="33" customFormat="1" x14ac:dyDescent="0.25"/>
    <row r="390" s="33" customFormat="1" x14ac:dyDescent="0.25"/>
    <row r="391" s="33" customFormat="1" x14ac:dyDescent="0.25"/>
    <row r="392" s="33" customFormat="1" x14ac:dyDescent="0.25"/>
    <row r="393" s="33" customFormat="1" x14ac:dyDescent="0.25"/>
    <row r="394" s="33" customFormat="1" x14ac:dyDescent="0.25"/>
    <row r="395" s="33" customFormat="1" x14ac:dyDescent="0.25"/>
    <row r="396" s="33" customFormat="1" x14ac:dyDescent="0.25"/>
    <row r="397" s="33" customFormat="1" x14ac:dyDescent="0.25"/>
    <row r="398" s="33" customFormat="1" x14ac:dyDescent="0.25"/>
    <row r="399" s="33" customFormat="1" x14ac:dyDescent="0.25"/>
    <row r="400" s="33" customFormat="1" x14ac:dyDescent="0.25"/>
    <row r="401" s="33" customFormat="1" x14ac:dyDescent="0.25"/>
    <row r="402" s="33" customFormat="1" x14ac:dyDescent="0.25"/>
    <row r="403" s="33" customFormat="1" x14ac:dyDescent="0.25"/>
    <row r="404" s="33" customFormat="1" x14ac:dyDescent="0.25"/>
    <row r="405" s="33" customFormat="1" x14ac:dyDescent="0.25"/>
    <row r="406" s="33" customFormat="1" x14ac:dyDescent="0.25"/>
    <row r="407" s="33" customFormat="1" x14ac:dyDescent="0.25"/>
    <row r="408" s="33" customFormat="1" x14ac:dyDescent="0.25"/>
    <row r="409" s="33" customFormat="1" x14ac:dyDescent="0.25"/>
    <row r="410" s="33" customFormat="1" x14ac:dyDescent="0.25"/>
    <row r="411" s="33" customFormat="1" x14ac:dyDescent="0.25"/>
    <row r="412" s="33" customFormat="1" x14ac:dyDescent="0.25"/>
    <row r="413" s="33" customFormat="1" x14ac:dyDescent="0.25"/>
    <row r="414" s="33" customFormat="1" x14ac:dyDescent="0.25"/>
    <row r="415" s="33" customFormat="1" x14ac:dyDescent="0.25"/>
    <row r="416" s="33" customFormat="1" x14ac:dyDescent="0.25"/>
    <row r="417" s="33" customFormat="1" x14ac:dyDescent="0.25"/>
    <row r="418" s="33" customFormat="1" x14ac:dyDescent="0.25"/>
    <row r="419" s="33" customFormat="1" x14ac:dyDescent="0.25"/>
    <row r="420" s="33" customFormat="1" x14ac:dyDescent="0.25"/>
    <row r="421" s="33" customFormat="1" x14ac:dyDescent="0.25"/>
    <row r="422" s="33" customFormat="1" x14ac:dyDescent="0.25"/>
    <row r="423" s="33" customFormat="1" x14ac:dyDescent="0.25"/>
    <row r="424" s="33" customFormat="1" x14ac:dyDescent="0.25"/>
    <row r="425" s="33" customFormat="1" x14ac:dyDescent="0.25"/>
    <row r="426" s="33" customFormat="1" x14ac:dyDescent="0.25"/>
    <row r="427" s="33" customFormat="1" x14ac:dyDescent="0.25"/>
    <row r="428" s="33" customFormat="1" x14ac:dyDescent="0.25"/>
    <row r="429" s="33" customFormat="1" x14ac:dyDescent="0.25"/>
    <row r="430" s="33" customFormat="1" x14ac:dyDescent="0.25"/>
    <row r="431" s="33" customFormat="1" x14ac:dyDescent="0.25"/>
    <row r="432" s="33" customFormat="1" x14ac:dyDescent="0.25"/>
    <row r="433" s="33" customFormat="1" x14ac:dyDescent="0.25"/>
    <row r="434" s="33" customFormat="1" x14ac:dyDescent="0.25"/>
    <row r="435" s="33" customFormat="1" x14ac:dyDescent="0.25"/>
    <row r="436" s="33" customFormat="1" x14ac:dyDescent="0.25"/>
    <row r="437" s="33" customFormat="1" x14ac:dyDescent="0.25"/>
    <row r="438" s="33" customFormat="1" x14ac:dyDescent="0.25"/>
    <row r="439" s="33" customFormat="1" x14ac:dyDescent="0.25"/>
    <row r="440" s="33" customFormat="1" x14ac:dyDescent="0.25"/>
    <row r="441" s="33" customFormat="1" x14ac:dyDescent="0.25"/>
    <row r="442" s="33" customFormat="1" x14ac:dyDescent="0.25"/>
    <row r="443" s="33" customFormat="1" x14ac:dyDescent="0.25"/>
    <row r="444" s="33" customFormat="1" x14ac:dyDescent="0.25"/>
    <row r="445" s="33" customFormat="1" x14ac:dyDescent="0.25"/>
    <row r="446" s="33" customFormat="1" x14ac:dyDescent="0.25"/>
    <row r="447" s="33" customFormat="1" x14ac:dyDescent="0.25"/>
    <row r="448" s="33" customFormat="1" x14ac:dyDescent="0.25"/>
    <row r="449" s="33" customFormat="1" x14ac:dyDescent="0.25"/>
    <row r="450" s="33" customFormat="1" x14ac:dyDescent="0.25"/>
    <row r="451" s="33" customFormat="1" x14ac:dyDescent="0.25"/>
    <row r="452" s="33" customFormat="1" x14ac:dyDescent="0.25"/>
    <row r="453" s="33" customFormat="1" x14ac:dyDescent="0.25"/>
    <row r="454" s="33" customFormat="1" x14ac:dyDescent="0.25"/>
    <row r="455" s="33" customFormat="1" x14ac:dyDescent="0.25"/>
    <row r="456" s="33" customFormat="1" x14ac:dyDescent="0.25"/>
    <row r="457" s="33" customFormat="1" x14ac:dyDescent="0.25"/>
    <row r="458" s="33" customFormat="1" x14ac:dyDescent="0.25"/>
    <row r="459" s="33" customFormat="1" x14ac:dyDescent="0.25"/>
    <row r="460" s="33" customFormat="1" x14ac:dyDescent="0.25"/>
    <row r="461" s="33" customFormat="1" x14ac:dyDescent="0.25"/>
    <row r="462" s="33" customFormat="1" x14ac:dyDescent="0.25"/>
    <row r="463" s="33" customFormat="1" x14ac:dyDescent="0.25"/>
    <row r="464" s="33" customFormat="1" x14ac:dyDescent="0.25"/>
    <row r="465" s="33" customFormat="1" x14ac:dyDescent="0.25"/>
    <row r="466" s="33" customFormat="1" x14ac:dyDescent="0.25"/>
    <row r="467" s="33" customFormat="1" x14ac:dyDescent="0.25"/>
    <row r="468" s="33" customFormat="1" x14ac:dyDescent="0.25"/>
    <row r="469" s="33" customFormat="1" x14ac:dyDescent="0.25"/>
    <row r="470" s="33" customFormat="1" x14ac:dyDescent="0.25"/>
    <row r="471" s="33" customFormat="1" x14ac:dyDescent="0.25"/>
    <row r="472" s="33" customFormat="1" x14ac:dyDescent="0.25"/>
    <row r="473" s="33" customFormat="1" x14ac:dyDescent="0.25"/>
    <row r="474" s="33" customFormat="1" x14ac:dyDescent="0.25"/>
    <row r="475" s="33" customFormat="1" x14ac:dyDescent="0.25"/>
    <row r="476" s="33" customFormat="1" x14ac:dyDescent="0.25"/>
    <row r="477" s="33" customFormat="1" x14ac:dyDescent="0.25"/>
    <row r="478" s="33" customFormat="1" x14ac:dyDescent="0.25"/>
    <row r="479" s="33" customFormat="1" x14ac:dyDescent="0.25"/>
    <row r="480" s="33" customFormat="1" x14ac:dyDescent="0.25"/>
    <row r="481" s="33" customFormat="1" x14ac:dyDescent="0.25"/>
    <row r="482" s="33" customFormat="1" x14ac:dyDescent="0.25"/>
    <row r="483" s="33" customFormat="1" x14ac:dyDescent="0.25"/>
    <row r="484" s="33" customFormat="1" x14ac:dyDescent="0.25"/>
    <row r="485" s="33" customFormat="1" x14ac:dyDescent="0.25"/>
    <row r="486" s="33" customFormat="1" x14ac:dyDescent="0.25"/>
    <row r="487" s="33" customFormat="1" x14ac:dyDescent="0.25"/>
    <row r="488" s="33" customFormat="1" x14ac:dyDescent="0.25"/>
    <row r="489" s="33" customFormat="1" x14ac:dyDescent="0.25"/>
    <row r="490" s="33" customFormat="1" x14ac:dyDescent="0.25"/>
    <row r="491" s="33" customFormat="1" x14ac:dyDescent="0.25"/>
    <row r="492" s="33" customFormat="1" x14ac:dyDescent="0.25"/>
    <row r="493" s="33" customFormat="1" x14ac:dyDescent="0.25"/>
    <row r="494" s="33" customFormat="1" x14ac:dyDescent="0.25"/>
    <row r="495" s="33" customFormat="1" x14ac:dyDescent="0.25"/>
    <row r="496" s="33" customFormat="1" x14ac:dyDescent="0.25"/>
    <row r="497" s="33" customFormat="1" x14ac:dyDescent="0.25"/>
    <row r="498" s="33" customFormat="1" x14ac:dyDescent="0.25"/>
    <row r="499" s="33" customFormat="1" x14ac:dyDescent="0.25"/>
    <row r="500" s="33" customFormat="1" x14ac:dyDescent="0.25"/>
    <row r="501" s="33" customFormat="1" x14ac:dyDescent="0.25"/>
    <row r="502" s="33" customFormat="1" x14ac:dyDescent="0.25"/>
    <row r="503" s="33" customFormat="1" x14ac:dyDescent="0.25"/>
    <row r="504" s="33" customFormat="1" x14ac:dyDescent="0.25"/>
    <row r="505" s="33" customFormat="1" x14ac:dyDescent="0.25"/>
    <row r="506" s="33" customFormat="1" x14ac:dyDescent="0.25"/>
    <row r="507" s="33" customFormat="1" x14ac:dyDescent="0.25"/>
    <row r="508" s="33" customFormat="1" x14ac:dyDescent="0.25"/>
    <row r="509" s="33" customFormat="1" x14ac:dyDescent="0.25"/>
    <row r="510" s="33" customFormat="1" x14ac:dyDescent="0.25"/>
    <row r="511" s="33" customFormat="1" x14ac:dyDescent="0.25"/>
    <row r="512" s="33" customFormat="1" x14ac:dyDescent="0.25"/>
    <row r="513" s="33" customFormat="1" x14ac:dyDescent="0.25"/>
    <row r="514" s="33" customFormat="1" x14ac:dyDescent="0.25"/>
    <row r="515" s="33" customFormat="1" x14ac:dyDescent="0.25"/>
    <row r="516" s="33" customFormat="1" x14ac:dyDescent="0.25"/>
    <row r="517" s="33" customFormat="1" x14ac:dyDescent="0.25"/>
    <row r="518" s="33" customFormat="1" x14ac:dyDescent="0.25"/>
    <row r="519" s="33" customFormat="1" x14ac:dyDescent="0.25"/>
    <row r="520" s="33" customFormat="1" x14ac:dyDescent="0.25"/>
    <row r="521" s="33" customFormat="1" x14ac:dyDescent="0.25"/>
    <row r="522" s="33" customFormat="1" x14ac:dyDescent="0.25"/>
    <row r="523" s="33" customFormat="1" x14ac:dyDescent="0.25"/>
    <row r="524" s="33" customFormat="1" x14ac:dyDescent="0.25"/>
    <row r="525" s="33" customFormat="1" x14ac:dyDescent="0.25"/>
    <row r="526" s="33" customFormat="1" x14ac:dyDescent="0.25"/>
    <row r="527" s="33" customFormat="1" x14ac:dyDescent="0.25"/>
    <row r="528" s="33" customFormat="1" x14ac:dyDescent="0.25"/>
    <row r="529" s="33" customFormat="1" x14ac:dyDescent="0.25"/>
    <row r="530" s="33" customFormat="1" x14ac:dyDescent="0.25"/>
    <row r="531" s="33" customFormat="1" x14ac:dyDescent="0.25"/>
    <row r="532" s="33" customFormat="1" x14ac:dyDescent="0.25"/>
    <row r="533" s="33" customFormat="1" x14ac:dyDescent="0.25"/>
    <row r="534" s="33" customFormat="1" x14ac:dyDescent="0.25"/>
    <row r="535" s="33" customFormat="1" x14ac:dyDescent="0.25"/>
    <row r="536" s="33" customFormat="1" x14ac:dyDescent="0.25"/>
    <row r="537" s="33" customFormat="1" x14ac:dyDescent="0.25"/>
    <row r="538" s="33" customFormat="1" x14ac:dyDescent="0.25"/>
    <row r="539" s="33" customFormat="1" x14ac:dyDescent="0.25"/>
    <row r="540" s="33" customFormat="1" x14ac:dyDescent="0.25"/>
    <row r="541" s="33" customFormat="1" x14ac:dyDescent="0.25"/>
    <row r="542" s="33" customFormat="1" x14ac:dyDescent="0.25"/>
    <row r="543" s="33" customFormat="1" x14ac:dyDescent="0.25"/>
    <row r="544" s="33" customFormat="1" x14ac:dyDescent="0.25"/>
    <row r="545" s="33" customFormat="1" x14ac:dyDescent="0.25"/>
    <row r="546" s="33" customFormat="1" x14ac:dyDescent="0.25"/>
    <row r="547" s="33" customFormat="1" x14ac:dyDescent="0.25"/>
    <row r="548" s="33" customFormat="1" x14ac:dyDescent="0.25"/>
    <row r="549" s="33" customFormat="1" x14ac:dyDescent="0.25"/>
    <row r="550" s="33" customFormat="1" x14ac:dyDescent="0.25"/>
    <row r="551" s="33" customFormat="1" x14ac:dyDescent="0.25"/>
    <row r="552" s="33" customFormat="1" x14ac:dyDescent="0.25"/>
    <row r="553" s="33" customFormat="1" x14ac:dyDescent="0.25"/>
    <row r="554" s="33" customFormat="1" x14ac:dyDescent="0.25"/>
    <row r="555" s="33" customFormat="1" x14ac:dyDescent="0.25"/>
    <row r="556" s="33" customFormat="1" x14ac:dyDescent="0.25"/>
    <row r="557" s="33" customFormat="1" x14ac:dyDescent="0.25"/>
    <row r="558" s="33" customFormat="1" x14ac:dyDescent="0.25"/>
    <row r="559" s="33" customFormat="1" x14ac:dyDescent="0.25"/>
    <row r="560" s="33" customFormat="1" x14ac:dyDescent="0.25"/>
    <row r="561" s="33" customFormat="1" x14ac:dyDescent="0.25"/>
    <row r="562" s="33" customFormat="1" x14ac:dyDescent="0.25"/>
    <row r="563" s="33" customFormat="1" x14ac:dyDescent="0.25"/>
    <row r="564" s="33" customFormat="1" x14ac:dyDescent="0.25"/>
    <row r="565" s="33" customFormat="1" x14ac:dyDescent="0.25"/>
    <row r="566" s="33" customFormat="1" x14ac:dyDescent="0.25"/>
    <row r="567" s="33" customFormat="1" x14ac:dyDescent="0.25"/>
    <row r="568" s="33" customFormat="1" x14ac:dyDescent="0.25"/>
    <row r="569" s="33" customFormat="1" x14ac:dyDescent="0.25"/>
    <row r="570" s="33" customFormat="1" x14ac:dyDescent="0.25"/>
    <row r="571" s="33" customFormat="1" x14ac:dyDescent="0.25"/>
    <row r="572" s="33" customFormat="1" x14ac:dyDescent="0.25"/>
    <row r="573" s="33" customFormat="1" x14ac:dyDescent="0.25"/>
    <row r="574" s="33" customFormat="1" x14ac:dyDescent="0.25"/>
    <row r="575" s="33" customFormat="1" x14ac:dyDescent="0.25"/>
    <row r="576" s="33" customFormat="1" x14ac:dyDescent="0.25"/>
    <row r="577" s="33" customFormat="1" x14ac:dyDescent="0.25"/>
    <row r="578" s="33" customFormat="1" x14ac:dyDescent="0.25"/>
    <row r="579" s="33" customFormat="1" x14ac:dyDescent="0.25"/>
    <row r="580" s="33" customFormat="1" x14ac:dyDescent="0.25"/>
    <row r="581" s="33" customFormat="1" x14ac:dyDescent="0.25"/>
    <row r="582" s="33" customFormat="1" x14ac:dyDescent="0.25"/>
    <row r="583" s="33" customFormat="1" x14ac:dyDescent="0.25"/>
    <row r="584" s="33" customFormat="1" x14ac:dyDescent="0.25"/>
    <row r="585" s="33" customFormat="1" x14ac:dyDescent="0.25"/>
    <row r="586" s="33" customFormat="1" x14ac:dyDescent="0.25"/>
    <row r="587" s="33" customFormat="1" x14ac:dyDescent="0.25"/>
    <row r="588" s="33" customFormat="1" x14ac:dyDescent="0.25"/>
    <row r="589" s="33" customFormat="1" x14ac:dyDescent="0.25"/>
    <row r="590" s="33" customFormat="1" x14ac:dyDescent="0.25"/>
    <row r="591" s="33" customFormat="1" x14ac:dyDescent="0.25"/>
    <row r="592" s="33" customFormat="1" x14ac:dyDescent="0.25"/>
    <row r="593" s="33" customFormat="1" x14ac:dyDescent="0.25"/>
    <row r="594" s="33" customFormat="1" x14ac:dyDescent="0.25"/>
    <row r="595" s="33" customFormat="1" x14ac:dyDescent="0.25"/>
    <row r="596" s="33" customFormat="1" x14ac:dyDescent="0.25"/>
    <row r="597" s="33" customFormat="1" x14ac:dyDescent="0.25"/>
    <row r="598" s="33" customFormat="1" x14ac:dyDescent="0.25"/>
    <row r="599" s="33" customFormat="1" x14ac:dyDescent="0.25"/>
    <row r="600" s="33" customFormat="1" x14ac:dyDescent="0.25"/>
    <row r="601" s="33" customFormat="1" x14ac:dyDescent="0.25"/>
    <row r="602" s="33" customFormat="1" x14ac:dyDescent="0.25"/>
    <row r="603" s="33" customFormat="1" x14ac:dyDescent="0.25"/>
    <row r="604" s="33" customFormat="1" x14ac:dyDescent="0.25"/>
    <row r="605" s="33" customFormat="1" x14ac:dyDescent="0.25"/>
    <row r="606" s="33" customFormat="1" x14ac:dyDescent="0.25"/>
    <row r="607" s="33" customFormat="1" x14ac:dyDescent="0.25"/>
    <row r="608" s="33" customFormat="1" x14ac:dyDescent="0.25"/>
    <row r="609" s="33" customFormat="1" x14ac:dyDescent="0.25"/>
    <row r="610" s="33" customFormat="1" x14ac:dyDescent="0.25"/>
    <row r="611" s="33" customFormat="1" x14ac:dyDescent="0.25"/>
    <row r="612" s="33" customFormat="1" x14ac:dyDescent="0.25"/>
    <row r="613" s="33" customFormat="1" x14ac:dyDescent="0.25"/>
    <row r="614" s="33" customFormat="1" x14ac:dyDescent="0.25"/>
    <row r="615" s="33" customFormat="1" x14ac:dyDescent="0.25"/>
    <row r="616" s="33" customFormat="1" x14ac:dyDescent="0.25"/>
    <row r="617" s="33" customFormat="1" x14ac:dyDescent="0.25"/>
    <row r="618" s="33" customFormat="1" x14ac:dyDescent="0.25"/>
    <row r="619" s="33" customFormat="1" x14ac:dyDescent="0.25"/>
    <row r="620" s="33" customFormat="1" x14ac:dyDescent="0.25"/>
    <row r="621" s="33" customFormat="1" x14ac:dyDescent="0.25"/>
    <row r="622" s="33" customFormat="1" x14ac:dyDescent="0.25"/>
    <row r="623" s="33" customFormat="1" x14ac:dyDescent="0.25"/>
    <row r="624" s="33" customFormat="1" x14ac:dyDescent="0.25"/>
    <row r="625" s="33" customFormat="1" x14ac:dyDescent="0.25"/>
    <row r="626" s="33" customFormat="1" x14ac:dyDescent="0.25"/>
    <row r="627" s="33" customFormat="1" x14ac:dyDescent="0.25"/>
    <row r="628" s="33" customFormat="1" x14ac:dyDescent="0.25"/>
    <row r="629" s="33" customFormat="1" x14ac:dyDescent="0.25"/>
    <row r="630" s="33" customFormat="1" x14ac:dyDescent="0.25"/>
    <row r="631" s="33" customFormat="1" x14ac:dyDescent="0.25"/>
    <row r="632" s="33" customFormat="1" x14ac:dyDescent="0.25"/>
    <row r="633" s="33" customFormat="1" x14ac:dyDescent="0.25"/>
    <row r="634" s="33" customFormat="1" x14ac:dyDescent="0.25"/>
    <row r="635" s="33" customFormat="1" x14ac:dyDescent="0.25"/>
    <row r="636" s="33" customFormat="1" x14ac:dyDescent="0.25"/>
    <row r="637" s="33" customFormat="1" x14ac:dyDescent="0.25"/>
    <row r="638" s="33" customFormat="1" x14ac:dyDescent="0.25"/>
    <row r="639" s="33" customFormat="1" x14ac:dyDescent="0.25"/>
    <row r="640" s="33" customFormat="1" x14ac:dyDescent="0.25"/>
    <row r="641" s="33" customFormat="1" x14ac:dyDescent="0.25"/>
    <row r="642" s="33" customFormat="1" x14ac:dyDescent="0.25"/>
    <row r="643" s="33" customFormat="1" x14ac:dyDescent="0.25"/>
    <row r="644" s="33" customFormat="1" x14ac:dyDescent="0.25"/>
    <row r="645" s="33" customFormat="1" x14ac:dyDescent="0.25"/>
    <row r="646" s="33" customFormat="1" x14ac:dyDescent="0.25"/>
    <row r="647" s="33" customFormat="1" x14ac:dyDescent="0.25"/>
    <row r="648" s="33" customFormat="1" x14ac:dyDescent="0.25"/>
    <row r="649" s="33" customFormat="1" x14ac:dyDescent="0.25"/>
    <row r="650" s="33" customFormat="1" x14ac:dyDescent="0.25"/>
    <row r="651" s="33" customFormat="1" x14ac:dyDescent="0.25"/>
    <row r="652" s="33" customFormat="1" x14ac:dyDescent="0.25"/>
    <row r="653" s="33" customFormat="1" x14ac:dyDescent="0.25"/>
    <row r="654" s="33" customFormat="1" x14ac:dyDescent="0.25"/>
    <row r="655" s="33" customFormat="1" x14ac:dyDescent="0.25"/>
    <row r="656" s="33" customFormat="1" x14ac:dyDescent="0.25"/>
    <row r="657" s="33" customFormat="1" x14ac:dyDescent="0.25"/>
    <row r="658" s="33" customFormat="1" x14ac:dyDescent="0.25"/>
    <row r="659" s="33" customFormat="1" x14ac:dyDescent="0.25"/>
    <row r="660" s="33" customFormat="1" x14ac:dyDescent="0.25"/>
    <row r="661" s="33" customFormat="1" x14ac:dyDescent="0.25"/>
    <row r="662" s="33" customFormat="1" x14ac:dyDescent="0.25"/>
    <row r="663" s="33" customFormat="1" x14ac:dyDescent="0.25"/>
    <row r="664" s="33" customFormat="1" x14ac:dyDescent="0.25"/>
    <row r="665" s="33" customFormat="1" x14ac:dyDescent="0.25"/>
    <row r="666" s="33" customFormat="1" x14ac:dyDescent="0.25"/>
    <row r="667" s="33" customFormat="1" x14ac:dyDescent="0.25"/>
    <row r="668" s="33" customFormat="1" x14ac:dyDescent="0.25"/>
    <row r="669" s="33" customFormat="1" x14ac:dyDescent="0.25"/>
    <row r="670" s="33" customFormat="1" x14ac:dyDescent="0.25"/>
    <row r="671" s="33" customFormat="1" x14ac:dyDescent="0.25"/>
    <row r="672" s="33" customFormat="1" x14ac:dyDescent="0.25"/>
    <row r="673" s="33" customFormat="1" x14ac:dyDescent="0.25"/>
    <row r="674" s="33" customFormat="1" x14ac:dyDescent="0.25"/>
    <row r="675" s="33" customFormat="1" x14ac:dyDescent="0.25"/>
    <row r="676" s="33" customFormat="1" x14ac:dyDescent="0.25"/>
    <row r="677" s="33" customFormat="1" x14ac:dyDescent="0.25"/>
    <row r="678" s="33" customFormat="1" x14ac:dyDescent="0.25"/>
    <row r="679" s="33" customFormat="1" x14ac:dyDescent="0.25"/>
    <row r="680" s="33" customFormat="1" x14ac:dyDescent="0.25"/>
    <row r="681" s="33" customFormat="1" x14ac:dyDescent="0.25"/>
    <row r="682" s="33" customFormat="1" x14ac:dyDescent="0.25"/>
    <row r="683" s="33" customFormat="1" x14ac:dyDescent="0.25"/>
    <row r="684" s="33" customFormat="1" x14ac:dyDescent="0.25"/>
    <row r="685" s="33" customFormat="1" x14ac:dyDescent="0.25"/>
    <row r="686" s="33" customFormat="1" x14ac:dyDescent="0.25"/>
    <row r="687" s="33" customFormat="1" x14ac:dyDescent="0.25"/>
    <row r="688" s="33" customFormat="1" x14ac:dyDescent="0.25"/>
    <row r="689" s="33" customFormat="1" x14ac:dyDescent="0.25"/>
    <row r="690" s="33" customFormat="1" x14ac:dyDescent="0.25"/>
    <row r="691" s="33" customFormat="1" x14ac:dyDescent="0.25"/>
    <row r="692" s="33" customFormat="1" x14ac:dyDescent="0.25"/>
    <row r="693" s="33" customFormat="1" x14ac:dyDescent="0.25"/>
    <row r="694" s="33" customFormat="1" x14ac:dyDescent="0.25"/>
    <row r="695" s="33" customFormat="1" x14ac:dyDescent="0.25"/>
    <row r="696" s="33" customFormat="1" x14ac:dyDescent="0.25"/>
    <row r="697" s="33" customFormat="1" x14ac:dyDescent="0.25"/>
    <row r="698" s="33" customFormat="1" x14ac:dyDescent="0.25"/>
    <row r="699" s="33" customFormat="1" x14ac:dyDescent="0.25"/>
    <row r="700" s="33" customFormat="1" x14ac:dyDescent="0.25"/>
    <row r="701" s="33" customFormat="1" x14ac:dyDescent="0.25"/>
    <row r="702" s="33" customFormat="1" x14ac:dyDescent="0.25"/>
    <row r="703" s="33" customFormat="1" x14ac:dyDescent="0.25"/>
    <row r="704" s="33" customFormat="1" x14ac:dyDescent="0.25"/>
    <row r="705" s="33" customFormat="1" x14ac:dyDescent="0.25"/>
    <row r="706" s="33" customFormat="1" x14ac:dyDescent="0.25"/>
    <row r="707" s="33" customFormat="1" x14ac:dyDescent="0.25"/>
    <row r="708" s="33" customFormat="1" x14ac:dyDescent="0.25"/>
    <row r="709" s="33" customFormat="1" x14ac:dyDescent="0.25"/>
    <row r="710" s="33" customFormat="1" x14ac:dyDescent="0.25"/>
    <row r="711" s="33" customFormat="1" x14ac:dyDescent="0.25"/>
    <row r="712" s="33" customFormat="1" x14ac:dyDescent="0.25"/>
    <row r="713" s="33" customFormat="1" x14ac:dyDescent="0.25"/>
    <row r="714" s="33" customFormat="1" x14ac:dyDescent="0.25"/>
    <row r="715" s="33" customFormat="1" x14ac:dyDescent="0.25"/>
    <row r="716" s="33" customFormat="1" x14ac:dyDescent="0.25"/>
    <row r="717" s="33" customFormat="1" x14ac:dyDescent="0.25"/>
    <row r="718" s="33" customFormat="1" x14ac:dyDescent="0.25"/>
    <row r="719" s="33" customFormat="1" x14ac:dyDescent="0.25"/>
    <row r="720" s="33" customFormat="1" x14ac:dyDescent="0.25"/>
    <row r="721" s="33" customFormat="1" x14ac:dyDescent="0.25"/>
    <row r="722" s="33" customFormat="1" x14ac:dyDescent="0.25"/>
    <row r="723" s="33" customFormat="1" x14ac:dyDescent="0.25"/>
    <row r="724" s="33" customFormat="1" x14ac:dyDescent="0.25"/>
    <row r="725" s="33" customFormat="1" x14ac:dyDescent="0.25"/>
    <row r="726" s="33" customFormat="1" x14ac:dyDescent="0.25"/>
    <row r="727" s="33" customFormat="1" x14ac:dyDescent="0.25"/>
    <row r="728" s="33" customFormat="1" x14ac:dyDescent="0.25"/>
    <row r="729" s="33" customFormat="1" x14ac:dyDescent="0.25"/>
    <row r="730" s="33" customFormat="1" x14ac:dyDescent="0.25"/>
    <row r="731" s="33" customFormat="1" x14ac:dyDescent="0.25"/>
    <row r="732" s="33" customFormat="1" x14ac:dyDescent="0.25"/>
    <row r="733" s="33" customFormat="1" x14ac:dyDescent="0.25"/>
    <row r="734" s="33" customFormat="1" x14ac:dyDescent="0.25"/>
    <row r="735" s="33" customFormat="1" x14ac:dyDescent="0.25"/>
    <row r="736" s="33" customFormat="1" x14ac:dyDescent="0.25"/>
    <row r="737" s="33" customFormat="1" x14ac:dyDescent="0.25"/>
    <row r="738" s="33" customFormat="1" x14ac:dyDescent="0.25"/>
    <row r="739" s="33" customFormat="1" x14ac:dyDescent="0.25"/>
    <row r="740" s="33" customFormat="1" x14ac:dyDescent="0.25"/>
    <row r="741" s="33" customFormat="1" x14ac:dyDescent="0.25"/>
    <row r="742" s="33" customFormat="1" x14ac:dyDescent="0.25"/>
    <row r="743" s="33" customFormat="1" x14ac:dyDescent="0.25"/>
    <row r="744" s="33" customFormat="1" x14ac:dyDescent="0.25"/>
    <row r="745" s="33" customFormat="1" x14ac:dyDescent="0.25"/>
    <row r="746" s="33" customFormat="1" x14ac:dyDescent="0.25"/>
    <row r="747" s="33" customFormat="1" x14ac:dyDescent="0.25"/>
    <row r="748" s="33" customFormat="1" x14ac:dyDescent="0.25"/>
    <row r="749" s="33" customFormat="1" x14ac:dyDescent="0.25"/>
    <row r="750" s="33" customFormat="1" x14ac:dyDescent="0.25"/>
    <row r="751" s="33" customFormat="1" x14ac:dyDescent="0.25"/>
    <row r="752" s="33" customFormat="1" x14ac:dyDescent="0.25"/>
    <row r="753" s="33" customFormat="1" x14ac:dyDescent="0.25"/>
    <row r="754" s="33" customFormat="1" x14ac:dyDescent="0.25"/>
    <row r="755" s="33" customFormat="1" x14ac:dyDescent="0.25"/>
    <row r="756" s="33" customFormat="1" x14ac:dyDescent="0.25"/>
    <row r="757" s="33" customFormat="1" x14ac:dyDescent="0.25"/>
    <row r="758" s="33" customFormat="1" x14ac:dyDescent="0.25"/>
    <row r="759" s="33" customFormat="1" x14ac:dyDescent="0.25"/>
    <row r="760" s="33" customFormat="1" x14ac:dyDescent="0.25"/>
    <row r="761" s="33" customFormat="1" x14ac:dyDescent="0.25"/>
    <row r="762" s="33" customFormat="1" x14ac:dyDescent="0.25"/>
    <row r="763" s="33" customFormat="1" x14ac:dyDescent="0.25"/>
    <row r="764" s="33" customFormat="1" x14ac:dyDescent="0.25"/>
    <row r="765" s="33" customFormat="1" x14ac:dyDescent="0.25"/>
    <row r="766" s="33" customFormat="1" x14ac:dyDescent="0.25"/>
    <row r="767" s="33" customFormat="1" x14ac:dyDescent="0.25"/>
    <row r="768" s="33" customFormat="1" x14ac:dyDescent="0.25"/>
    <row r="769" s="33" customFormat="1" x14ac:dyDescent="0.25"/>
    <row r="770" s="33" customFormat="1" x14ac:dyDescent="0.25"/>
    <row r="771" s="33" customFormat="1" x14ac:dyDescent="0.25"/>
    <row r="772" s="33" customFormat="1" x14ac:dyDescent="0.25"/>
    <row r="773" s="33" customFormat="1" x14ac:dyDescent="0.25"/>
    <row r="774" s="33" customFormat="1" x14ac:dyDescent="0.25"/>
    <row r="775" s="33" customFormat="1" x14ac:dyDescent="0.25"/>
    <row r="776" s="33" customFormat="1" x14ac:dyDescent="0.25"/>
    <row r="777" s="33" customFormat="1" x14ac:dyDescent="0.25"/>
    <row r="778" s="33" customFormat="1" x14ac:dyDescent="0.25"/>
    <row r="779" s="33" customFormat="1" x14ac:dyDescent="0.25"/>
    <row r="780" s="33" customFormat="1" x14ac:dyDescent="0.25"/>
    <row r="781" s="33" customFormat="1" x14ac:dyDescent="0.25"/>
    <row r="782" s="33" customFormat="1" x14ac:dyDescent="0.25"/>
    <row r="783" s="33" customFormat="1" x14ac:dyDescent="0.25"/>
    <row r="784" s="33" customFormat="1" x14ac:dyDescent="0.25"/>
    <row r="785" s="33" customFormat="1" x14ac:dyDescent="0.25"/>
    <row r="786" s="33" customFormat="1" x14ac:dyDescent="0.25"/>
    <row r="787" s="33" customFormat="1" x14ac:dyDescent="0.25"/>
    <row r="788" s="33" customFormat="1" x14ac:dyDescent="0.25"/>
    <row r="789" s="33" customFormat="1" x14ac:dyDescent="0.25"/>
    <row r="790" s="33" customFormat="1" x14ac:dyDescent="0.25"/>
    <row r="791" s="33" customFormat="1" x14ac:dyDescent="0.25"/>
    <row r="792" s="33" customFormat="1" x14ac:dyDescent="0.25"/>
    <row r="793" s="33" customFormat="1" x14ac:dyDescent="0.25"/>
    <row r="794" s="33" customFormat="1" x14ac:dyDescent="0.25"/>
    <row r="795" s="33" customFormat="1" x14ac:dyDescent="0.25"/>
    <row r="796" s="33" customFormat="1" x14ac:dyDescent="0.25"/>
    <row r="797" s="33" customFormat="1" x14ac:dyDescent="0.25"/>
    <row r="798" s="33" customFormat="1" x14ac:dyDescent="0.25"/>
    <row r="799" s="33" customFormat="1" x14ac:dyDescent="0.25"/>
    <row r="800" s="33" customFormat="1" x14ac:dyDescent="0.25"/>
    <row r="801" s="33" customFormat="1" x14ac:dyDescent="0.25"/>
    <row r="802" s="33" customFormat="1" x14ac:dyDescent="0.25"/>
    <row r="803" s="33" customFormat="1" x14ac:dyDescent="0.25"/>
    <row r="804" s="33" customFormat="1" x14ac:dyDescent="0.25"/>
    <row r="805" s="33" customFormat="1" x14ac:dyDescent="0.25"/>
    <row r="806" s="33" customFormat="1" x14ac:dyDescent="0.25"/>
    <row r="807" s="33" customFormat="1" x14ac:dyDescent="0.25"/>
    <row r="808" s="33" customFormat="1" x14ac:dyDescent="0.25"/>
    <row r="809" s="33" customFormat="1" x14ac:dyDescent="0.25"/>
    <row r="810" s="33" customFormat="1" x14ac:dyDescent="0.25"/>
    <row r="811" s="33" customFormat="1" x14ac:dyDescent="0.25"/>
    <row r="812" s="33" customFormat="1" x14ac:dyDescent="0.25"/>
    <row r="813" s="33" customFormat="1" x14ac:dyDescent="0.25"/>
    <row r="814" s="33" customFormat="1" x14ac:dyDescent="0.25"/>
    <row r="815" s="33" customFormat="1" x14ac:dyDescent="0.25"/>
    <row r="816" s="33" customFormat="1" x14ac:dyDescent="0.25"/>
    <row r="817" s="33" customFormat="1" x14ac:dyDescent="0.25"/>
    <row r="818" s="33" customFormat="1" x14ac:dyDescent="0.25"/>
    <row r="819" s="33" customFormat="1" x14ac:dyDescent="0.25"/>
    <row r="820" s="33" customFormat="1" x14ac:dyDescent="0.25"/>
    <row r="821" s="33" customFormat="1" x14ac:dyDescent="0.25"/>
    <row r="822" s="33" customFormat="1" x14ac:dyDescent="0.25"/>
    <row r="823" s="33" customFormat="1" x14ac:dyDescent="0.25"/>
    <row r="824" s="33" customFormat="1" x14ac:dyDescent="0.25"/>
    <row r="825" s="33" customFormat="1" x14ac:dyDescent="0.25"/>
    <row r="826" s="33" customFormat="1" x14ac:dyDescent="0.25"/>
    <row r="827" s="33" customFormat="1" x14ac:dyDescent="0.25"/>
    <row r="828" s="33" customFormat="1" x14ac:dyDescent="0.25"/>
    <row r="829" s="33" customFormat="1" x14ac:dyDescent="0.25"/>
    <row r="830" s="33" customFormat="1" x14ac:dyDescent="0.25"/>
    <row r="831" s="33" customFormat="1" x14ac:dyDescent="0.25"/>
    <row r="832" s="33" customFormat="1" x14ac:dyDescent="0.25"/>
    <row r="833" s="33" customFormat="1" x14ac:dyDescent="0.25"/>
    <row r="834" s="33" customFormat="1" x14ac:dyDescent="0.25"/>
    <row r="835" s="33" customFormat="1" x14ac:dyDescent="0.25"/>
    <row r="836" s="33" customFormat="1" x14ac:dyDescent="0.25"/>
    <row r="837" s="33" customFormat="1" x14ac:dyDescent="0.25"/>
    <row r="838" s="33" customFormat="1" x14ac:dyDescent="0.25"/>
    <row r="839" s="33" customFormat="1" x14ac:dyDescent="0.25"/>
    <row r="840" s="33" customFormat="1" x14ac:dyDescent="0.25"/>
    <row r="841" s="33" customFormat="1" x14ac:dyDescent="0.25"/>
    <row r="842" s="33" customFormat="1" x14ac:dyDescent="0.25"/>
    <row r="843" s="33" customFormat="1" x14ac:dyDescent="0.25"/>
    <row r="844" s="33" customFormat="1" x14ac:dyDescent="0.25"/>
    <row r="845" s="33" customFormat="1" x14ac:dyDescent="0.25"/>
    <row r="846" s="33" customFormat="1" x14ac:dyDescent="0.25"/>
    <row r="847" s="33" customFormat="1" x14ac:dyDescent="0.25"/>
    <row r="848" s="33" customFormat="1" x14ac:dyDescent="0.25"/>
    <row r="849" s="33" customFormat="1" x14ac:dyDescent="0.25"/>
    <row r="850" s="33" customFormat="1" x14ac:dyDescent="0.25"/>
    <row r="851" s="33" customFormat="1" x14ac:dyDescent="0.25"/>
    <row r="852" s="33" customFormat="1" x14ac:dyDescent="0.25"/>
    <row r="853" s="33" customFormat="1" x14ac:dyDescent="0.25"/>
    <row r="854" s="33" customFormat="1" x14ac:dyDescent="0.25"/>
    <row r="855" s="33" customFormat="1" x14ac:dyDescent="0.25"/>
    <row r="856" s="33" customFormat="1" x14ac:dyDescent="0.25"/>
    <row r="857" s="33" customFormat="1" x14ac:dyDescent="0.25"/>
    <row r="858" s="33" customFormat="1" x14ac:dyDescent="0.25"/>
    <row r="859" s="33" customFormat="1" x14ac:dyDescent="0.25"/>
    <row r="860" s="33" customFormat="1" x14ac:dyDescent="0.25"/>
    <row r="861" s="33" customFormat="1" x14ac:dyDescent="0.25"/>
    <row r="862" s="33" customFormat="1" x14ac:dyDescent="0.25"/>
    <row r="863" s="33" customFormat="1" x14ac:dyDescent="0.25"/>
    <row r="864" s="33" customFormat="1" x14ac:dyDescent="0.25"/>
    <row r="865" s="33" customFormat="1" x14ac:dyDescent="0.25"/>
    <row r="866" s="33" customFormat="1" x14ac:dyDescent="0.25"/>
    <row r="867" s="33" customFormat="1" x14ac:dyDescent="0.25"/>
    <row r="868" s="33" customFormat="1" x14ac:dyDescent="0.25"/>
    <row r="869" s="33" customFormat="1" x14ac:dyDescent="0.25"/>
    <row r="870" s="33" customFormat="1" x14ac:dyDescent="0.25"/>
    <row r="871" s="33" customFormat="1" x14ac:dyDescent="0.25"/>
    <row r="872" s="33" customFormat="1" x14ac:dyDescent="0.25"/>
    <row r="873" s="33" customFormat="1" x14ac:dyDescent="0.25"/>
    <row r="874" s="33" customFormat="1" x14ac:dyDescent="0.25"/>
    <row r="875" s="33" customFormat="1" x14ac:dyDescent="0.25"/>
    <row r="876" s="33" customFormat="1" x14ac:dyDescent="0.25"/>
    <row r="877" s="33" customFormat="1" x14ac:dyDescent="0.25"/>
    <row r="878" s="33" customFormat="1" x14ac:dyDescent="0.25"/>
    <row r="879" s="33" customFormat="1" x14ac:dyDescent="0.25"/>
    <row r="880" s="33" customFormat="1" x14ac:dyDescent="0.25"/>
    <row r="881" s="33" customFormat="1" x14ac:dyDescent="0.25"/>
    <row r="882" s="33" customFormat="1" x14ac:dyDescent="0.25"/>
    <row r="883" s="33" customFormat="1" x14ac:dyDescent="0.25"/>
    <row r="884" s="33" customFormat="1" x14ac:dyDescent="0.25"/>
    <row r="885" s="33" customFormat="1" x14ac:dyDescent="0.25"/>
    <row r="886" s="33" customFormat="1" x14ac:dyDescent="0.25"/>
    <row r="887" s="33" customFormat="1" x14ac:dyDescent="0.25"/>
    <row r="888" s="33" customFormat="1" x14ac:dyDescent="0.25"/>
    <row r="889" s="33" customFormat="1" x14ac:dyDescent="0.25"/>
    <row r="890" s="33" customFormat="1" x14ac:dyDescent="0.25"/>
    <row r="891" s="33" customFormat="1" x14ac:dyDescent="0.25"/>
    <row r="892" s="33" customFormat="1" x14ac:dyDescent="0.25"/>
    <row r="893" s="33" customFormat="1" x14ac:dyDescent="0.25"/>
    <row r="894" s="33" customFormat="1" x14ac:dyDescent="0.25"/>
    <row r="895" s="33" customFormat="1" x14ac:dyDescent="0.25"/>
    <row r="896" s="33" customFormat="1" x14ac:dyDescent="0.25"/>
    <row r="897" s="33" customFormat="1" x14ac:dyDescent="0.25"/>
    <row r="898" s="33" customFormat="1" x14ac:dyDescent="0.25"/>
    <row r="899" s="33" customFormat="1" x14ac:dyDescent="0.25"/>
    <row r="900" s="33" customFormat="1" x14ac:dyDescent="0.25"/>
    <row r="901" s="33" customFormat="1" x14ac:dyDescent="0.25"/>
    <row r="902" s="33" customFormat="1" x14ac:dyDescent="0.25"/>
    <row r="903" s="33" customFormat="1" x14ac:dyDescent="0.25"/>
    <row r="904" s="33" customFormat="1" x14ac:dyDescent="0.25"/>
    <row r="905" s="33" customFormat="1" x14ac:dyDescent="0.25"/>
    <row r="906" s="33" customFormat="1" x14ac:dyDescent="0.25"/>
    <row r="907" s="33" customFormat="1" x14ac:dyDescent="0.25"/>
    <row r="908" s="33" customFormat="1" x14ac:dyDescent="0.25"/>
    <row r="909" s="33" customFormat="1" x14ac:dyDescent="0.25"/>
    <row r="910" s="33" customFormat="1" x14ac:dyDescent="0.25"/>
    <row r="911" s="33" customFormat="1" x14ac:dyDescent="0.25"/>
    <row r="912" s="33" customFormat="1" x14ac:dyDescent="0.25"/>
    <row r="913" s="33" customFormat="1" x14ac:dyDescent="0.25"/>
    <row r="914" s="33" customFormat="1" x14ac:dyDescent="0.25"/>
    <row r="915" s="33" customFormat="1" x14ac:dyDescent="0.25"/>
    <row r="916" s="33" customFormat="1" x14ac:dyDescent="0.25"/>
    <row r="917" s="33" customFormat="1" x14ac:dyDescent="0.25"/>
    <row r="918" s="33" customFormat="1" x14ac:dyDescent="0.25"/>
    <row r="919" s="33" customFormat="1" x14ac:dyDescent="0.25"/>
    <row r="920" s="33" customFormat="1" x14ac:dyDescent="0.25"/>
    <row r="921" s="33" customFormat="1" x14ac:dyDescent="0.25"/>
    <row r="922" s="33" customFormat="1" x14ac:dyDescent="0.25"/>
    <row r="923" s="33" customFormat="1" x14ac:dyDescent="0.25"/>
    <row r="924" s="33" customFormat="1" x14ac:dyDescent="0.25"/>
    <row r="925" s="33" customFormat="1" x14ac:dyDescent="0.25"/>
    <row r="926" s="33" customFormat="1" x14ac:dyDescent="0.25"/>
    <row r="927" s="33" customFormat="1" x14ac:dyDescent="0.25"/>
    <row r="928" s="33" customFormat="1" x14ac:dyDescent="0.25"/>
    <row r="929" s="33" customFormat="1" x14ac:dyDescent="0.25"/>
    <row r="930" s="33" customFormat="1" x14ac:dyDescent="0.25"/>
    <row r="931" s="33" customFormat="1" x14ac:dyDescent="0.25"/>
    <row r="932" s="33" customFormat="1" x14ac:dyDescent="0.25"/>
    <row r="933" s="33" customFormat="1" x14ac:dyDescent="0.25"/>
    <row r="934" s="33" customFormat="1" x14ac:dyDescent="0.25"/>
    <row r="935" s="33" customFormat="1" x14ac:dyDescent="0.25"/>
    <row r="936" s="33" customFormat="1" x14ac:dyDescent="0.25"/>
    <row r="937" s="33" customFormat="1" x14ac:dyDescent="0.25"/>
    <row r="938" s="33" customFormat="1" x14ac:dyDescent="0.25"/>
    <row r="939" s="33" customFormat="1" x14ac:dyDescent="0.25"/>
    <row r="940" s="33" customFormat="1" x14ac:dyDescent="0.25"/>
    <row r="941" s="33" customFormat="1" x14ac:dyDescent="0.25"/>
    <row r="942" s="33" customFormat="1" x14ac:dyDescent="0.25"/>
    <row r="943" s="33" customFormat="1" x14ac:dyDescent="0.25"/>
    <row r="944" s="33" customFormat="1" x14ac:dyDescent="0.25"/>
    <row r="945" s="33" customFormat="1" x14ac:dyDescent="0.25"/>
    <row r="946" s="33" customFormat="1" x14ac:dyDescent="0.25"/>
    <row r="947" s="33" customFormat="1" x14ac:dyDescent="0.25"/>
    <row r="948" s="33" customFormat="1" x14ac:dyDescent="0.25"/>
    <row r="949" s="33" customFormat="1" x14ac:dyDescent="0.25"/>
    <row r="950" s="33" customFormat="1" x14ac:dyDescent="0.25"/>
    <row r="951" s="33" customFormat="1" x14ac:dyDescent="0.25"/>
    <row r="952" s="33" customFormat="1" x14ac:dyDescent="0.25"/>
    <row r="953" s="33" customFormat="1" x14ac:dyDescent="0.25"/>
    <row r="954" s="33" customFormat="1" x14ac:dyDescent="0.25"/>
    <row r="955" s="33" customFormat="1" x14ac:dyDescent="0.25"/>
    <row r="956" s="33" customFormat="1" x14ac:dyDescent="0.25"/>
    <row r="957" s="33" customFormat="1" x14ac:dyDescent="0.25"/>
    <row r="958" s="33" customFormat="1" x14ac:dyDescent="0.25"/>
    <row r="959" s="33" customFormat="1" x14ac:dyDescent="0.25"/>
    <row r="960" s="33" customFormat="1" x14ac:dyDescent="0.25"/>
    <row r="961" s="33" customFormat="1" x14ac:dyDescent="0.25"/>
    <row r="962" s="33" customFormat="1" x14ac:dyDescent="0.25"/>
    <row r="963" s="33" customFormat="1" x14ac:dyDescent="0.25"/>
    <row r="964" s="33" customFormat="1" x14ac:dyDescent="0.25"/>
    <row r="965" s="33" customFormat="1" x14ac:dyDescent="0.25"/>
    <row r="966" s="33" customFormat="1" x14ac:dyDescent="0.25"/>
    <row r="967" s="33" customFormat="1" x14ac:dyDescent="0.25"/>
    <row r="968" s="33" customFormat="1" x14ac:dyDescent="0.25"/>
    <row r="969" s="33" customFormat="1" x14ac:dyDescent="0.25"/>
    <row r="970" s="33" customFormat="1" x14ac:dyDescent="0.25"/>
    <row r="971" s="33" customFormat="1" x14ac:dyDescent="0.25"/>
    <row r="972" s="33" customFormat="1" x14ac:dyDescent="0.25"/>
    <row r="973" s="33" customFormat="1" x14ac:dyDescent="0.25"/>
    <row r="974" s="33" customFormat="1" x14ac:dyDescent="0.25"/>
    <row r="975" s="33" customFormat="1" x14ac:dyDescent="0.25"/>
    <row r="976" s="33" customFormat="1" x14ac:dyDescent="0.25"/>
    <row r="977" s="33" customFormat="1" x14ac:dyDescent="0.25"/>
    <row r="978" s="33" customFormat="1" x14ac:dyDescent="0.25"/>
    <row r="979" s="33" customFormat="1" x14ac:dyDescent="0.25"/>
    <row r="980" s="33" customFormat="1" x14ac:dyDescent="0.25"/>
    <row r="981" s="33" customFormat="1" x14ac:dyDescent="0.25"/>
    <row r="982" s="33" customFormat="1" x14ac:dyDescent="0.25"/>
    <row r="983" s="33" customFormat="1" x14ac:dyDescent="0.25"/>
    <row r="984" s="33" customFormat="1" x14ac:dyDescent="0.25"/>
    <row r="985" s="33" customFormat="1" x14ac:dyDescent="0.25"/>
    <row r="986" s="33" customFormat="1" x14ac:dyDescent="0.25"/>
    <row r="987" s="33" customFormat="1" x14ac:dyDescent="0.25"/>
    <row r="988" s="33" customFormat="1" x14ac:dyDescent="0.25"/>
    <row r="989" s="33" customFormat="1" x14ac:dyDescent="0.25"/>
    <row r="990" s="33" customFormat="1" x14ac:dyDescent="0.25"/>
    <row r="991" s="33" customFormat="1" x14ac:dyDescent="0.25"/>
    <row r="992" s="33" customFormat="1" x14ac:dyDescent="0.25"/>
    <row r="993" s="33" customFormat="1" x14ac:dyDescent="0.25"/>
    <row r="994" s="33" customFormat="1" x14ac:dyDescent="0.25"/>
    <row r="995" s="33" customFormat="1" x14ac:dyDescent="0.25"/>
    <row r="996" s="33" customFormat="1" x14ac:dyDescent="0.25"/>
    <row r="997" s="33" customFormat="1" x14ac:dyDescent="0.25"/>
    <row r="998" s="33" customFormat="1" x14ac:dyDescent="0.25"/>
    <row r="999" s="33" customFormat="1" x14ac:dyDescent="0.25"/>
    <row r="1000" s="33" customFormat="1" x14ac:dyDescent="0.25"/>
    <row r="1001" s="33" customFormat="1" x14ac:dyDescent="0.25"/>
    <row r="1002" s="33" customFormat="1" x14ac:dyDescent="0.25"/>
    <row r="1003" s="33" customFormat="1" x14ac:dyDescent="0.25"/>
    <row r="1004" s="33" customFormat="1" x14ac:dyDescent="0.25"/>
    <row r="1005" s="33" customFormat="1" x14ac:dyDescent="0.25"/>
    <row r="1006" s="33" customFormat="1" x14ac:dyDescent="0.25"/>
    <row r="1007" s="33" customFormat="1" x14ac:dyDescent="0.25"/>
    <row r="1008" s="33" customFormat="1" x14ac:dyDescent="0.25"/>
    <row r="1009" s="33" customFormat="1" x14ac:dyDescent="0.25"/>
    <row r="1010" s="33" customFormat="1" x14ac:dyDescent="0.25"/>
    <row r="1011" s="33" customFormat="1" x14ac:dyDescent="0.25"/>
    <row r="1012" s="33" customFormat="1" x14ac:dyDescent="0.25"/>
    <row r="1013" s="33" customFormat="1" x14ac:dyDescent="0.25"/>
    <row r="1014" s="33" customFormat="1" x14ac:dyDescent="0.25"/>
    <row r="1015" s="33" customFormat="1" x14ac:dyDescent="0.25"/>
    <row r="1016" s="33" customFormat="1" x14ac:dyDescent="0.25"/>
    <row r="1017" s="33" customFormat="1" x14ac:dyDescent="0.25"/>
    <row r="1018" s="33" customFormat="1" x14ac:dyDescent="0.25"/>
    <row r="1019" s="33" customFormat="1" x14ac:dyDescent="0.25"/>
    <row r="1020" s="33" customFormat="1" x14ac:dyDescent="0.25"/>
    <row r="1021" s="33" customFormat="1" x14ac:dyDescent="0.25"/>
    <row r="1022" s="33" customFormat="1" x14ac:dyDescent="0.25"/>
    <row r="1023" s="33" customFormat="1" x14ac:dyDescent="0.25"/>
    <row r="1024" s="33" customFormat="1" x14ac:dyDescent="0.25"/>
    <row r="1025" s="33" customFormat="1" x14ac:dyDescent="0.25"/>
    <row r="1026" s="33" customFormat="1" x14ac:dyDescent="0.25"/>
    <row r="1027" s="33" customFormat="1" x14ac:dyDescent="0.25"/>
    <row r="1028" s="33" customFormat="1" x14ac:dyDescent="0.25"/>
    <row r="1029" s="33" customFormat="1" x14ac:dyDescent="0.25"/>
    <row r="1030" s="33" customFormat="1" x14ac:dyDescent="0.25"/>
    <row r="1031" s="33" customFormat="1" x14ac:dyDescent="0.25"/>
    <row r="1032" s="33" customFormat="1" x14ac:dyDescent="0.25"/>
    <row r="1033" s="33" customFormat="1" x14ac:dyDescent="0.25"/>
    <row r="1034" s="33" customFormat="1" x14ac:dyDescent="0.25"/>
    <row r="1035" s="33" customFormat="1" x14ac:dyDescent="0.25"/>
    <row r="1036" s="33" customFormat="1" x14ac:dyDescent="0.25"/>
    <row r="1037" s="33" customFormat="1" x14ac:dyDescent="0.25"/>
    <row r="1038" s="33" customFormat="1" x14ac:dyDescent="0.25"/>
    <row r="1039" s="33" customFormat="1" x14ac:dyDescent="0.25"/>
    <row r="1040" s="33" customFormat="1" x14ac:dyDescent="0.25"/>
    <row r="1041" s="33" customFormat="1" x14ac:dyDescent="0.25"/>
    <row r="1042" s="33" customFormat="1" x14ac:dyDescent="0.25"/>
    <row r="1043" s="33" customFormat="1" x14ac:dyDescent="0.25"/>
    <row r="1044" s="33" customFormat="1" x14ac:dyDescent="0.25"/>
    <row r="1045" s="33" customFormat="1" x14ac:dyDescent="0.25"/>
    <row r="1046" s="33" customFormat="1" x14ac:dyDescent="0.25"/>
    <row r="1047" s="33" customFormat="1" x14ac:dyDescent="0.25"/>
    <row r="1048" s="33" customFormat="1" x14ac:dyDescent="0.25"/>
    <row r="1049" s="33" customFormat="1" x14ac:dyDescent="0.25"/>
    <row r="1050" s="33" customFormat="1" x14ac:dyDescent="0.25"/>
    <row r="1051" s="33" customFormat="1" x14ac:dyDescent="0.25"/>
    <row r="1052" s="33" customFormat="1" x14ac:dyDescent="0.25"/>
    <row r="1053" s="33" customFormat="1" x14ac:dyDescent="0.25"/>
    <row r="1054" s="33" customFormat="1" x14ac:dyDescent="0.25"/>
    <row r="1055" s="33" customFormat="1" x14ac:dyDescent="0.25"/>
    <row r="1056" s="33" customFormat="1" x14ac:dyDescent="0.25"/>
    <row r="1057" s="33" customFormat="1" x14ac:dyDescent="0.25"/>
    <row r="1058" s="33" customFormat="1" x14ac:dyDescent="0.25"/>
    <row r="1059" s="33" customFormat="1" x14ac:dyDescent="0.25"/>
    <row r="1060" s="33" customFormat="1" x14ac:dyDescent="0.25"/>
    <row r="1061" s="33" customFormat="1" x14ac:dyDescent="0.25"/>
    <row r="1062" s="33" customFormat="1" x14ac:dyDescent="0.25"/>
    <row r="1063" s="33" customFormat="1" x14ac:dyDescent="0.25"/>
    <row r="1064" s="33" customFormat="1" x14ac:dyDescent="0.25"/>
    <row r="1065" s="33" customFormat="1" x14ac:dyDescent="0.25"/>
    <row r="1066" s="33" customFormat="1" x14ac:dyDescent="0.25"/>
    <row r="1067" s="33" customFormat="1" x14ac:dyDescent="0.25"/>
    <row r="1068" s="33" customFormat="1" x14ac:dyDescent="0.25"/>
    <row r="1069" s="33" customFormat="1" x14ac:dyDescent="0.25"/>
    <row r="1070" s="33" customFormat="1" x14ac:dyDescent="0.25"/>
    <row r="1071" s="33" customFormat="1" x14ac:dyDescent="0.25"/>
    <row r="1072" s="33" customFormat="1" x14ac:dyDescent="0.25"/>
    <row r="1073" s="33" customFormat="1" x14ac:dyDescent="0.25"/>
    <row r="1074" s="33" customFormat="1" x14ac:dyDescent="0.25"/>
    <row r="1075" s="33" customFormat="1" x14ac:dyDescent="0.25"/>
    <row r="1076" s="33" customFormat="1" x14ac:dyDescent="0.25"/>
    <row r="1077" s="33" customFormat="1" x14ac:dyDescent="0.25"/>
    <row r="1078" s="33" customFormat="1" x14ac:dyDescent="0.25"/>
    <row r="1079" s="33" customFormat="1" x14ac:dyDescent="0.25"/>
    <row r="1080" s="33" customFormat="1" x14ac:dyDescent="0.25"/>
    <row r="1081" s="33" customFormat="1" x14ac:dyDescent="0.25"/>
    <row r="1082" s="33" customFormat="1" x14ac:dyDescent="0.25"/>
    <row r="1083" s="33" customFormat="1" x14ac:dyDescent="0.25"/>
    <row r="1084" s="33" customFormat="1" x14ac:dyDescent="0.25"/>
    <row r="1085" s="33" customFormat="1" x14ac:dyDescent="0.25"/>
    <row r="1086" s="33" customFormat="1" x14ac:dyDescent="0.25"/>
    <row r="1087" s="33" customFormat="1" x14ac:dyDescent="0.25"/>
    <row r="1088" s="33" customFormat="1" x14ac:dyDescent="0.25"/>
    <row r="1089" s="33" customFormat="1" x14ac:dyDescent="0.25"/>
    <row r="1090" s="33" customFormat="1" x14ac:dyDescent="0.25"/>
    <row r="1091" s="33" customFormat="1" x14ac:dyDescent="0.25"/>
    <row r="1092" s="33" customFormat="1" x14ac:dyDescent="0.25"/>
    <row r="1093" s="33" customFormat="1" x14ac:dyDescent="0.25"/>
    <row r="1094" s="33" customFormat="1" x14ac:dyDescent="0.25"/>
    <row r="1095" s="33" customFormat="1" x14ac:dyDescent="0.25"/>
    <row r="1096" s="33" customFormat="1" x14ac:dyDescent="0.25"/>
    <row r="1097" s="33" customFormat="1" x14ac:dyDescent="0.25"/>
    <row r="1098" s="33" customFormat="1" x14ac:dyDescent="0.25"/>
    <row r="1099" s="33" customFormat="1" x14ac:dyDescent="0.25"/>
    <row r="1100" s="33" customFormat="1" x14ac:dyDescent="0.25"/>
    <row r="1101" s="33" customFormat="1" x14ac:dyDescent="0.25"/>
    <row r="1102" s="33" customFormat="1" x14ac:dyDescent="0.25"/>
    <row r="1103" s="33" customFormat="1" x14ac:dyDescent="0.25"/>
    <row r="1104" s="33" customFormat="1" x14ac:dyDescent="0.25"/>
    <row r="1105" s="33" customFormat="1" x14ac:dyDescent="0.25"/>
    <row r="1106" s="33" customFormat="1" x14ac:dyDescent="0.25"/>
    <row r="1107" s="33" customFormat="1" x14ac:dyDescent="0.25"/>
    <row r="1108" s="33" customFormat="1" x14ac:dyDescent="0.25"/>
    <row r="1109" s="33" customFormat="1" x14ac:dyDescent="0.25"/>
    <row r="1110" s="33" customFormat="1" x14ac:dyDescent="0.25"/>
    <row r="1111" s="33" customFormat="1" x14ac:dyDescent="0.25"/>
    <row r="1112" s="33" customFormat="1" x14ac:dyDescent="0.25"/>
    <row r="1113" s="33" customFormat="1" x14ac:dyDescent="0.25"/>
    <row r="1114" s="33" customFormat="1" x14ac:dyDescent="0.25"/>
    <row r="1115" s="33" customFormat="1" x14ac:dyDescent="0.25"/>
    <row r="1116" s="33" customFormat="1" x14ac:dyDescent="0.25"/>
    <row r="1117" s="33" customFormat="1" x14ac:dyDescent="0.25"/>
    <row r="1118" s="33" customFormat="1" x14ac:dyDescent="0.25"/>
    <row r="1119" s="33" customFormat="1" x14ac:dyDescent="0.25"/>
    <row r="1120" s="33" customFormat="1" x14ac:dyDescent="0.25"/>
    <row r="1121" s="33" customFormat="1" x14ac:dyDescent="0.25"/>
    <row r="1122" s="33" customFormat="1" x14ac:dyDescent="0.25"/>
    <row r="1123" s="33" customFormat="1" x14ac:dyDescent="0.25"/>
    <row r="1124" s="33" customFormat="1" x14ac:dyDescent="0.25"/>
    <row r="1125" s="33" customFormat="1" x14ac:dyDescent="0.25"/>
    <row r="1126" s="33" customFormat="1" x14ac:dyDescent="0.25"/>
    <row r="1127" s="33" customFormat="1" x14ac:dyDescent="0.25"/>
    <row r="1128" s="33" customFormat="1" x14ac:dyDescent="0.25"/>
    <row r="1129" s="33" customFormat="1" x14ac:dyDescent="0.25"/>
    <row r="1130" s="33" customFormat="1" x14ac:dyDescent="0.25"/>
    <row r="1131" s="33" customFormat="1" x14ac:dyDescent="0.25"/>
    <row r="1132" s="33" customFormat="1" x14ac:dyDescent="0.25"/>
    <row r="1133" s="33" customFormat="1" x14ac:dyDescent="0.25"/>
    <row r="1134" s="33" customFormat="1" x14ac:dyDescent="0.25"/>
    <row r="1135" s="33" customFormat="1" x14ac:dyDescent="0.25"/>
    <row r="1136" s="33" customFormat="1" x14ac:dyDescent="0.25"/>
    <row r="1137" s="33" customFormat="1" x14ac:dyDescent="0.25"/>
    <row r="1138" s="33" customFormat="1" x14ac:dyDescent="0.25"/>
    <row r="1139" s="33" customFormat="1" x14ac:dyDescent="0.25"/>
    <row r="1140" s="33" customFormat="1" x14ac:dyDescent="0.25"/>
    <row r="1141" s="33" customFormat="1" x14ac:dyDescent="0.25"/>
    <row r="1142" s="33" customFormat="1" x14ac:dyDescent="0.25"/>
    <row r="1143" s="33" customFormat="1" x14ac:dyDescent="0.25"/>
    <row r="1144" s="33" customFormat="1" x14ac:dyDescent="0.25"/>
    <row r="1145" s="33" customFormat="1" x14ac:dyDescent="0.25"/>
    <row r="1146" s="33" customFormat="1" x14ac:dyDescent="0.25"/>
    <row r="1147" s="33" customFormat="1" x14ac:dyDescent="0.25"/>
    <row r="1148" s="33" customFormat="1" x14ac:dyDescent="0.25"/>
    <row r="1149" s="33" customFormat="1" x14ac:dyDescent="0.25"/>
    <row r="1150" s="33" customFormat="1" x14ac:dyDescent="0.25"/>
    <row r="1151" s="33" customFormat="1" x14ac:dyDescent="0.25"/>
    <row r="1152" s="33" customFormat="1" x14ac:dyDescent="0.25"/>
    <row r="1153" s="33" customFormat="1" x14ac:dyDescent="0.25"/>
    <row r="1154" s="33" customFormat="1" x14ac:dyDescent="0.25"/>
    <row r="1155" s="33" customFormat="1" x14ac:dyDescent="0.25"/>
    <row r="1156" s="33" customFormat="1" x14ac:dyDescent="0.25"/>
    <row r="1157" s="33" customFormat="1" x14ac:dyDescent="0.25"/>
    <row r="1158" s="33" customFormat="1" x14ac:dyDescent="0.25"/>
    <row r="1159" s="33" customFormat="1" x14ac:dyDescent="0.25"/>
    <row r="1160" s="33" customFormat="1" x14ac:dyDescent="0.25"/>
    <row r="1161" s="33" customFormat="1" x14ac:dyDescent="0.25"/>
    <row r="1162" s="33" customFormat="1" x14ac:dyDescent="0.25"/>
    <row r="1163" s="33" customFormat="1" x14ac:dyDescent="0.25"/>
    <row r="1164" s="33" customFormat="1" x14ac:dyDescent="0.25"/>
    <row r="1165" s="33" customFormat="1" x14ac:dyDescent="0.25"/>
    <row r="1166" s="33" customFormat="1" x14ac:dyDescent="0.25"/>
    <row r="1167" s="33" customFormat="1" x14ac:dyDescent="0.25"/>
    <row r="1168" s="33" customFormat="1" x14ac:dyDescent="0.25"/>
    <row r="1169" s="33" customFormat="1" x14ac:dyDescent="0.25"/>
    <row r="1170" s="33" customFormat="1" x14ac:dyDescent="0.25"/>
    <row r="1171" s="33" customFormat="1" x14ac:dyDescent="0.25"/>
    <row r="1172" s="33" customFormat="1" x14ac:dyDescent="0.25"/>
    <row r="1173" s="33" customFormat="1" x14ac:dyDescent="0.25"/>
    <row r="1174" s="33" customFormat="1" x14ac:dyDescent="0.25"/>
    <row r="1175" s="33" customFormat="1" x14ac:dyDescent="0.25"/>
    <row r="1176" s="33" customFormat="1" x14ac:dyDescent="0.25"/>
    <row r="1177" s="33" customFormat="1" x14ac:dyDescent="0.25"/>
    <row r="1178" s="33" customFormat="1" x14ac:dyDescent="0.25"/>
    <row r="1179" s="33" customFormat="1" x14ac:dyDescent="0.25"/>
    <row r="1180" s="33" customFormat="1" x14ac:dyDescent="0.25"/>
    <row r="1181" s="33" customFormat="1" x14ac:dyDescent="0.25"/>
    <row r="1182" s="33" customFormat="1" x14ac:dyDescent="0.25"/>
    <row r="1183" s="33" customFormat="1" x14ac:dyDescent="0.25"/>
    <row r="1184" s="33" customFormat="1" x14ac:dyDescent="0.25"/>
    <row r="1185" s="33" customFormat="1" x14ac:dyDescent="0.25"/>
    <row r="1186" s="33" customFormat="1" x14ac:dyDescent="0.25"/>
    <row r="1187" s="33" customFormat="1" x14ac:dyDescent="0.25"/>
    <row r="1188" s="33" customFormat="1" x14ac:dyDescent="0.25"/>
    <row r="1189" s="33" customFormat="1" x14ac:dyDescent="0.25"/>
    <row r="1190" s="33" customFormat="1" x14ac:dyDescent="0.25"/>
    <row r="1191" s="33" customFormat="1" x14ac:dyDescent="0.25"/>
    <row r="1192" s="33" customFormat="1" x14ac:dyDescent="0.25"/>
    <row r="1193" s="33" customFormat="1" x14ac:dyDescent="0.25"/>
    <row r="1194" s="33" customFormat="1" x14ac:dyDescent="0.25"/>
    <row r="1195" s="33" customFormat="1" x14ac:dyDescent="0.25"/>
    <row r="1196" s="33" customFormat="1" x14ac:dyDescent="0.25"/>
    <row r="1197" s="33" customFormat="1" x14ac:dyDescent="0.25"/>
    <row r="1198" s="33" customFormat="1" x14ac:dyDescent="0.25"/>
    <row r="1199" s="33" customFormat="1" x14ac:dyDescent="0.25"/>
    <row r="1200" s="33" customFormat="1" x14ac:dyDescent="0.25"/>
    <row r="1201" s="33" customFormat="1" x14ac:dyDescent="0.25"/>
    <row r="1202" s="33" customFormat="1" x14ac:dyDescent="0.25"/>
    <row r="1203" s="33" customFormat="1" x14ac:dyDescent="0.25"/>
    <row r="1204" s="33" customFormat="1" x14ac:dyDescent="0.25"/>
    <row r="1205" s="33" customFormat="1" x14ac:dyDescent="0.25"/>
    <row r="1206" s="33" customFormat="1" x14ac:dyDescent="0.25"/>
    <row r="1207" s="33" customFormat="1" x14ac:dyDescent="0.25"/>
    <row r="1208" s="33" customFormat="1" x14ac:dyDescent="0.25"/>
    <row r="1209" s="33" customFormat="1" x14ac:dyDescent="0.25"/>
    <row r="1210" s="33" customFormat="1" x14ac:dyDescent="0.25"/>
    <row r="1211" s="33" customFormat="1" x14ac:dyDescent="0.25"/>
    <row r="1212" s="33" customFormat="1" x14ac:dyDescent="0.25"/>
    <row r="1213" s="33" customFormat="1" x14ac:dyDescent="0.25"/>
    <row r="1214" s="33" customFormat="1" x14ac:dyDescent="0.25"/>
    <row r="1215" s="33" customFormat="1" x14ac:dyDescent="0.25"/>
    <row r="1216" s="33" customFormat="1" x14ac:dyDescent="0.25"/>
    <row r="1217" s="33" customFormat="1" x14ac:dyDescent="0.25"/>
    <row r="1218" s="33" customFormat="1" x14ac:dyDescent="0.25"/>
    <row r="1219" s="33" customFormat="1" x14ac:dyDescent="0.25"/>
    <row r="1220" s="33" customFormat="1" x14ac:dyDescent="0.25"/>
    <row r="1221" s="33" customFormat="1" x14ac:dyDescent="0.25"/>
    <row r="1222" s="33" customFormat="1" x14ac:dyDescent="0.25"/>
    <row r="1223" s="33" customFormat="1" x14ac:dyDescent="0.25"/>
    <row r="1224" s="33" customFormat="1" x14ac:dyDescent="0.25"/>
    <row r="1225" s="33" customFormat="1" x14ac:dyDescent="0.25"/>
    <row r="1226" s="33" customFormat="1" x14ac:dyDescent="0.25"/>
    <row r="1227" s="33" customFormat="1" x14ac:dyDescent="0.25"/>
    <row r="1228" s="33" customFormat="1" x14ac:dyDescent="0.25"/>
    <row r="1229" s="33" customFormat="1" x14ac:dyDescent="0.25"/>
    <row r="1230" s="33" customFormat="1" x14ac:dyDescent="0.25"/>
    <row r="1231" s="33" customFormat="1" x14ac:dyDescent="0.25"/>
    <row r="1232" s="33" customFormat="1" x14ac:dyDescent="0.25"/>
    <row r="1233" s="33" customFormat="1" x14ac:dyDescent="0.25"/>
    <row r="1234" s="33" customFormat="1" x14ac:dyDescent="0.25"/>
    <row r="1235" s="33" customFormat="1" x14ac:dyDescent="0.25"/>
    <row r="1236" s="33" customFormat="1" x14ac:dyDescent="0.25"/>
    <row r="1237" s="33" customFormat="1" x14ac:dyDescent="0.25"/>
    <row r="1238" s="33" customFormat="1" x14ac:dyDescent="0.25"/>
    <row r="1239" s="33" customFormat="1" x14ac:dyDescent="0.25"/>
    <row r="1240" s="33" customFormat="1" x14ac:dyDescent="0.25"/>
    <row r="1241" s="33" customFormat="1" x14ac:dyDescent="0.25"/>
    <row r="1242" s="33" customFormat="1" x14ac:dyDescent="0.25"/>
    <row r="1243" s="33" customFormat="1" x14ac:dyDescent="0.25"/>
    <row r="1244" s="33" customFormat="1" x14ac:dyDescent="0.25"/>
    <row r="1245" s="33" customFormat="1" x14ac:dyDescent="0.25"/>
    <row r="1246" s="33" customFormat="1" x14ac:dyDescent="0.25"/>
    <row r="1247" s="33" customFormat="1" x14ac:dyDescent="0.25"/>
    <row r="1248" s="33" customFormat="1" x14ac:dyDescent="0.25"/>
    <row r="1249" s="33" customFormat="1" x14ac:dyDescent="0.25"/>
    <row r="1250" s="33" customFormat="1" x14ac:dyDescent="0.25"/>
    <row r="1251" s="33" customFormat="1" x14ac:dyDescent="0.25"/>
    <row r="1252" s="33" customFormat="1" x14ac:dyDescent="0.25"/>
    <row r="1253" s="33" customFormat="1" x14ac:dyDescent="0.25"/>
    <row r="1254" s="33" customFormat="1" x14ac:dyDescent="0.25"/>
    <row r="1255" s="33" customFormat="1" x14ac:dyDescent="0.25"/>
    <row r="1256" s="33" customFormat="1" x14ac:dyDescent="0.25"/>
    <row r="1257" s="33" customFormat="1" x14ac:dyDescent="0.25"/>
    <row r="1258" s="33" customFormat="1" x14ac:dyDescent="0.25"/>
    <row r="1259" s="33" customFormat="1" x14ac:dyDescent="0.25"/>
    <row r="1260" s="33" customFormat="1" x14ac:dyDescent="0.25"/>
    <row r="1261" s="33" customFormat="1" x14ac:dyDescent="0.25"/>
    <row r="1262" s="33" customFormat="1" x14ac:dyDescent="0.25"/>
    <row r="1263" s="33" customFormat="1" x14ac:dyDescent="0.25"/>
    <row r="1264" s="33" customFormat="1" x14ac:dyDescent="0.25"/>
    <row r="1265" s="33" customFormat="1" x14ac:dyDescent="0.25"/>
    <row r="1266" s="33" customFormat="1" x14ac:dyDescent="0.25"/>
    <row r="1267" s="33" customFormat="1" x14ac:dyDescent="0.25"/>
    <row r="1268" s="33" customFormat="1" x14ac:dyDescent="0.25"/>
    <row r="1269" s="33" customFormat="1" x14ac:dyDescent="0.25"/>
    <row r="1270" s="33" customFormat="1" x14ac:dyDescent="0.25"/>
    <row r="1271" s="33" customFormat="1" x14ac:dyDescent="0.25"/>
    <row r="1272" s="33" customFormat="1" x14ac:dyDescent="0.25"/>
    <row r="1273" s="33" customFormat="1" x14ac:dyDescent="0.25"/>
    <row r="1274" s="33" customFormat="1" x14ac:dyDescent="0.25"/>
    <row r="1275" s="33" customFormat="1" x14ac:dyDescent="0.25"/>
    <row r="1276" s="33" customFormat="1" x14ac:dyDescent="0.25"/>
    <row r="1277" s="33" customFormat="1" x14ac:dyDescent="0.25"/>
    <row r="1278" s="33" customFormat="1" x14ac:dyDescent="0.25"/>
    <row r="1279" s="33" customFormat="1" x14ac:dyDescent="0.25"/>
    <row r="1280" s="33" customFormat="1" x14ac:dyDescent="0.25"/>
    <row r="1281" s="33" customFormat="1" x14ac:dyDescent="0.25"/>
    <row r="1282" s="33" customFormat="1" x14ac:dyDescent="0.25"/>
    <row r="1283" s="33" customFormat="1" x14ac:dyDescent="0.25"/>
    <row r="1284" s="33" customFormat="1" x14ac:dyDescent="0.25"/>
    <row r="1285" s="33" customFormat="1" x14ac:dyDescent="0.25"/>
    <row r="1286" s="33" customFormat="1" x14ac:dyDescent="0.25"/>
    <row r="1287" s="33" customFormat="1" x14ac:dyDescent="0.25"/>
    <row r="1288" s="33" customFormat="1" x14ac:dyDescent="0.25"/>
    <row r="1289" s="33" customFormat="1" x14ac:dyDescent="0.25"/>
    <row r="1290" s="33" customFormat="1" x14ac:dyDescent="0.25"/>
    <row r="1291" s="33" customFormat="1" x14ac:dyDescent="0.25"/>
    <row r="1292" s="33" customFormat="1" x14ac:dyDescent="0.25"/>
    <row r="1293" s="33" customFormat="1" x14ac:dyDescent="0.25"/>
    <row r="1294" s="33" customFormat="1" x14ac:dyDescent="0.25"/>
    <row r="1295" s="33" customFormat="1" x14ac:dyDescent="0.25"/>
    <row r="1296" s="33" customFormat="1" x14ac:dyDescent="0.25"/>
    <row r="1297" s="33" customFormat="1" x14ac:dyDescent="0.25"/>
    <row r="1298" s="33" customFormat="1" x14ac:dyDescent="0.25"/>
    <row r="1299" s="33" customFormat="1" x14ac:dyDescent="0.25"/>
    <row r="1300" s="33" customFormat="1" x14ac:dyDescent="0.25"/>
    <row r="1301" s="33" customFormat="1" x14ac:dyDescent="0.25"/>
    <row r="1302" s="33" customFormat="1" x14ac:dyDescent="0.25"/>
    <row r="1303" s="33" customFormat="1" x14ac:dyDescent="0.25"/>
    <row r="1304" s="33" customFormat="1" x14ac:dyDescent="0.25"/>
    <row r="1305" s="33" customFormat="1" x14ac:dyDescent="0.25"/>
    <row r="1306" s="33" customFormat="1" x14ac:dyDescent="0.25"/>
    <row r="1307" s="33" customFormat="1" x14ac:dyDescent="0.25"/>
    <row r="1308" s="33" customFormat="1" x14ac:dyDescent="0.25"/>
    <row r="1309" s="33" customFormat="1" x14ac:dyDescent="0.25"/>
    <row r="1310" s="33" customFormat="1" x14ac:dyDescent="0.25"/>
    <row r="1311" s="33" customFormat="1" x14ac:dyDescent="0.25"/>
    <row r="1312" s="33" customFormat="1" x14ac:dyDescent="0.25"/>
    <row r="1313" s="33" customFormat="1" x14ac:dyDescent="0.25"/>
    <row r="1314" s="33" customFormat="1" x14ac:dyDescent="0.25"/>
    <row r="1315" s="33" customFormat="1" x14ac:dyDescent="0.25"/>
    <row r="1316" s="33" customFormat="1" x14ac:dyDescent="0.25"/>
    <row r="1317" s="33" customFormat="1" x14ac:dyDescent="0.25"/>
    <row r="1318" s="33" customFormat="1" x14ac:dyDescent="0.25"/>
    <row r="1319" s="33" customFormat="1" x14ac:dyDescent="0.25"/>
    <row r="1320" s="33" customFormat="1" x14ac:dyDescent="0.25"/>
    <row r="1321" s="33" customFormat="1" x14ac:dyDescent="0.25"/>
    <row r="1322" s="33" customFormat="1" x14ac:dyDescent="0.25"/>
    <row r="1323" s="33" customFormat="1" x14ac:dyDescent="0.25"/>
    <row r="1324" s="33" customFormat="1" x14ac:dyDescent="0.25"/>
    <row r="1325" s="33" customFormat="1" x14ac:dyDescent="0.25"/>
    <row r="1326" s="33" customFormat="1" x14ac:dyDescent="0.25"/>
    <row r="1327" s="33" customFormat="1" x14ac:dyDescent="0.25"/>
    <row r="1328" s="33" customFormat="1" x14ac:dyDescent="0.25"/>
    <row r="1329" s="33" customFormat="1" x14ac:dyDescent="0.25"/>
    <row r="1330" s="33" customFormat="1" x14ac:dyDescent="0.25"/>
    <row r="1331" s="33" customFormat="1" x14ac:dyDescent="0.25"/>
    <row r="1332" s="33" customFormat="1" x14ac:dyDescent="0.25"/>
    <row r="1333" s="33" customFormat="1" x14ac:dyDescent="0.25"/>
    <row r="1334" s="33" customFormat="1" x14ac:dyDescent="0.25"/>
    <row r="1335" s="33" customFormat="1" x14ac:dyDescent="0.25"/>
    <row r="1336" s="33" customFormat="1" x14ac:dyDescent="0.25"/>
    <row r="1337" s="33" customFormat="1" x14ac:dyDescent="0.25"/>
    <row r="1338" s="33" customFormat="1" x14ac:dyDescent="0.25"/>
    <row r="1339" s="33" customFormat="1" x14ac:dyDescent="0.25"/>
    <row r="1340" s="33" customFormat="1" x14ac:dyDescent="0.25"/>
    <row r="1341" s="33" customFormat="1" x14ac:dyDescent="0.25"/>
    <row r="1342" s="33" customFormat="1" x14ac:dyDescent="0.25"/>
    <row r="1343" s="33" customFormat="1" x14ac:dyDescent="0.25"/>
    <row r="1344" s="33" customFormat="1" x14ac:dyDescent="0.25"/>
    <row r="1345" s="33" customFormat="1" x14ac:dyDescent="0.25"/>
    <row r="1346" s="33" customFormat="1" x14ac:dyDescent="0.25"/>
    <row r="1347" s="33" customFormat="1" x14ac:dyDescent="0.25"/>
    <row r="1348" s="33" customFormat="1" x14ac:dyDescent="0.25"/>
    <row r="1349" s="33" customFormat="1" x14ac:dyDescent="0.25"/>
    <row r="1350" s="33" customFormat="1" x14ac:dyDescent="0.25"/>
    <row r="1351" s="33" customFormat="1" x14ac:dyDescent="0.25"/>
    <row r="1352" s="33" customFormat="1" x14ac:dyDescent="0.25"/>
    <row r="1353" s="33" customFormat="1" x14ac:dyDescent="0.25"/>
    <row r="1354" s="33" customFormat="1" x14ac:dyDescent="0.25"/>
    <row r="1355" s="33" customFormat="1" x14ac:dyDescent="0.25"/>
    <row r="1356" s="33" customFormat="1" x14ac:dyDescent="0.25"/>
    <row r="1357" s="33" customFormat="1" x14ac:dyDescent="0.25"/>
    <row r="1358" s="33" customFormat="1" x14ac:dyDescent="0.25"/>
    <row r="1359" s="33" customFormat="1" x14ac:dyDescent="0.25"/>
    <row r="1360" s="33" customFormat="1" x14ac:dyDescent="0.25"/>
    <row r="1361" s="33" customFormat="1" x14ac:dyDescent="0.25"/>
    <row r="1362" s="33" customFormat="1" x14ac:dyDescent="0.25"/>
    <row r="1363" s="33" customFormat="1" x14ac:dyDescent="0.25"/>
    <row r="1364" s="33" customFormat="1" x14ac:dyDescent="0.25"/>
    <row r="1365" s="33" customFormat="1" x14ac:dyDescent="0.25"/>
    <row r="1366" s="33" customFormat="1" x14ac:dyDescent="0.25"/>
    <row r="1367" s="33" customFormat="1" x14ac:dyDescent="0.25"/>
    <row r="1368" s="33" customFormat="1" x14ac:dyDescent="0.25"/>
    <row r="1369" s="33" customFormat="1" x14ac:dyDescent="0.25"/>
    <row r="1370" s="33" customFormat="1" x14ac:dyDescent="0.25"/>
    <row r="1371" s="33" customFormat="1" x14ac:dyDescent="0.25"/>
    <row r="1372" s="33" customFormat="1" x14ac:dyDescent="0.25"/>
    <row r="1373" s="33" customFormat="1" x14ac:dyDescent="0.25"/>
    <row r="1374" s="33" customFormat="1" x14ac:dyDescent="0.25"/>
    <row r="1375" s="33" customFormat="1" x14ac:dyDescent="0.25"/>
    <row r="1376" s="33" customFormat="1" x14ac:dyDescent="0.25"/>
    <row r="1377" s="33" customFormat="1" x14ac:dyDescent="0.25"/>
    <row r="1378" s="33" customFormat="1" x14ac:dyDescent="0.25"/>
    <row r="1379" s="33" customFormat="1" x14ac:dyDescent="0.25"/>
    <row r="1380" s="33" customFormat="1" x14ac:dyDescent="0.25"/>
    <row r="1381" s="33" customFormat="1" x14ac:dyDescent="0.25"/>
    <row r="1382" s="33" customFormat="1" x14ac:dyDescent="0.25"/>
    <row r="1383" s="33" customFormat="1" x14ac:dyDescent="0.25"/>
    <row r="1384" s="33" customFormat="1" x14ac:dyDescent="0.25"/>
    <row r="1385" s="33" customFormat="1" x14ac:dyDescent="0.25"/>
    <row r="1386" s="33" customFormat="1" x14ac:dyDescent="0.25"/>
    <row r="1387" s="33" customFormat="1" x14ac:dyDescent="0.25"/>
    <row r="1388" s="33" customFormat="1" x14ac:dyDescent="0.25"/>
    <row r="1389" s="33" customFormat="1" x14ac:dyDescent="0.25"/>
    <row r="1390" s="33" customFormat="1" x14ac:dyDescent="0.25"/>
    <row r="1391" s="33" customFormat="1" x14ac:dyDescent="0.25"/>
    <row r="1392" s="33" customFormat="1" x14ac:dyDescent="0.25"/>
    <row r="1393" s="33" customFormat="1" x14ac:dyDescent="0.25"/>
    <row r="1394" s="33" customFormat="1" x14ac:dyDescent="0.25"/>
    <row r="1395" s="33" customFormat="1" x14ac:dyDescent="0.25"/>
    <row r="1396" s="33" customFormat="1" x14ac:dyDescent="0.25"/>
    <row r="1397" s="33" customFormat="1" x14ac:dyDescent="0.25"/>
    <row r="1398" s="33" customFormat="1" x14ac:dyDescent="0.25"/>
    <row r="1399" s="33" customFormat="1" x14ac:dyDescent="0.25"/>
    <row r="1400" s="33" customFormat="1" x14ac:dyDescent="0.25"/>
    <row r="1401" s="33" customFormat="1" x14ac:dyDescent="0.25"/>
    <row r="1402" s="33" customFormat="1" x14ac:dyDescent="0.25"/>
    <row r="1403" s="33" customFormat="1" x14ac:dyDescent="0.25"/>
    <row r="1404" s="33" customFormat="1" x14ac:dyDescent="0.25"/>
    <row r="1405" s="33" customFormat="1" x14ac:dyDescent="0.25"/>
    <row r="1406" s="33" customFormat="1" x14ac:dyDescent="0.25"/>
    <row r="1407" s="33" customFormat="1" x14ac:dyDescent="0.25"/>
    <row r="1408" s="33" customFormat="1" x14ac:dyDescent="0.25"/>
    <row r="1409" s="33" customFormat="1" x14ac:dyDescent="0.25"/>
    <row r="1410" s="33" customFormat="1" x14ac:dyDescent="0.25"/>
    <row r="1411" s="33" customFormat="1" x14ac:dyDescent="0.25"/>
    <row r="1412" s="33" customFormat="1" x14ac:dyDescent="0.25"/>
    <row r="1413" s="33" customFormat="1" x14ac:dyDescent="0.25"/>
    <row r="1414" s="33" customFormat="1" x14ac:dyDescent="0.25"/>
    <row r="1415" s="33" customFormat="1" x14ac:dyDescent="0.25"/>
    <row r="1416" s="33" customFormat="1" x14ac:dyDescent="0.25"/>
    <row r="1417" s="33" customFormat="1" x14ac:dyDescent="0.25"/>
    <row r="1418" s="33" customFormat="1" x14ac:dyDescent="0.25"/>
    <row r="1419" s="33" customFormat="1" x14ac:dyDescent="0.25"/>
    <row r="1420" s="33" customFormat="1" x14ac:dyDescent="0.25"/>
    <row r="1421" s="33" customFormat="1" x14ac:dyDescent="0.25"/>
    <row r="1422" s="33" customFormat="1" x14ac:dyDescent="0.25"/>
    <row r="1423" s="33" customFormat="1" x14ac:dyDescent="0.25"/>
    <row r="1424" s="33" customFormat="1" x14ac:dyDescent="0.25"/>
    <row r="1425" s="33" customFormat="1" x14ac:dyDescent="0.25"/>
    <row r="1426" s="33" customFormat="1" x14ac:dyDescent="0.25"/>
    <row r="1427" s="33" customFormat="1" x14ac:dyDescent="0.25"/>
    <row r="1428" s="33" customFormat="1" x14ac:dyDescent="0.25"/>
    <row r="1429" s="33" customFormat="1" x14ac:dyDescent="0.25"/>
    <row r="1430" s="33" customFormat="1" x14ac:dyDescent="0.25"/>
    <row r="1431" s="33" customFormat="1" x14ac:dyDescent="0.25"/>
    <row r="1432" s="33" customFormat="1" x14ac:dyDescent="0.25"/>
    <row r="1433" s="33" customFormat="1" x14ac:dyDescent="0.25"/>
    <row r="1434" s="33" customFormat="1" x14ac:dyDescent="0.25"/>
    <row r="1435" s="33" customFormat="1" x14ac:dyDescent="0.25"/>
    <row r="1436" s="33" customFormat="1" x14ac:dyDescent="0.25"/>
    <row r="1437" s="33" customFormat="1" x14ac:dyDescent="0.25"/>
    <row r="1438" s="33" customFormat="1" x14ac:dyDescent="0.25"/>
    <row r="1439" s="33" customFormat="1" x14ac:dyDescent="0.25"/>
    <row r="1440" s="33" customFormat="1" x14ac:dyDescent="0.25"/>
    <row r="1441" s="33" customFormat="1" x14ac:dyDescent="0.25"/>
    <row r="1442" s="33" customFormat="1" x14ac:dyDescent="0.25"/>
    <row r="1443" s="33" customFormat="1" x14ac:dyDescent="0.25"/>
    <row r="1444" s="33" customFormat="1" x14ac:dyDescent="0.25"/>
    <row r="1445" s="33" customFormat="1" x14ac:dyDescent="0.25"/>
    <row r="1446" s="33" customFormat="1" x14ac:dyDescent="0.25"/>
    <row r="1447" s="33" customFormat="1" x14ac:dyDescent="0.25"/>
    <row r="1448" s="33" customFormat="1" x14ac:dyDescent="0.25"/>
    <row r="1449" s="33" customFormat="1" x14ac:dyDescent="0.25"/>
    <row r="1450" s="33" customFormat="1" x14ac:dyDescent="0.25"/>
    <row r="1451" s="33" customFormat="1" x14ac:dyDescent="0.25"/>
    <row r="1452" s="33" customFormat="1" x14ac:dyDescent="0.25"/>
    <row r="1453" s="33" customFormat="1" x14ac:dyDescent="0.25"/>
    <row r="1454" s="33" customFormat="1" x14ac:dyDescent="0.25"/>
    <row r="1455" s="33" customFormat="1" x14ac:dyDescent="0.25"/>
    <row r="1456" s="33" customFormat="1" x14ac:dyDescent="0.25"/>
    <row r="1457" s="33" customFormat="1" x14ac:dyDescent="0.25"/>
    <row r="1458" s="33" customFormat="1" x14ac:dyDescent="0.25"/>
    <row r="1459" s="33" customFormat="1" x14ac:dyDescent="0.25"/>
    <row r="1460" s="33" customFormat="1" x14ac:dyDescent="0.25"/>
    <row r="1461" s="33" customFormat="1" x14ac:dyDescent="0.25"/>
    <row r="1462" s="33" customFormat="1" x14ac:dyDescent="0.25"/>
    <row r="1463" s="33" customFormat="1" x14ac:dyDescent="0.25"/>
    <row r="1464" s="33" customFormat="1" x14ac:dyDescent="0.25"/>
    <row r="1465" s="33" customFormat="1" x14ac:dyDescent="0.25"/>
    <row r="1466" s="33" customFormat="1" x14ac:dyDescent="0.25"/>
    <row r="1467" s="33" customFormat="1" x14ac:dyDescent="0.25"/>
    <row r="1468" s="33" customFormat="1" x14ac:dyDescent="0.25"/>
    <row r="1469" s="33" customFormat="1" x14ac:dyDescent="0.25"/>
    <row r="1470" s="33" customFormat="1" x14ac:dyDescent="0.25"/>
    <row r="1471" s="33" customFormat="1" x14ac:dyDescent="0.25"/>
    <row r="1472" s="33" customFormat="1" x14ac:dyDescent="0.25"/>
    <row r="1473" s="33" customFormat="1" x14ac:dyDescent="0.25"/>
    <row r="1474" s="33" customFormat="1" x14ac:dyDescent="0.25"/>
    <row r="1475" s="33" customFormat="1" x14ac:dyDescent="0.25"/>
    <row r="1476" s="33" customFormat="1" x14ac:dyDescent="0.25"/>
    <row r="1477" s="33" customFormat="1" x14ac:dyDescent="0.25"/>
    <row r="1478" s="33" customFormat="1" x14ac:dyDescent="0.25"/>
    <row r="1479" s="33" customFormat="1" x14ac:dyDescent="0.25"/>
    <row r="1480" s="33" customFormat="1" x14ac:dyDescent="0.25"/>
    <row r="1481" s="33" customFormat="1" x14ac:dyDescent="0.25"/>
    <row r="1482" s="33" customFormat="1" x14ac:dyDescent="0.25"/>
    <row r="1483" s="33" customFormat="1" x14ac:dyDescent="0.25"/>
    <row r="1484" s="33" customFormat="1" x14ac:dyDescent="0.25"/>
    <row r="1485" s="33" customFormat="1" x14ac:dyDescent="0.25"/>
    <row r="1486" s="33" customFormat="1" x14ac:dyDescent="0.25"/>
    <row r="1487" s="33" customFormat="1" x14ac:dyDescent="0.25"/>
    <row r="1488" s="33" customFormat="1" x14ac:dyDescent="0.25"/>
    <row r="1489" s="33" customFormat="1" x14ac:dyDescent="0.25"/>
    <row r="1490" s="33" customFormat="1" x14ac:dyDescent="0.25"/>
    <row r="1491" s="33" customFormat="1" x14ac:dyDescent="0.25"/>
    <row r="1492" s="33" customFormat="1" x14ac:dyDescent="0.25"/>
    <row r="1493" s="33" customFormat="1" x14ac:dyDescent="0.25"/>
    <row r="1494" s="33" customFormat="1" x14ac:dyDescent="0.25"/>
    <row r="1495" s="33" customFormat="1" x14ac:dyDescent="0.25"/>
    <row r="1496" s="33" customFormat="1" x14ac:dyDescent="0.25"/>
    <row r="1497" s="33" customFormat="1" x14ac:dyDescent="0.25"/>
    <row r="1498" s="33" customFormat="1" x14ac:dyDescent="0.25"/>
    <row r="1499" s="33" customFormat="1" x14ac:dyDescent="0.25"/>
    <row r="1500" s="33" customFormat="1" x14ac:dyDescent="0.25"/>
    <row r="1501" s="33" customFormat="1" x14ac:dyDescent="0.25"/>
    <row r="1502" s="33" customFormat="1" x14ac:dyDescent="0.25"/>
    <row r="1503" s="33" customFormat="1" x14ac:dyDescent="0.25"/>
    <row r="1504" s="33" customFormat="1" x14ac:dyDescent="0.25"/>
    <row r="1505" s="33" customFormat="1" x14ac:dyDescent="0.25"/>
    <row r="1506" s="33" customFormat="1" x14ac:dyDescent="0.25"/>
    <row r="1507" s="33" customFormat="1" x14ac:dyDescent="0.25"/>
    <row r="1508" s="33" customFormat="1" x14ac:dyDescent="0.25"/>
    <row r="1509" s="33" customFormat="1" x14ac:dyDescent="0.25"/>
    <row r="1510" s="33" customFormat="1" x14ac:dyDescent="0.25"/>
    <row r="1511" s="33" customFormat="1" x14ac:dyDescent="0.25"/>
    <row r="1512" s="33" customFormat="1" x14ac:dyDescent="0.25"/>
    <row r="1513" s="33" customFormat="1" x14ac:dyDescent="0.25"/>
    <row r="1514" s="33" customFormat="1" x14ac:dyDescent="0.25"/>
    <row r="1515" s="33" customFormat="1" x14ac:dyDescent="0.25"/>
    <row r="1516" s="33" customFormat="1" x14ac:dyDescent="0.25"/>
    <row r="1517" s="33" customFormat="1" x14ac:dyDescent="0.25"/>
    <row r="1518" s="33" customFormat="1" x14ac:dyDescent="0.25"/>
    <row r="1519" s="33" customFormat="1" x14ac:dyDescent="0.25"/>
    <row r="1520" s="33" customFormat="1" x14ac:dyDescent="0.25"/>
    <row r="1521" s="33" customFormat="1" x14ac:dyDescent="0.25"/>
    <row r="1522" s="33" customFormat="1" x14ac:dyDescent="0.25"/>
    <row r="1523" s="33" customFormat="1" x14ac:dyDescent="0.25"/>
    <row r="1524" s="33" customFormat="1" x14ac:dyDescent="0.25"/>
    <row r="1525" s="33" customFormat="1" x14ac:dyDescent="0.25"/>
    <row r="1526" s="33" customFormat="1" x14ac:dyDescent="0.25"/>
    <row r="1527" s="33" customFormat="1" x14ac:dyDescent="0.25"/>
    <row r="1528" s="33" customFormat="1" x14ac:dyDescent="0.25"/>
    <row r="1529" s="33" customFormat="1" x14ac:dyDescent="0.25"/>
    <row r="1530" s="33" customFormat="1" x14ac:dyDescent="0.25"/>
    <row r="1531" s="33" customFormat="1" x14ac:dyDescent="0.25"/>
    <row r="1532" s="33" customFormat="1" x14ac:dyDescent="0.25"/>
    <row r="1533" s="33" customFormat="1" x14ac:dyDescent="0.25"/>
    <row r="1534" s="33" customFormat="1" x14ac:dyDescent="0.25"/>
    <row r="1535" s="33" customFormat="1" x14ac:dyDescent="0.25"/>
    <row r="1536" s="33" customFormat="1" x14ac:dyDescent="0.25"/>
    <row r="1537" s="33" customFormat="1" x14ac:dyDescent="0.25"/>
    <row r="1538" s="33" customFormat="1" x14ac:dyDescent="0.25"/>
    <row r="1539" s="33" customFormat="1" x14ac:dyDescent="0.25"/>
    <row r="1540" s="33" customFormat="1" x14ac:dyDescent="0.25"/>
    <row r="1541" s="33" customFormat="1" x14ac:dyDescent="0.25"/>
    <row r="1542" s="33" customFormat="1" x14ac:dyDescent="0.25"/>
    <row r="1543" s="33" customFormat="1" x14ac:dyDescent="0.25"/>
    <row r="1544" s="33" customFormat="1" x14ac:dyDescent="0.25"/>
    <row r="1545" s="33" customFormat="1" x14ac:dyDescent="0.25"/>
    <row r="1546" s="33" customFormat="1" x14ac:dyDescent="0.25"/>
    <row r="1547" s="33" customFormat="1" x14ac:dyDescent="0.25"/>
    <row r="1548" s="33" customFormat="1" x14ac:dyDescent="0.25"/>
    <row r="1549" s="33" customFormat="1" x14ac:dyDescent="0.25"/>
    <row r="1550" s="33" customFormat="1" x14ac:dyDescent="0.25"/>
    <row r="1551" s="33" customFormat="1" x14ac:dyDescent="0.25"/>
    <row r="1552" s="33" customFormat="1" x14ac:dyDescent="0.25"/>
    <row r="1553" s="33" customFormat="1" x14ac:dyDescent="0.25"/>
    <row r="1554" s="33" customFormat="1" x14ac:dyDescent="0.25"/>
    <row r="1555" s="33" customFormat="1" x14ac:dyDescent="0.25"/>
    <row r="1556" s="33" customFormat="1" x14ac:dyDescent="0.25"/>
    <row r="1557" s="33" customFormat="1" x14ac:dyDescent="0.25"/>
    <row r="1558" s="33" customFormat="1" x14ac:dyDescent="0.25"/>
    <row r="1559" s="33" customFormat="1" x14ac:dyDescent="0.25"/>
    <row r="1560" s="33" customFormat="1" x14ac:dyDescent="0.25"/>
    <row r="1561" s="33" customFormat="1" x14ac:dyDescent="0.25"/>
    <row r="1562" s="33" customFormat="1" x14ac:dyDescent="0.25"/>
    <row r="1563" s="33" customFormat="1" x14ac:dyDescent="0.25"/>
    <row r="1564" s="33" customFormat="1" x14ac:dyDescent="0.25"/>
    <row r="1565" s="33" customFormat="1" x14ac:dyDescent="0.25"/>
    <row r="1566" s="33" customFormat="1" x14ac:dyDescent="0.25"/>
    <row r="1567" s="33" customFormat="1" x14ac:dyDescent="0.25"/>
    <row r="1568" s="33" customFormat="1" x14ac:dyDescent="0.25"/>
    <row r="1569" s="33" customFormat="1" x14ac:dyDescent="0.25"/>
    <row r="1570" s="33" customFormat="1" x14ac:dyDescent="0.25"/>
    <row r="1571" s="33" customFormat="1" x14ac:dyDescent="0.25"/>
    <row r="1572" s="33" customFormat="1" x14ac:dyDescent="0.25"/>
    <row r="1573" s="33" customFormat="1" x14ac:dyDescent="0.25"/>
    <row r="1574" s="33" customFormat="1" x14ac:dyDescent="0.25"/>
    <row r="1575" s="33" customFormat="1" x14ac:dyDescent="0.25"/>
    <row r="1576" s="33" customFormat="1" x14ac:dyDescent="0.25"/>
    <row r="1577" s="33" customFormat="1" x14ac:dyDescent="0.25"/>
    <row r="1578" s="33" customFormat="1" x14ac:dyDescent="0.25"/>
    <row r="1579" s="33" customFormat="1" x14ac:dyDescent="0.25"/>
    <row r="1580" s="33" customFormat="1" x14ac:dyDescent="0.25"/>
    <row r="1581" s="33" customFormat="1" x14ac:dyDescent="0.25"/>
    <row r="1582" s="33" customFormat="1" x14ac:dyDescent="0.25"/>
    <row r="1583" s="33" customFormat="1" x14ac:dyDescent="0.25"/>
    <row r="1584" s="33" customFormat="1" x14ac:dyDescent="0.25"/>
    <row r="1585" s="33" customFormat="1" x14ac:dyDescent="0.25"/>
    <row r="1586" s="33" customFormat="1" x14ac:dyDescent="0.25"/>
    <row r="1587" s="33" customFormat="1" x14ac:dyDescent="0.25"/>
    <row r="1588" s="33" customFormat="1" x14ac:dyDescent="0.25"/>
    <row r="1589" s="33" customFormat="1" x14ac:dyDescent="0.25"/>
    <row r="1590" s="33" customFormat="1" x14ac:dyDescent="0.25"/>
    <row r="1591" s="33" customFormat="1" x14ac:dyDescent="0.25"/>
    <row r="1592" s="33" customFormat="1" x14ac:dyDescent="0.25"/>
    <row r="1593" s="33" customFormat="1" x14ac:dyDescent="0.25"/>
    <row r="1594" s="33" customFormat="1" x14ac:dyDescent="0.25"/>
    <row r="1595" s="33" customFormat="1" x14ac:dyDescent="0.25"/>
    <row r="1596" s="33" customFormat="1" x14ac:dyDescent="0.25"/>
    <row r="1597" s="33" customFormat="1" x14ac:dyDescent="0.25"/>
    <row r="1598" s="33" customFormat="1" x14ac:dyDescent="0.25"/>
    <row r="1599" s="33" customFormat="1" x14ac:dyDescent="0.25"/>
    <row r="1600" s="33" customFormat="1" x14ac:dyDescent="0.25"/>
    <row r="1601" s="33" customFormat="1" x14ac:dyDescent="0.25"/>
    <row r="1602" s="33" customFormat="1" x14ac:dyDescent="0.25"/>
    <row r="1603" s="33" customFormat="1" x14ac:dyDescent="0.25"/>
    <row r="1604" s="33" customFormat="1" x14ac:dyDescent="0.25"/>
    <row r="1605" s="33" customFormat="1" x14ac:dyDescent="0.25"/>
    <row r="1606" s="33" customFormat="1" x14ac:dyDescent="0.25"/>
    <row r="1607" s="33" customFormat="1" x14ac:dyDescent="0.25"/>
    <row r="1608" s="33" customFormat="1" x14ac:dyDescent="0.25"/>
    <row r="1609" s="33" customFormat="1" x14ac:dyDescent="0.25"/>
    <row r="1610" s="33" customFormat="1" x14ac:dyDescent="0.25"/>
    <row r="1611" s="33" customFormat="1" x14ac:dyDescent="0.25"/>
    <row r="1612" s="33" customFormat="1" x14ac:dyDescent="0.25"/>
    <row r="1613" s="33" customFormat="1" x14ac:dyDescent="0.25"/>
    <row r="1614" s="33" customFormat="1" x14ac:dyDescent="0.25"/>
    <row r="1615" s="33" customFormat="1" x14ac:dyDescent="0.25"/>
    <row r="1616" s="33" customFormat="1" x14ac:dyDescent="0.25"/>
    <row r="1617" s="33" customFormat="1" x14ac:dyDescent="0.25"/>
    <row r="1618" s="33" customFormat="1" x14ac:dyDescent="0.25"/>
    <row r="1619" s="33" customFormat="1" x14ac:dyDescent="0.25"/>
    <row r="1620" s="33" customFormat="1" x14ac:dyDescent="0.25"/>
    <row r="1621" s="33" customFormat="1" x14ac:dyDescent="0.25"/>
    <row r="1622" s="33" customFormat="1" x14ac:dyDescent="0.25"/>
    <row r="1623" s="33" customFormat="1" x14ac:dyDescent="0.25"/>
    <row r="1624" s="33" customFormat="1" x14ac:dyDescent="0.25"/>
    <row r="1625" s="33" customFormat="1" x14ac:dyDescent="0.25"/>
    <row r="1626" s="33" customFormat="1" x14ac:dyDescent="0.25"/>
    <row r="1627" s="33" customFormat="1" x14ac:dyDescent="0.25"/>
    <row r="1628" s="33" customFormat="1" x14ac:dyDescent="0.25"/>
    <row r="1629" s="33" customFormat="1" x14ac:dyDescent="0.25"/>
    <row r="1630" s="33" customFormat="1" x14ac:dyDescent="0.25"/>
    <row r="1631" s="33" customFormat="1" x14ac:dyDescent="0.25"/>
    <row r="1632" s="33" customFormat="1" x14ac:dyDescent="0.25"/>
    <row r="1633" s="33" customFormat="1" x14ac:dyDescent="0.25"/>
    <row r="1634" s="33" customFormat="1" x14ac:dyDescent="0.25"/>
    <row r="1635" s="33" customFormat="1" x14ac:dyDescent="0.25"/>
    <row r="1636" s="33" customFormat="1" x14ac:dyDescent="0.25"/>
    <row r="1637" s="33" customFormat="1" x14ac:dyDescent="0.25"/>
    <row r="1638" s="33" customFormat="1" x14ac:dyDescent="0.25"/>
    <row r="1639" s="33" customFormat="1" x14ac:dyDescent="0.25"/>
    <row r="1640" s="33" customFormat="1" x14ac:dyDescent="0.25"/>
    <row r="1641" s="33" customFormat="1" x14ac:dyDescent="0.25"/>
    <row r="1642" s="33" customFormat="1" x14ac:dyDescent="0.25"/>
    <row r="1643" s="33" customFormat="1" x14ac:dyDescent="0.25"/>
    <row r="1644" s="33" customFormat="1" x14ac:dyDescent="0.25"/>
    <row r="1645" s="33" customFormat="1" x14ac:dyDescent="0.25"/>
    <row r="1646" s="33" customFormat="1" x14ac:dyDescent="0.25"/>
    <row r="1647" s="33" customFormat="1" x14ac:dyDescent="0.25"/>
    <row r="1648" s="33" customFormat="1" x14ac:dyDescent="0.25"/>
    <row r="1649" s="33" customFormat="1" x14ac:dyDescent="0.25"/>
    <row r="1650" s="33" customFormat="1" x14ac:dyDescent="0.25"/>
    <row r="1651" s="33" customFormat="1" x14ac:dyDescent="0.25"/>
    <row r="1652" s="33" customFormat="1" x14ac:dyDescent="0.25"/>
    <row r="1653" s="33" customFormat="1" x14ac:dyDescent="0.25"/>
    <row r="1654" s="33" customFormat="1" x14ac:dyDescent="0.25"/>
    <row r="1655" s="33" customFormat="1" x14ac:dyDescent="0.25"/>
    <row r="1656" s="33" customFormat="1" x14ac:dyDescent="0.25"/>
    <row r="1657" s="33" customFormat="1" x14ac:dyDescent="0.25"/>
    <row r="1658" s="33" customFormat="1" x14ac:dyDescent="0.25"/>
    <row r="1659" s="33" customFormat="1" x14ac:dyDescent="0.25"/>
    <row r="1660" s="33" customFormat="1" x14ac:dyDescent="0.25"/>
    <row r="1661" s="33" customFormat="1" x14ac:dyDescent="0.25"/>
    <row r="1662" s="33" customFormat="1" x14ac:dyDescent="0.25"/>
    <row r="1663" s="33" customFormat="1" x14ac:dyDescent="0.25"/>
    <row r="1664" s="33" customFormat="1" x14ac:dyDescent="0.25"/>
    <row r="1665" s="33" customFormat="1" x14ac:dyDescent="0.25"/>
    <row r="1666" s="33" customFormat="1" x14ac:dyDescent="0.25"/>
    <row r="1667" s="33" customFormat="1" x14ac:dyDescent="0.25"/>
    <row r="1668" s="33" customFormat="1" x14ac:dyDescent="0.25"/>
    <row r="1669" s="33" customFormat="1" x14ac:dyDescent="0.25"/>
    <row r="1670" s="33" customFormat="1" x14ac:dyDescent="0.25"/>
    <row r="1671" s="33" customFormat="1" x14ac:dyDescent="0.25"/>
    <row r="1672" s="33" customFormat="1" x14ac:dyDescent="0.25"/>
    <row r="1673" s="33" customFormat="1" x14ac:dyDescent="0.25"/>
    <row r="1674" s="33" customFormat="1" x14ac:dyDescent="0.25"/>
    <row r="1675" s="33" customFormat="1" x14ac:dyDescent="0.25"/>
    <row r="1676" s="33" customFormat="1" x14ac:dyDescent="0.25"/>
    <row r="1677" s="33" customFormat="1" x14ac:dyDescent="0.25"/>
    <row r="1678" s="33" customFormat="1" x14ac:dyDescent="0.25"/>
    <row r="1679" s="33" customFormat="1" x14ac:dyDescent="0.25"/>
    <row r="1680" s="33" customFormat="1" x14ac:dyDescent="0.25"/>
    <row r="1681" s="33" customFormat="1" x14ac:dyDescent="0.25"/>
    <row r="1682" s="33" customFormat="1" x14ac:dyDescent="0.25"/>
    <row r="1683" s="33" customFormat="1" x14ac:dyDescent="0.25"/>
    <row r="1684" s="33" customFormat="1" x14ac:dyDescent="0.25"/>
    <row r="1685" s="33" customFormat="1" x14ac:dyDescent="0.25"/>
    <row r="1686" s="33" customFormat="1" x14ac:dyDescent="0.25"/>
    <row r="1687" s="33" customFormat="1" x14ac:dyDescent="0.25"/>
    <row r="1688" s="33" customFormat="1" x14ac:dyDescent="0.25"/>
    <row r="1689" s="33" customFormat="1" x14ac:dyDescent="0.25"/>
    <row r="1690" s="33" customFormat="1" x14ac:dyDescent="0.25"/>
    <row r="1691" s="33" customFormat="1" x14ac:dyDescent="0.25"/>
    <row r="1692" s="33" customFormat="1" x14ac:dyDescent="0.25"/>
    <row r="1693" s="33" customFormat="1" x14ac:dyDescent="0.25"/>
    <row r="1694" s="33" customFormat="1" x14ac:dyDescent="0.25"/>
    <row r="1695" s="33" customFormat="1" x14ac:dyDescent="0.25"/>
    <row r="1696" s="33" customFormat="1" x14ac:dyDescent="0.25"/>
    <row r="1697" s="33" customFormat="1" x14ac:dyDescent="0.25"/>
    <row r="1698" s="33" customFormat="1" x14ac:dyDescent="0.25"/>
    <row r="1699" s="33" customFormat="1" x14ac:dyDescent="0.25"/>
    <row r="1700" s="33" customFormat="1" x14ac:dyDescent="0.25"/>
    <row r="1701" s="33" customFormat="1" x14ac:dyDescent="0.25"/>
    <row r="1702" s="33" customFormat="1" x14ac:dyDescent="0.25"/>
    <row r="1703" s="33" customFormat="1" x14ac:dyDescent="0.25"/>
    <row r="1704" s="33" customFormat="1" x14ac:dyDescent="0.25"/>
    <row r="1705" s="33" customFormat="1" x14ac:dyDescent="0.25"/>
    <row r="1706" s="33" customFormat="1" x14ac:dyDescent="0.25"/>
    <row r="1707" s="33" customFormat="1" x14ac:dyDescent="0.25"/>
    <row r="1708" s="33" customFormat="1" x14ac:dyDescent="0.25"/>
    <row r="1709" s="33" customFormat="1" x14ac:dyDescent="0.25"/>
    <row r="1710" s="33" customFormat="1" x14ac:dyDescent="0.25"/>
    <row r="1711" s="33" customFormat="1" x14ac:dyDescent="0.25"/>
    <row r="1712" s="33" customFormat="1" x14ac:dyDescent="0.25"/>
    <row r="1713" s="33" customFormat="1" x14ac:dyDescent="0.25"/>
    <row r="1714" s="33" customFormat="1" x14ac:dyDescent="0.25"/>
    <row r="1715" s="33" customFormat="1" x14ac:dyDescent="0.25"/>
    <row r="1716" s="33" customFormat="1" x14ac:dyDescent="0.25"/>
    <row r="1717" s="33" customFormat="1" x14ac:dyDescent="0.25"/>
    <row r="1718" s="33" customFormat="1" x14ac:dyDescent="0.25"/>
    <row r="1719" s="33" customFormat="1" x14ac:dyDescent="0.25"/>
    <row r="1720" s="33" customFormat="1" x14ac:dyDescent="0.25"/>
    <row r="1721" s="33" customFormat="1" x14ac:dyDescent="0.25"/>
    <row r="1722" s="33" customFormat="1" x14ac:dyDescent="0.25"/>
    <row r="1723" s="33" customFormat="1" x14ac:dyDescent="0.25"/>
    <row r="1724" s="33" customFormat="1" x14ac:dyDescent="0.25"/>
    <row r="1725" s="33" customFormat="1" x14ac:dyDescent="0.25"/>
    <row r="1726" s="33" customFormat="1" x14ac:dyDescent="0.25"/>
    <row r="1727" s="33" customFormat="1" x14ac:dyDescent="0.25"/>
    <row r="1728" s="33" customFormat="1" x14ac:dyDescent="0.25"/>
    <row r="1729" s="33" customFormat="1" x14ac:dyDescent="0.25"/>
    <row r="1730" s="33" customFormat="1" x14ac:dyDescent="0.25"/>
    <row r="1731" s="33" customFormat="1" x14ac:dyDescent="0.25"/>
    <row r="1732" s="33" customFormat="1" x14ac:dyDescent="0.25"/>
    <row r="1733" s="33" customFormat="1" x14ac:dyDescent="0.25"/>
    <row r="1734" s="33" customFormat="1" x14ac:dyDescent="0.25"/>
    <row r="1735" s="33" customFormat="1" x14ac:dyDescent="0.25"/>
    <row r="1736" s="33" customFormat="1" x14ac:dyDescent="0.25"/>
    <row r="1737" s="33" customFormat="1" x14ac:dyDescent="0.25"/>
    <row r="1738" s="33" customFormat="1" x14ac:dyDescent="0.25"/>
    <row r="1739" s="33" customFormat="1" x14ac:dyDescent="0.25"/>
    <row r="1740" s="33" customFormat="1" x14ac:dyDescent="0.25"/>
    <row r="1741" s="33" customFormat="1" x14ac:dyDescent="0.25"/>
    <row r="1742" s="33" customFormat="1" x14ac:dyDescent="0.25"/>
    <row r="1743" s="33" customFormat="1" x14ac:dyDescent="0.25"/>
    <row r="1744" s="33" customFormat="1" x14ac:dyDescent="0.25"/>
    <row r="1745" s="33" customFormat="1" x14ac:dyDescent="0.25"/>
    <row r="1746" s="33" customFormat="1" x14ac:dyDescent="0.25"/>
    <row r="1747" s="33" customFormat="1" x14ac:dyDescent="0.25"/>
    <row r="1748" s="33" customFormat="1" x14ac:dyDescent="0.25"/>
    <row r="1749" s="33" customFormat="1" x14ac:dyDescent="0.25"/>
    <row r="1750" s="33" customFormat="1" x14ac:dyDescent="0.25"/>
    <row r="1751" s="33" customFormat="1" x14ac:dyDescent="0.25"/>
    <row r="1752" s="33" customFormat="1" x14ac:dyDescent="0.25"/>
    <row r="1753" s="33" customFormat="1" x14ac:dyDescent="0.25"/>
    <row r="1754" s="33" customFormat="1" x14ac:dyDescent="0.25"/>
    <row r="1755" s="33" customFormat="1" x14ac:dyDescent="0.25"/>
    <row r="1756" s="33" customFormat="1" x14ac:dyDescent="0.25"/>
    <row r="1757" s="33" customFormat="1" x14ac:dyDescent="0.25"/>
    <row r="1758" s="33" customFormat="1" x14ac:dyDescent="0.25"/>
    <row r="1759" s="33" customFormat="1" x14ac:dyDescent="0.25"/>
    <row r="1760" s="33" customFormat="1" x14ac:dyDescent="0.25"/>
    <row r="1761" s="33" customFormat="1" x14ac:dyDescent="0.25"/>
    <row r="1762" s="33" customFormat="1" x14ac:dyDescent="0.25"/>
    <row r="1763" s="33" customFormat="1" x14ac:dyDescent="0.25"/>
    <row r="1764" s="33" customFormat="1" x14ac:dyDescent="0.25"/>
    <row r="1765" s="33" customFormat="1" x14ac:dyDescent="0.25"/>
    <row r="1766" s="33" customFormat="1" x14ac:dyDescent="0.25"/>
    <row r="1767" s="33" customFormat="1" x14ac:dyDescent="0.25"/>
    <row r="1768" s="33" customFormat="1" x14ac:dyDescent="0.25"/>
    <row r="1769" s="33" customFormat="1" x14ac:dyDescent="0.25"/>
    <row r="1770" s="33" customFormat="1" x14ac:dyDescent="0.25"/>
    <row r="1771" s="33" customFormat="1" x14ac:dyDescent="0.25"/>
    <row r="1772" s="33" customFormat="1" x14ac:dyDescent="0.25"/>
    <row r="1773" s="33" customFormat="1" x14ac:dyDescent="0.25"/>
    <row r="1774" s="33" customFormat="1" x14ac:dyDescent="0.25"/>
    <row r="1775" s="33" customFormat="1" x14ac:dyDescent="0.25"/>
    <row r="1776" s="33" customFormat="1" x14ac:dyDescent="0.25"/>
    <row r="1777" s="33" customFormat="1" x14ac:dyDescent="0.25"/>
    <row r="1778" s="33" customFormat="1" x14ac:dyDescent="0.25"/>
    <row r="1779" s="33" customFormat="1" x14ac:dyDescent="0.25"/>
    <row r="1780" s="33" customFormat="1" x14ac:dyDescent="0.25"/>
    <row r="1781" s="33" customFormat="1" x14ac:dyDescent="0.25"/>
    <row r="1782" s="33" customFormat="1" x14ac:dyDescent="0.25"/>
    <row r="1783" s="33" customFormat="1" x14ac:dyDescent="0.25"/>
    <row r="1784" s="33" customFormat="1" x14ac:dyDescent="0.25"/>
    <row r="1785" s="33" customFormat="1" x14ac:dyDescent="0.25"/>
    <row r="1786" s="33" customFormat="1" x14ac:dyDescent="0.25"/>
    <row r="1787" s="33" customFormat="1" x14ac:dyDescent="0.25"/>
    <row r="1788" s="33" customFormat="1" x14ac:dyDescent="0.25"/>
    <row r="1789" s="33" customFormat="1" x14ac:dyDescent="0.25"/>
    <row r="1790" s="33" customFormat="1" x14ac:dyDescent="0.25"/>
    <row r="1791" s="33" customFormat="1" x14ac:dyDescent="0.25"/>
    <row r="1792" s="33" customFormat="1" x14ac:dyDescent="0.25"/>
    <row r="1793" s="33" customFormat="1" x14ac:dyDescent="0.25"/>
    <row r="1794" s="33" customFormat="1" x14ac:dyDescent="0.25"/>
    <row r="1795" s="33" customFormat="1" x14ac:dyDescent="0.25"/>
    <row r="1796" s="33" customFormat="1" x14ac:dyDescent="0.25"/>
    <row r="1797" s="33" customFormat="1" x14ac:dyDescent="0.25"/>
    <row r="1798" s="33" customFormat="1" x14ac:dyDescent="0.25"/>
    <row r="1799" s="33" customFormat="1" x14ac:dyDescent="0.25"/>
    <row r="1800" s="33" customFormat="1" x14ac:dyDescent="0.25"/>
    <row r="1801" s="33" customFormat="1" x14ac:dyDescent="0.25"/>
    <row r="1802" s="33" customFormat="1" x14ac:dyDescent="0.25"/>
    <row r="1803" s="33" customFormat="1" x14ac:dyDescent="0.25"/>
    <row r="1804" s="33" customFormat="1" x14ac:dyDescent="0.25"/>
    <row r="1805" s="33" customFormat="1" x14ac:dyDescent="0.25"/>
    <row r="1806" s="33" customFormat="1" x14ac:dyDescent="0.25"/>
    <row r="1807" s="33" customFormat="1" x14ac:dyDescent="0.25"/>
    <row r="1808" s="33" customFormat="1" x14ac:dyDescent="0.25"/>
    <row r="1809" s="33" customFormat="1" x14ac:dyDescent="0.25"/>
    <row r="1810" s="33" customFormat="1" x14ac:dyDescent="0.25"/>
    <row r="1811" s="33" customFormat="1" x14ac:dyDescent="0.25"/>
    <row r="1812" s="33" customFormat="1" x14ac:dyDescent="0.25"/>
    <row r="1813" s="33" customFormat="1" x14ac:dyDescent="0.25"/>
    <row r="1814" s="33" customFormat="1" x14ac:dyDescent="0.25"/>
    <row r="1815" s="33" customFormat="1" x14ac:dyDescent="0.25"/>
    <row r="1816" s="33" customFormat="1" x14ac:dyDescent="0.25"/>
    <row r="1817" s="33" customFormat="1" x14ac:dyDescent="0.25"/>
    <row r="1818" s="33" customFormat="1" x14ac:dyDescent="0.25"/>
    <row r="1819" s="33" customFormat="1" x14ac:dyDescent="0.25"/>
    <row r="1820" s="33" customFormat="1" x14ac:dyDescent="0.25"/>
    <row r="1821" s="33" customFormat="1" x14ac:dyDescent="0.25"/>
    <row r="1822" s="33" customFormat="1" x14ac:dyDescent="0.25"/>
    <row r="1823" s="33" customFormat="1" x14ac:dyDescent="0.25"/>
    <row r="1824" s="33" customFormat="1" x14ac:dyDescent="0.25"/>
    <row r="1825" s="33" customFormat="1" x14ac:dyDescent="0.25"/>
    <row r="1826" s="33" customFormat="1" x14ac:dyDescent="0.25"/>
    <row r="1827" s="33" customFormat="1" x14ac:dyDescent="0.25"/>
    <row r="1828" s="33" customFormat="1" x14ac:dyDescent="0.25"/>
    <row r="1829" s="33" customFormat="1" x14ac:dyDescent="0.25"/>
    <row r="1830" s="33" customFormat="1" x14ac:dyDescent="0.25"/>
    <row r="1831" s="33" customFormat="1" x14ac:dyDescent="0.25"/>
    <row r="1832" s="33" customFormat="1" x14ac:dyDescent="0.25"/>
    <row r="1833" s="33" customFormat="1" x14ac:dyDescent="0.25"/>
    <row r="1834" s="33" customFormat="1" x14ac:dyDescent="0.25"/>
    <row r="1835" s="33" customFormat="1" x14ac:dyDescent="0.25"/>
    <row r="1836" s="33" customFormat="1" x14ac:dyDescent="0.25"/>
    <row r="1837" s="33" customFormat="1" x14ac:dyDescent="0.25"/>
    <row r="1838" s="33" customFormat="1" x14ac:dyDescent="0.25"/>
    <row r="1839" s="33" customFormat="1" x14ac:dyDescent="0.25"/>
    <row r="1840" s="33" customFormat="1" x14ac:dyDescent="0.25"/>
    <row r="1841" s="33" customFormat="1" x14ac:dyDescent="0.25"/>
    <row r="1842" s="33" customFormat="1" x14ac:dyDescent="0.25"/>
    <row r="1843" s="33" customFormat="1" x14ac:dyDescent="0.25"/>
    <row r="1844" s="33" customFormat="1" x14ac:dyDescent="0.25"/>
    <row r="1845" s="33" customFormat="1" x14ac:dyDescent="0.25"/>
    <row r="1846" s="33" customFormat="1" x14ac:dyDescent="0.25"/>
    <row r="1847" s="33" customFormat="1" x14ac:dyDescent="0.25"/>
    <row r="1848" s="33" customFormat="1" x14ac:dyDescent="0.25"/>
    <row r="1849" s="33" customFormat="1" x14ac:dyDescent="0.25"/>
    <row r="1850" s="33" customFormat="1" x14ac:dyDescent="0.25"/>
    <row r="1851" s="33" customFormat="1" x14ac:dyDescent="0.25"/>
    <row r="1852" s="33" customFormat="1" x14ac:dyDescent="0.25"/>
    <row r="1853" s="33" customFormat="1" x14ac:dyDescent="0.25"/>
    <row r="1854" s="33" customFormat="1" x14ac:dyDescent="0.25"/>
    <row r="1855" s="33" customFormat="1" x14ac:dyDescent="0.25"/>
    <row r="1856" s="33" customFormat="1" x14ac:dyDescent="0.25"/>
    <row r="1857" s="33" customFormat="1" x14ac:dyDescent="0.25"/>
    <row r="1858" s="33" customFormat="1" x14ac:dyDescent="0.25"/>
    <row r="1859" s="33" customFormat="1" x14ac:dyDescent="0.25"/>
    <row r="1860" s="33" customFormat="1" x14ac:dyDescent="0.25"/>
    <row r="1861" s="33" customFormat="1" x14ac:dyDescent="0.25"/>
    <row r="1862" s="33" customFormat="1" x14ac:dyDescent="0.25"/>
    <row r="1863" s="33" customFormat="1" x14ac:dyDescent="0.25"/>
    <row r="1864" s="33" customFormat="1" x14ac:dyDescent="0.25"/>
    <row r="1865" s="33" customFormat="1" x14ac:dyDescent="0.25"/>
    <row r="1866" s="33" customFormat="1" x14ac:dyDescent="0.25"/>
    <row r="1867" s="33" customFormat="1" x14ac:dyDescent="0.25"/>
    <row r="1868" s="33" customFormat="1" x14ac:dyDescent="0.25"/>
    <row r="1869" s="33" customFormat="1" x14ac:dyDescent="0.25"/>
    <row r="1870" s="33" customFormat="1" x14ac:dyDescent="0.25"/>
    <row r="1871" s="33" customFormat="1" x14ac:dyDescent="0.25"/>
    <row r="1872" s="33" customFormat="1" x14ac:dyDescent="0.25"/>
    <row r="1873" s="33" customFormat="1" x14ac:dyDescent="0.25"/>
    <row r="1874" s="33" customFormat="1" x14ac:dyDescent="0.25"/>
    <row r="1875" s="33" customFormat="1" x14ac:dyDescent="0.25"/>
    <row r="1876" s="33" customFormat="1" x14ac:dyDescent="0.25"/>
    <row r="1877" s="33" customFormat="1" x14ac:dyDescent="0.25"/>
    <row r="1878" s="33" customFormat="1" x14ac:dyDescent="0.25"/>
    <row r="1879" s="33" customFormat="1" x14ac:dyDescent="0.25"/>
    <row r="1880" s="33" customFormat="1" x14ac:dyDescent="0.25"/>
    <row r="1881" s="33" customFormat="1" x14ac:dyDescent="0.25"/>
    <row r="1882" s="33" customFormat="1" x14ac:dyDescent="0.25"/>
    <row r="1883" s="33" customFormat="1" x14ac:dyDescent="0.25"/>
    <row r="1884" s="33" customFormat="1" x14ac:dyDescent="0.25"/>
    <row r="1885" s="33" customFormat="1" x14ac:dyDescent="0.25"/>
    <row r="1886" s="33" customFormat="1" x14ac:dyDescent="0.25"/>
    <row r="1887" s="33" customFormat="1" x14ac:dyDescent="0.25"/>
    <row r="1888" s="33" customFormat="1" x14ac:dyDescent="0.25"/>
    <row r="1889" s="33" customFormat="1" x14ac:dyDescent="0.25"/>
    <row r="1890" s="33" customFormat="1" x14ac:dyDescent="0.25"/>
    <row r="1891" s="33" customFormat="1" x14ac:dyDescent="0.25"/>
    <row r="1892" s="33" customFormat="1" x14ac:dyDescent="0.25"/>
    <row r="1893" s="33" customFormat="1" x14ac:dyDescent="0.25"/>
    <row r="1894" s="33" customFormat="1" x14ac:dyDescent="0.25"/>
    <row r="1895" s="33" customFormat="1" x14ac:dyDescent="0.25"/>
    <row r="1896" s="33" customFormat="1" x14ac:dyDescent="0.25"/>
    <row r="1897" s="33" customFormat="1" x14ac:dyDescent="0.25"/>
    <row r="1898" s="33" customFormat="1" x14ac:dyDescent="0.25"/>
    <row r="1899" s="33" customFormat="1" x14ac:dyDescent="0.25"/>
    <row r="1900" s="33" customFormat="1" x14ac:dyDescent="0.25"/>
    <row r="1901" s="33" customFormat="1" x14ac:dyDescent="0.25"/>
    <row r="1902" s="33" customFormat="1" x14ac:dyDescent="0.25"/>
    <row r="1903" s="33" customFormat="1" x14ac:dyDescent="0.25"/>
    <row r="1904" s="33" customFormat="1" x14ac:dyDescent="0.25"/>
    <row r="1905" s="33" customFormat="1" x14ac:dyDescent="0.25"/>
    <row r="1906" s="33" customFormat="1" x14ac:dyDescent="0.25"/>
    <row r="1907" s="33" customFormat="1" x14ac:dyDescent="0.25"/>
    <row r="1908" s="33" customFormat="1" x14ac:dyDescent="0.25"/>
    <row r="1909" s="33" customFormat="1" x14ac:dyDescent="0.25"/>
    <row r="1910" s="33" customFormat="1" x14ac:dyDescent="0.25"/>
    <row r="1911" s="33" customFormat="1" x14ac:dyDescent="0.25"/>
    <row r="1912" s="33" customFormat="1" x14ac:dyDescent="0.25"/>
    <row r="1913" s="33" customFormat="1" x14ac:dyDescent="0.25"/>
    <row r="1914" s="33" customFormat="1" x14ac:dyDescent="0.25"/>
    <row r="1915" s="33" customFormat="1" x14ac:dyDescent="0.25"/>
    <row r="1916" s="33" customFormat="1" x14ac:dyDescent="0.25"/>
    <row r="1917" s="33" customFormat="1" x14ac:dyDescent="0.25"/>
    <row r="1918" s="33" customFormat="1" x14ac:dyDescent="0.25"/>
    <row r="1919" s="33" customFormat="1" x14ac:dyDescent="0.25"/>
    <row r="1920" s="33" customFormat="1" x14ac:dyDescent="0.25"/>
    <row r="1921" s="33" customFormat="1" x14ac:dyDescent="0.25"/>
    <row r="1922" s="33" customFormat="1" x14ac:dyDescent="0.25"/>
    <row r="1923" s="33" customFormat="1" x14ac:dyDescent="0.25"/>
    <row r="1924" s="33" customFormat="1" x14ac:dyDescent="0.25"/>
    <row r="1925" s="33" customFormat="1" x14ac:dyDescent="0.25"/>
    <row r="1926" s="33" customFormat="1" x14ac:dyDescent="0.25"/>
    <row r="1927" s="33" customFormat="1" x14ac:dyDescent="0.25"/>
    <row r="1928" s="33" customFormat="1" x14ac:dyDescent="0.25"/>
    <row r="1929" s="33" customFormat="1" x14ac:dyDescent="0.25"/>
    <row r="1930" s="33" customFormat="1" x14ac:dyDescent="0.25"/>
    <row r="1931" s="33" customFormat="1" x14ac:dyDescent="0.25"/>
    <row r="1932" s="33" customFormat="1" x14ac:dyDescent="0.25"/>
    <row r="1933" s="33" customFormat="1" x14ac:dyDescent="0.25"/>
    <row r="1934" s="33" customFormat="1" x14ac:dyDescent="0.25"/>
    <row r="1935" s="33" customFormat="1" x14ac:dyDescent="0.25"/>
    <row r="1936" s="33" customFormat="1" x14ac:dyDescent="0.25"/>
    <row r="1937" s="33" customFormat="1" x14ac:dyDescent="0.25"/>
    <row r="1938" s="33" customFormat="1" x14ac:dyDescent="0.25"/>
    <row r="1939" s="33" customFormat="1" x14ac:dyDescent="0.25"/>
    <row r="1940" s="33" customFormat="1" x14ac:dyDescent="0.25"/>
    <row r="1941" s="33" customFormat="1" x14ac:dyDescent="0.25"/>
    <row r="1942" s="33" customFormat="1" x14ac:dyDescent="0.25"/>
    <row r="1943" s="33" customFormat="1" x14ac:dyDescent="0.25"/>
    <row r="1944" s="33" customFormat="1" x14ac:dyDescent="0.25"/>
    <row r="1945" s="33" customFormat="1" x14ac:dyDescent="0.25"/>
    <row r="1946" s="33" customFormat="1" x14ac:dyDescent="0.25"/>
    <row r="1947" s="33" customFormat="1" x14ac:dyDescent="0.25"/>
    <row r="1948" s="33" customFormat="1" x14ac:dyDescent="0.25"/>
    <row r="1949" s="33" customFormat="1" x14ac:dyDescent="0.25"/>
    <row r="1950" s="33" customFormat="1" x14ac:dyDescent="0.25"/>
    <row r="1951" s="33" customFormat="1" x14ac:dyDescent="0.25"/>
    <row r="1952" s="33" customFormat="1" x14ac:dyDescent="0.25"/>
    <row r="1953" s="33" customFormat="1" x14ac:dyDescent="0.25"/>
    <row r="1954" s="33" customFormat="1" x14ac:dyDescent="0.25"/>
    <row r="1955" s="33" customFormat="1" x14ac:dyDescent="0.25"/>
    <row r="1956" s="33" customFormat="1" x14ac:dyDescent="0.25"/>
    <row r="1957" s="33" customFormat="1" x14ac:dyDescent="0.25"/>
    <row r="1958" s="33" customFormat="1" x14ac:dyDescent="0.25"/>
    <row r="1959" s="33" customFormat="1" x14ac:dyDescent="0.25"/>
    <row r="1960" s="33" customFormat="1" x14ac:dyDescent="0.25"/>
    <row r="1961" s="33" customFormat="1" x14ac:dyDescent="0.25"/>
    <row r="1962" s="33" customFormat="1" x14ac:dyDescent="0.25"/>
    <row r="1963" s="33" customFormat="1" x14ac:dyDescent="0.25"/>
    <row r="1964" s="33" customFormat="1" x14ac:dyDescent="0.25"/>
    <row r="1965" s="33" customFormat="1" x14ac:dyDescent="0.25"/>
    <row r="1966" s="33" customFormat="1" x14ac:dyDescent="0.25"/>
    <row r="1967" s="33" customFormat="1" x14ac:dyDescent="0.25"/>
    <row r="1968" s="33" customFormat="1" x14ac:dyDescent="0.25"/>
    <row r="1969" s="33" customFormat="1" x14ac:dyDescent="0.25"/>
    <row r="1970" s="33" customFormat="1" x14ac:dyDescent="0.25"/>
    <row r="1971" s="33" customFormat="1" x14ac:dyDescent="0.25"/>
    <row r="1972" s="33" customFormat="1" x14ac:dyDescent="0.25"/>
    <row r="1973" s="33" customFormat="1" x14ac:dyDescent="0.25"/>
    <row r="1974" s="33" customFormat="1" x14ac:dyDescent="0.25"/>
    <row r="1975" s="33" customFormat="1" x14ac:dyDescent="0.25"/>
    <row r="1976" s="33" customFormat="1" x14ac:dyDescent="0.25"/>
    <row r="1977" s="33" customFormat="1" x14ac:dyDescent="0.25"/>
    <row r="1978" s="33" customFormat="1" x14ac:dyDescent="0.25"/>
    <row r="1979" s="33" customFormat="1" x14ac:dyDescent="0.25"/>
    <row r="1980" s="33" customFormat="1" x14ac:dyDescent="0.25"/>
    <row r="1981" s="33" customFormat="1" x14ac:dyDescent="0.25"/>
    <row r="1982" s="33" customFormat="1" x14ac:dyDescent="0.25"/>
    <row r="1983" s="33" customFormat="1" x14ac:dyDescent="0.25"/>
    <row r="1984" s="33" customFormat="1" x14ac:dyDescent="0.25"/>
    <row r="1985" s="33" customFormat="1" x14ac:dyDescent="0.25"/>
    <row r="1986" s="33" customFormat="1" x14ac:dyDescent="0.25"/>
    <row r="1987" s="33" customFormat="1" x14ac:dyDescent="0.25"/>
    <row r="1988" s="33" customFormat="1" x14ac:dyDescent="0.25"/>
    <row r="1989" s="33" customFormat="1" x14ac:dyDescent="0.25"/>
    <row r="1990" s="33" customFormat="1" x14ac:dyDescent="0.25"/>
    <row r="1991" s="33" customFormat="1" x14ac:dyDescent="0.25"/>
    <row r="1992" s="33" customFormat="1" x14ac:dyDescent="0.25"/>
    <row r="1993" s="33" customFormat="1" x14ac:dyDescent="0.25"/>
    <row r="1994" s="33" customFormat="1" x14ac:dyDescent="0.25"/>
    <row r="1995" s="33" customFormat="1" x14ac:dyDescent="0.25"/>
    <row r="1996" s="33" customFormat="1" x14ac:dyDescent="0.25"/>
    <row r="1997" s="33" customFormat="1" x14ac:dyDescent="0.25"/>
    <row r="1998" s="33" customFormat="1" x14ac:dyDescent="0.25"/>
    <row r="1999" s="33" customFormat="1" x14ac:dyDescent="0.25"/>
    <row r="2000" s="33" customFormat="1" x14ac:dyDescent="0.25"/>
    <row r="2001" s="33" customFormat="1" x14ac:dyDescent="0.25"/>
    <row r="2002" s="33" customFormat="1" x14ac:dyDescent="0.25"/>
    <row r="2003" s="33" customFormat="1" x14ac:dyDescent="0.25"/>
    <row r="2004" s="33" customFormat="1" x14ac:dyDescent="0.25"/>
    <row r="2005" s="33" customFormat="1" x14ac:dyDescent="0.25"/>
    <row r="2006" s="33" customFormat="1" x14ac:dyDescent="0.25"/>
    <row r="2007" s="33" customFormat="1" x14ac:dyDescent="0.25"/>
    <row r="2008" s="33" customFormat="1" x14ac:dyDescent="0.25"/>
    <row r="2009" s="33" customFormat="1" x14ac:dyDescent="0.25"/>
    <row r="2010" s="33" customFormat="1" x14ac:dyDescent="0.25"/>
    <row r="2011" s="33" customFormat="1" x14ac:dyDescent="0.25"/>
    <row r="2012" s="33" customFormat="1" x14ac:dyDescent="0.25"/>
    <row r="2013" s="33" customFormat="1" x14ac:dyDescent="0.25"/>
    <row r="2014" s="33" customFormat="1" x14ac:dyDescent="0.25"/>
    <row r="2015" s="33" customFormat="1" x14ac:dyDescent="0.25"/>
    <row r="2016" s="33" customFormat="1" x14ac:dyDescent="0.25"/>
    <row r="2017" s="33" customFormat="1" x14ac:dyDescent="0.25"/>
    <row r="2018" s="33" customFormat="1" x14ac:dyDescent="0.25"/>
    <row r="2019" s="33" customFormat="1" x14ac:dyDescent="0.25"/>
    <row r="2020" s="33" customFormat="1" x14ac:dyDescent="0.25"/>
    <row r="2021" s="33" customFormat="1" x14ac:dyDescent="0.25"/>
    <row r="2022" s="33" customFormat="1" x14ac:dyDescent="0.25"/>
    <row r="2023" s="33" customFormat="1" x14ac:dyDescent="0.25"/>
    <row r="2024" s="33" customFormat="1" x14ac:dyDescent="0.25"/>
    <row r="2025" s="33" customFormat="1" x14ac:dyDescent="0.25"/>
    <row r="2026" s="33" customFormat="1" x14ac:dyDescent="0.25"/>
    <row r="2027" s="33" customFormat="1" x14ac:dyDescent="0.25"/>
    <row r="2028" s="33" customFormat="1" x14ac:dyDescent="0.25"/>
    <row r="2029" s="33" customFormat="1" x14ac:dyDescent="0.25"/>
    <row r="2030" s="33" customFormat="1" x14ac:dyDescent="0.25"/>
    <row r="2031" s="33" customFormat="1" x14ac:dyDescent="0.25"/>
    <row r="2032" s="33" customFormat="1" x14ac:dyDescent="0.25"/>
    <row r="2033" s="33" customFormat="1" x14ac:dyDescent="0.25"/>
    <row r="2034" s="33" customFormat="1" x14ac:dyDescent="0.25"/>
    <row r="2035" s="33" customFormat="1" x14ac:dyDescent="0.25"/>
    <row r="2036" s="33" customFormat="1" x14ac:dyDescent="0.25"/>
    <row r="2037" s="33" customFormat="1" x14ac:dyDescent="0.25"/>
    <row r="2038" s="33" customFormat="1" x14ac:dyDescent="0.25"/>
    <row r="2039" s="33" customFormat="1" x14ac:dyDescent="0.25"/>
    <row r="2040" s="33" customFormat="1" x14ac:dyDescent="0.25"/>
    <row r="2041" s="33" customFormat="1" x14ac:dyDescent="0.25"/>
    <row r="2042" s="33" customFormat="1" x14ac:dyDescent="0.25"/>
    <row r="2043" s="33" customFormat="1" x14ac:dyDescent="0.25"/>
    <row r="2044" s="33" customFormat="1" x14ac:dyDescent="0.25"/>
    <row r="2045" s="33" customFormat="1" x14ac:dyDescent="0.25"/>
    <row r="2046" s="33" customFormat="1" x14ac:dyDescent="0.25"/>
    <row r="2047" s="33" customFormat="1" x14ac:dyDescent="0.25"/>
    <row r="2048" s="33" customFormat="1" x14ac:dyDescent="0.25"/>
    <row r="2049" s="33" customFormat="1" x14ac:dyDescent="0.25"/>
    <row r="2050" s="33" customFormat="1" x14ac:dyDescent="0.25"/>
    <row r="2051" s="33" customFormat="1" x14ac:dyDescent="0.25"/>
    <row r="2052" s="33" customFormat="1" x14ac:dyDescent="0.25"/>
    <row r="2053" s="33" customFormat="1" x14ac:dyDescent="0.25"/>
    <row r="2054" s="33" customFormat="1" x14ac:dyDescent="0.25"/>
    <row r="2055" s="33" customFormat="1" x14ac:dyDescent="0.25"/>
    <row r="2056" s="33" customFormat="1" x14ac:dyDescent="0.25"/>
    <row r="2057" s="33" customFormat="1" x14ac:dyDescent="0.25"/>
    <row r="2058" s="33" customFormat="1" x14ac:dyDescent="0.25"/>
    <row r="2059" s="33" customFormat="1" x14ac:dyDescent="0.25"/>
    <row r="2060" s="33" customFormat="1" x14ac:dyDescent="0.25"/>
    <row r="2061" s="33" customFormat="1" x14ac:dyDescent="0.25"/>
    <row r="2062" s="33" customFormat="1" x14ac:dyDescent="0.25"/>
    <row r="2063" s="33" customFormat="1" x14ac:dyDescent="0.25"/>
    <row r="2064" s="33" customFormat="1" x14ac:dyDescent="0.25"/>
    <row r="2065" s="33" customFormat="1" x14ac:dyDescent="0.25"/>
    <row r="2066" s="33" customFormat="1" x14ac:dyDescent="0.25"/>
    <row r="2067" s="33" customFormat="1" x14ac:dyDescent="0.25"/>
    <row r="2068" s="33" customFormat="1" x14ac:dyDescent="0.25"/>
    <row r="2069" s="33" customFormat="1" x14ac:dyDescent="0.25"/>
    <row r="2070" s="33" customFormat="1" x14ac:dyDescent="0.25"/>
    <row r="2071" s="33" customFormat="1" x14ac:dyDescent="0.25"/>
    <row r="2072" s="33" customFormat="1" x14ac:dyDescent="0.25"/>
    <row r="2073" s="33" customFormat="1" x14ac:dyDescent="0.25"/>
    <row r="2074" s="33" customFormat="1" x14ac:dyDescent="0.25"/>
    <row r="2075" s="33" customFormat="1" x14ac:dyDescent="0.25"/>
    <row r="2076" s="33" customFormat="1" x14ac:dyDescent="0.25"/>
    <row r="2077" s="33" customFormat="1" x14ac:dyDescent="0.25"/>
    <row r="2078" s="33" customFormat="1" x14ac:dyDescent="0.25"/>
    <row r="2079" s="33" customFormat="1" x14ac:dyDescent="0.25"/>
    <row r="2080" s="33" customFormat="1" x14ac:dyDescent="0.25"/>
    <row r="2081" s="33" customFormat="1" x14ac:dyDescent="0.25"/>
    <row r="2082" s="33" customFormat="1" x14ac:dyDescent="0.25"/>
    <row r="2083" s="33" customFormat="1" x14ac:dyDescent="0.25"/>
    <row r="2084" s="33" customFormat="1" x14ac:dyDescent="0.25"/>
    <row r="2085" s="33" customFormat="1" x14ac:dyDescent="0.25"/>
    <row r="2086" s="33" customFormat="1" x14ac:dyDescent="0.25"/>
    <row r="2087" s="33" customFormat="1" x14ac:dyDescent="0.25"/>
    <row r="2088" s="33" customFormat="1" x14ac:dyDescent="0.25"/>
    <row r="2089" s="33" customFormat="1" x14ac:dyDescent="0.25"/>
    <row r="2090" s="33" customFormat="1" x14ac:dyDescent="0.25"/>
    <row r="2091" s="33" customFormat="1" x14ac:dyDescent="0.25"/>
    <row r="2092" s="33" customFormat="1" x14ac:dyDescent="0.25"/>
    <row r="2093" s="33" customFormat="1" x14ac:dyDescent="0.25"/>
    <row r="2094" s="33" customFormat="1" x14ac:dyDescent="0.25"/>
    <row r="2095" s="33" customFormat="1" x14ac:dyDescent="0.25"/>
    <row r="2096" s="33" customFormat="1" x14ac:dyDescent="0.25"/>
    <row r="2097" s="33" customFormat="1" x14ac:dyDescent="0.25"/>
    <row r="2098" s="33" customFormat="1" x14ac:dyDescent="0.25"/>
    <row r="2099" s="33" customFormat="1" x14ac:dyDescent="0.25"/>
    <row r="2100" s="33" customFormat="1" x14ac:dyDescent="0.25"/>
    <row r="2101" s="33" customFormat="1" x14ac:dyDescent="0.25"/>
    <row r="2102" s="33" customFormat="1" x14ac:dyDescent="0.25"/>
    <row r="2103" s="33" customFormat="1" x14ac:dyDescent="0.25"/>
    <row r="2104" s="33" customFormat="1" x14ac:dyDescent="0.25"/>
    <row r="2105" s="33" customFormat="1" x14ac:dyDescent="0.25"/>
    <row r="2106" s="33" customFormat="1" x14ac:dyDescent="0.25"/>
    <row r="2107" s="33" customFormat="1" x14ac:dyDescent="0.25"/>
    <row r="2108" s="33" customFormat="1" x14ac:dyDescent="0.25"/>
    <row r="2109" s="33" customFormat="1" x14ac:dyDescent="0.25"/>
    <row r="2110" s="33" customFormat="1" x14ac:dyDescent="0.25"/>
    <row r="2111" s="33" customFormat="1" x14ac:dyDescent="0.25"/>
    <row r="2112" s="33" customFormat="1" x14ac:dyDescent="0.25"/>
    <row r="2113" s="33" customFormat="1" x14ac:dyDescent="0.25"/>
    <row r="2114" s="33" customFormat="1" x14ac:dyDescent="0.25"/>
    <row r="2115" s="33" customFormat="1" x14ac:dyDescent="0.25"/>
    <row r="2116" s="33" customFormat="1" x14ac:dyDescent="0.25"/>
    <row r="2117" s="33" customFormat="1" x14ac:dyDescent="0.25"/>
    <row r="2118" s="33" customFormat="1" x14ac:dyDescent="0.25"/>
    <row r="2119" s="33" customFormat="1" x14ac:dyDescent="0.25"/>
    <row r="2120" s="33" customFormat="1" x14ac:dyDescent="0.25"/>
    <row r="2121" s="33" customFormat="1" x14ac:dyDescent="0.25"/>
    <row r="2122" s="33" customFormat="1" x14ac:dyDescent="0.25"/>
    <row r="2123" s="33" customFormat="1" x14ac:dyDescent="0.25"/>
    <row r="2124" s="33" customFormat="1" x14ac:dyDescent="0.25"/>
    <row r="2125" s="33" customFormat="1" x14ac:dyDescent="0.25"/>
    <row r="2126" s="33" customFormat="1" x14ac:dyDescent="0.25"/>
    <row r="2127" s="33" customFormat="1" x14ac:dyDescent="0.25"/>
    <row r="2128" s="33" customFormat="1" x14ac:dyDescent="0.25"/>
    <row r="2129" s="33" customFormat="1" x14ac:dyDescent="0.25"/>
    <row r="2130" s="33" customFormat="1" x14ac:dyDescent="0.25"/>
    <row r="2131" s="33" customFormat="1" x14ac:dyDescent="0.25"/>
    <row r="2132" s="33" customFormat="1" x14ac:dyDescent="0.25"/>
    <row r="2133" s="33" customFormat="1" x14ac:dyDescent="0.25"/>
    <row r="2134" s="33" customFormat="1" x14ac:dyDescent="0.25"/>
    <row r="2135" s="33" customFormat="1" x14ac:dyDescent="0.25"/>
    <row r="2136" s="33" customFormat="1" x14ac:dyDescent="0.25"/>
    <row r="2137" s="33" customFormat="1" x14ac:dyDescent="0.25"/>
    <row r="2138" s="33" customFormat="1" x14ac:dyDescent="0.25"/>
    <row r="2139" s="33" customFormat="1" x14ac:dyDescent="0.25"/>
    <row r="2140" s="33" customFormat="1" x14ac:dyDescent="0.25"/>
    <row r="2141" s="33" customFormat="1" x14ac:dyDescent="0.25"/>
    <row r="2142" s="33" customFormat="1" x14ac:dyDescent="0.25"/>
    <row r="2143" s="33" customFormat="1" x14ac:dyDescent="0.25"/>
    <row r="2144" s="33" customFormat="1" x14ac:dyDescent="0.25"/>
    <row r="2145" s="33" customFormat="1" x14ac:dyDescent="0.25"/>
    <row r="2146" s="33" customFormat="1" x14ac:dyDescent="0.25"/>
    <row r="2147" s="33" customFormat="1" x14ac:dyDescent="0.25"/>
    <row r="2148" s="33" customFormat="1" x14ac:dyDescent="0.25"/>
    <row r="2149" s="33" customFormat="1" x14ac:dyDescent="0.25"/>
    <row r="2150" s="33" customFormat="1" x14ac:dyDescent="0.25"/>
    <row r="2151" s="33" customFormat="1" x14ac:dyDescent="0.25"/>
    <row r="2152" s="33" customFormat="1" x14ac:dyDescent="0.25"/>
    <row r="2153" s="33" customFormat="1" x14ac:dyDescent="0.25"/>
    <row r="2154" s="33" customFormat="1" x14ac:dyDescent="0.25"/>
    <row r="2155" s="33" customFormat="1" x14ac:dyDescent="0.25"/>
    <row r="2156" s="33" customFormat="1" x14ac:dyDescent="0.25"/>
    <row r="2157" s="33" customFormat="1" x14ac:dyDescent="0.25"/>
    <row r="2158" s="33" customFormat="1" x14ac:dyDescent="0.25"/>
    <row r="2159" s="33" customFormat="1" x14ac:dyDescent="0.25"/>
    <row r="2160" s="33" customFormat="1" x14ac:dyDescent="0.25"/>
    <row r="2161" s="33" customFormat="1" x14ac:dyDescent="0.25"/>
    <row r="2162" s="33" customFormat="1" x14ac:dyDescent="0.25"/>
    <row r="2163" s="33" customFormat="1" x14ac:dyDescent="0.25"/>
    <row r="2164" s="33" customFormat="1" x14ac:dyDescent="0.25"/>
    <row r="2165" s="33" customFormat="1" x14ac:dyDescent="0.25"/>
    <row r="2166" s="33" customFormat="1" x14ac:dyDescent="0.25"/>
    <row r="2167" s="33" customFormat="1" x14ac:dyDescent="0.25"/>
    <row r="2168" s="33" customFormat="1" x14ac:dyDescent="0.25"/>
    <row r="2169" s="33" customFormat="1" x14ac:dyDescent="0.25"/>
    <row r="2170" s="33" customFormat="1" x14ac:dyDescent="0.25"/>
    <row r="2171" s="33" customFormat="1" x14ac:dyDescent="0.25"/>
    <row r="2172" s="33" customFormat="1" x14ac:dyDescent="0.25"/>
    <row r="2173" s="33" customFormat="1" x14ac:dyDescent="0.25"/>
    <row r="2174" s="33" customFormat="1" x14ac:dyDescent="0.25"/>
    <row r="2175" s="33" customFormat="1" x14ac:dyDescent="0.25"/>
    <row r="2176" s="33" customFormat="1" x14ac:dyDescent="0.25"/>
    <row r="2177" s="33" customFormat="1" x14ac:dyDescent="0.25"/>
    <row r="2178" s="33" customFormat="1" x14ac:dyDescent="0.25"/>
    <row r="2179" s="33" customFormat="1" x14ac:dyDescent="0.25"/>
    <row r="2180" s="33" customFormat="1" x14ac:dyDescent="0.25"/>
    <row r="2181" s="33" customFormat="1" x14ac:dyDescent="0.25"/>
    <row r="2182" s="33" customFormat="1" x14ac:dyDescent="0.25"/>
    <row r="2183" s="33" customFormat="1" x14ac:dyDescent="0.25"/>
    <row r="2184" s="33" customFormat="1" x14ac:dyDescent="0.25"/>
    <row r="2185" s="33" customFormat="1" x14ac:dyDescent="0.25"/>
    <row r="2186" s="33" customFormat="1" x14ac:dyDescent="0.25"/>
    <row r="2187" s="33" customFormat="1" x14ac:dyDescent="0.25"/>
    <row r="2188" s="33" customFormat="1" x14ac:dyDescent="0.25"/>
    <row r="2189" s="33" customFormat="1" x14ac:dyDescent="0.25"/>
    <row r="2190" s="33" customFormat="1" x14ac:dyDescent="0.25"/>
    <row r="2191" s="33" customFormat="1" x14ac:dyDescent="0.25"/>
    <row r="2192" s="33" customFormat="1" x14ac:dyDescent="0.25"/>
    <row r="2193" s="33" customFormat="1" x14ac:dyDescent="0.25"/>
    <row r="2194" s="33" customFormat="1" x14ac:dyDescent="0.25"/>
    <row r="2195" s="33" customFormat="1" x14ac:dyDescent="0.25"/>
    <row r="2196" s="33" customFormat="1" x14ac:dyDescent="0.25"/>
    <row r="2197" s="33" customFormat="1" x14ac:dyDescent="0.25"/>
    <row r="2198" s="33" customFormat="1" x14ac:dyDescent="0.25"/>
    <row r="2199" s="33" customFormat="1" x14ac:dyDescent="0.25"/>
    <row r="2200" s="33" customFormat="1" x14ac:dyDescent="0.25"/>
    <row r="2201" s="33" customFormat="1" x14ac:dyDescent="0.25"/>
    <row r="2202" s="33" customFormat="1" x14ac:dyDescent="0.25"/>
    <row r="2203" s="33" customFormat="1" x14ac:dyDescent="0.25"/>
    <row r="2204" s="33" customFormat="1" x14ac:dyDescent="0.25"/>
    <row r="2205" s="33" customFormat="1" x14ac:dyDescent="0.25"/>
    <row r="2206" s="33" customFormat="1" x14ac:dyDescent="0.25"/>
    <row r="2207" s="33" customFormat="1" x14ac:dyDescent="0.25"/>
    <row r="2208" s="33" customFormat="1" x14ac:dyDescent="0.25"/>
    <row r="2209" s="33" customFormat="1" x14ac:dyDescent="0.25"/>
    <row r="2210" s="33" customFormat="1" x14ac:dyDescent="0.25"/>
    <row r="2211" s="33" customFormat="1" x14ac:dyDescent="0.25"/>
    <row r="2212" s="33" customFormat="1" x14ac:dyDescent="0.25"/>
    <row r="2213" s="33" customFormat="1" x14ac:dyDescent="0.25"/>
    <row r="2214" s="33" customFormat="1" x14ac:dyDescent="0.25"/>
    <row r="2215" s="33" customFormat="1" x14ac:dyDescent="0.25"/>
    <row r="2216" s="33" customFormat="1" x14ac:dyDescent="0.25"/>
    <row r="2217" s="33" customFormat="1" x14ac:dyDescent="0.25"/>
    <row r="2218" s="33" customFormat="1" x14ac:dyDescent="0.25"/>
    <row r="2219" s="33" customFormat="1" x14ac:dyDescent="0.25"/>
    <row r="2220" s="33" customFormat="1" x14ac:dyDescent="0.25"/>
    <row r="2221" s="33" customFormat="1" x14ac:dyDescent="0.25"/>
    <row r="2222" s="33" customFormat="1" x14ac:dyDescent="0.25"/>
    <row r="2223" s="33" customFormat="1" x14ac:dyDescent="0.25"/>
    <row r="2224" s="33" customFormat="1" x14ac:dyDescent="0.25"/>
    <row r="2225" s="33" customFormat="1" x14ac:dyDescent="0.25"/>
    <row r="2226" s="33" customFormat="1" x14ac:dyDescent="0.25"/>
    <row r="2227" s="33" customFormat="1" x14ac:dyDescent="0.25"/>
    <row r="2228" s="33" customFormat="1" x14ac:dyDescent="0.25"/>
    <row r="2229" s="33" customFormat="1" x14ac:dyDescent="0.25"/>
    <row r="2230" s="33" customFormat="1" x14ac:dyDescent="0.25"/>
    <row r="2231" s="33" customFormat="1" x14ac:dyDescent="0.25"/>
    <row r="2232" s="33" customFormat="1" x14ac:dyDescent="0.25"/>
    <row r="2233" s="33" customFormat="1" x14ac:dyDescent="0.25"/>
    <row r="2234" s="33" customFormat="1" x14ac:dyDescent="0.25"/>
    <row r="2235" s="33" customFormat="1" x14ac:dyDescent="0.25"/>
    <row r="2236" s="33" customFormat="1" x14ac:dyDescent="0.25"/>
    <row r="2237" s="33" customFormat="1" x14ac:dyDescent="0.25"/>
    <row r="2238" s="33" customFormat="1" x14ac:dyDescent="0.25"/>
    <row r="2239" s="33" customFormat="1" x14ac:dyDescent="0.25"/>
    <row r="2240" s="33" customFormat="1" x14ac:dyDescent="0.25"/>
    <row r="2241" s="33" customFormat="1" x14ac:dyDescent="0.25"/>
    <row r="2242" s="33" customFormat="1" x14ac:dyDescent="0.25"/>
    <row r="2243" s="33" customFormat="1" x14ac:dyDescent="0.25"/>
    <row r="2244" s="33" customFormat="1" x14ac:dyDescent="0.25"/>
    <row r="2245" s="33" customFormat="1" x14ac:dyDescent="0.25"/>
    <row r="2246" s="33" customFormat="1" x14ac:dyDescent="0.25"/>
    <row r="2247" s="33" customFormat="1" x14ac:dyDescent="0.25"/>
    <row r="2248" s="33" customFormat="1" x14ac:dyDescent="0.25"/>
    <row r="2249" s="33" customFormat="1" x14ac:dyDescent="0.25"/>
    <row r="2250" s="33" customFormat="1" x14ac:dyDescent="0.25"/>
    <row r="2251" s="33" customFormat="1" x14ac:dyDescent="0.25"/>
    <row r="2252" s="33" customFormat="1" x14ac:dyDescent="0.25"/>
    <row r="2253" s="33" customFormat="1" x14ac:dyDescent="0.25"/>
    <row r="2254" s="33" customFormat="1" x14ac:dyDescent="0.25"/>
    <row r="2255" s="33" customFormat="1" x14ac:dyDescent="0.25"/>
    <row r="2256" s="33" customFormat="1" x14ac:dyDescent="0.25"/>
    <row r="2257" s="33" customFormat="1" x14ac:dyDescent="0.25"/>
    <row r="2258" s="33" customFormat="1" x14ac:dyDescent="0.25"/>
    <row r="2259" s="33" customFormat="1" x14ac:dyDescent="0.25"/>
    <row r="2260" s="33" customFormat="1" x14ac:dyDescent="0.25"/>
    <row r="2261" s="33" customFormat="1" x14ac:dyDescent="0.25"/>
    <row r="2262" s="33" customFormat="1" x14ac:dyDescent="0.25"/>
    <row r="2263" s="33" customFormat="1" x14ac:dyDescent="0.25"/>
    <row r="2264" s="33" customFormat="1" x14ac:dyDescent="0.25"/>
    <row r="2265" s="33" customFormat="1" x14ac:dyDescent="0.25"/>
    <row r="2266" s="33" customFormat="1" x14ac:dyDescent="0.25"/>
    <row r="2267" s="33" customFormat="1" x14ac:dyDescent="0.25"/>
    <row r="2268" s="33" customFormat="1" x14ac:dyDescent="0.25"/>
    <row r="2269" s="33" customFormat="1" x14ac:dyDescent="0.25"/>
    <row r="2270" s="33" customFormat="1" x14ac:dyDescent="0.25"/>
    <row r="2271" s="33" customFormat="1" x14ac:dyDescent="0.25"/>
    <row r="2272" s="33" customFormat="1" x14ac:dyDescent="0.25"/>
    <row r="2273" s="33" customFormat="1" x14ac:dyDescent="0.25"/>
    <row r="2274" s="33" customFormat="1" x14ac:dyDescent="0.25"/>
    <row r="2275" s="33" customFormat="1" x14ac:dyDescent="0.25"/>
    <row r="2276" s="33" customFormat="1" x14ac:dyDescent="0.25"/>
    <row r="2277" s="33" customFormat="1" x14ac:dyDescent="0.25"/>
    <row r="2278" s="33" customFormat="1" x14ac:dyDescent="0.25"/>
    <row r="2279" s="33" customFormat="1" x14ac:dyDescent="0.25"/>
    <row r="2280" s="33" customFormat="1" x14ac:dyDescent="0.25"/>
    <row r="2281" s="33" customFormat="1" x14ac:dyDescent="0.25"/>
    <row r="2282" s="33" customFormat="1" x14ac:dyDescent="0.25"/>
    <row r="2283" s="33" customFormat="1" x14ac:dyDescent="0.25"/>
    <row r="2284" s="33" customFormat="1" x14ac:dyDescent="0.25"/>
    <row r="2285" s="33" customFormat="1" x14ac:dyDescent="0.25"/>
    <row r="2286" s="33" customFormat="1" x14ac:dyDescent="0.25"/>
    <row r="2287" s="33" customFormat="1" x14ac:dyDescent="0.25"/>
    <row r="2288" s="33" customFormat="1" x14ac:dyDescent="0.25"/>
    <row r="2289" s="33" customFormat="1" x14ac:dyDescent="0.25"/>
    <row r="2290" s="33" customFormat="1" x14ac:dyDescent="0.25"/>
    <row r="2291" s="33" customFormat="1" x14ac:dyDescent="0.25"/>
    <row r="2292" s="33" customFormat="1" x14ac:dyDescent="0.25"/>
    <row r="2293" s="33" customFormat="1" x14ac:dyDescent="0.25"/>
    <row r="2294" s="33" customFormat="1" x14ac:dyDescent="0.25"/>
    <row r="2295" s="33" customFormat="1" x14ac:dyDescent="0.25"/>
    <row r="2296" s="33" customFormat="1" x14ac:dyDescent="0.25"/>
    <row r="2297" s="33" customFormat="1" x14ac:dyDescent="0.25"/>
    <row r="2298" s="33" customFormat="1" x14ac:dyDescent="0.25"/>
    <row r="2299" s="33" customFormat="1" x14ac:dyDescent="0.25"/>
    <row r="2300" s="33" customFormat="1" x14ac:dyDescent="0.25"/>
    <row r="2301" s="33" customFormat="1" x14ac:dyDescent="0.25"/>
    <row r="2302" s="33" customFormat="1" x14ac:dyDescent="0.25"/>
    <row r="2303" s="33" customFormat="1" x14ac:dyDescent="0.25"/>
    <row r="2304" s="33" customFormat="1" x14ac:dyDescent="0.25"/>
    <row r="2305" s="33" customFormat="1" x14ac:dyDescent="0.25"/>
    <row r="2306" s="33" customFormat="1" x14ac:dyDescent="0.25"/>
    <row r="2307" s="33" customFormat="1" x14ac:dyDescent="0.25"/>
    <row r="2308" s="33" customFormat="1" x14ac:dyDescent="0.25"/>
    <row r="2309" s="33" customFormat="1" x14ac:dyDescent="0.25"/>
    <row r="2310" s="33" customFormat="1" x14ac:dyDescent="0.25"/>
    <row r="2311" s="33" customFormat="1" x14ac:dyDescent="0.25"/>
    <row r="2312" s="33" customFormat="1" x14ac:dyDescent="0.25"/>
    <row r="2313" s="33" customFormat="1" x14ac:dyDescent="0.25"/>
    <row r="2314" s="33" customFormat="1" x14ac:dyDescent="0.25"/>
    <row r="2315" s="33" customFormat="1" x14ac:dyDescent="0.25"/>
    <row r="2316" s="33" customFormat="1" x14ac:dyDescent="0.25"/>
    <row r="2317" s="33" customFormat="1" x14ac:dyDescent="0.25"/>
    <row r="2318" s="33" customFormat="1" x14ac:dyDescent="0.25"/>
    <row r="2319" s="33" customFormat="1" x14ac:dyDescent="0.25"/>
    <row r="2320" s="33" customFormat="1" x14ac:dyDescent="0.25"/>
    <row r="2321" s="33" customFormat="1" x14ac:dyDescent="0.25"/>
    <row r="2322" s="33" customFormat="1" x14ac:dyDescent="0.25"/>
    <row r="2323" s="33" customFormat="1" x14ac:dyDescent="0.25"/>
    <row r="2324" s="33" customFormat="1" x14ac:dyDescent="0.25"/>
    <row r="2325" s="33" customFormat="1" x14ac:dyDescent="0.25"/>
    <row r="2326" s="33" customFormat="1" x14ac:dyDescent="0.25"/>
    <row r="2327" s="33" customFormat="1" x14ac:dyDescent="0.25"/>
    <row r="2328" s="33" customFormat="1" x14ac:dyDescent="0.25"/>
    <row r="2329" s="33" customFormat="1" x14ac:dyDescent="0.25"/>
    <row r="2330" s="33" customFormat="1" x14ac:dyDescent="0.25"/>
    <row r="2331" s="33" customFormat="1" x14ac:dyDescent="0.25"/>
    <row r="2332" s="33" customFormat="1" x14ac:dyDescent="0.25"/>
    <row r="2333" s="33" customFormat="1" x14ac:dyDescent="0.25"/>
    <row r="2334" s="33" customFormat="1" x14ac:dyDescent="0.25"/>
    <row r="2335" s="33" customFormat="1" x14ac:dyDescent="0.25"/>
    <row r="2336" s="33" customFormat="1" x14ac:dyDescent="0.25"/>
    <row r="2337" s="33" customFormat="1" x14ac:dyDescent="0.25"/>
    <row r="2338" s="33" customFormat="1" x14ac:dyDescent="0.25"/>
    <row r="2339" s="33" customFormat="1" x14ac:dyDescent="0.25"/>
    <row r="2340" s="33" customFormat="1" x14ac:dyDescent="0.25"/>
    <row r="2341" s="33" customFormat="1" x14ac:dyDescent="0.25"/>
    <row r="2342" s="33" customFormat="1" x14ac:dyDescent="0.25"/>
    <row r="2343" s="33" customFormat="1" x14ac:dyDescent="0.25"/>
    <row r="2344" s="33" customFormat="1" x14ac:dyDescent="0.25"/>
    <row r="2345" s="33" customFormat="1" x14ac:dyDescent="0.25"/>
    <row r="2346" s="33" customFormat="1" x14ac:dyDescent="0.25"/>
    <row r="2347" s="33" customFormat="1" x14ac:dyDescent="0.25"/>
    <row r="2348" s="33" customFormat="1" x14ac:dyDescent="0.25"/>
    <row r="2349" s="33" customFormat="1" x14ac:dyDescent="0.25"/>
    <row r="2350" s="33" customFormat="1" x14ac:dyDescent="0.25"/>
    <row r="2351" s="33" customFormat="1" x14ac:dyDescent="0.25"/>
    <row r="2352" s="33" customFormat="1" x14ac:dyDescent="0.25"/>
    <row r="2353" s="33" customFormat="1" x14ac:dyDescent="0.25"/>
    <row r="2354" s="33" customFormat="1" x14ac:dyDescent="0.25"/>
    <row r="2355" s="33" customFormat="1" x14ac:dyDescent="0.25"/>
    <row r="2356" s="33" customFormat="1" x14ac:dyDescent="0.25"/>
    <row r="2357" s="33" customFormat="1" x14ac:dyDescent="0.25"/>
    <row r="2358" s="33" customFormat="1" x14ac:dyDescent="0.25"/>
    <row r="2359" s="33" customFormat="1" x14ac:dyDescent="0.25"/>
    <row r="2360" s="33" customFormat="1" x14ac:dyDescent="0.25"/>
    <row r="2361" s="33" customFormat="1" x14ac:dyDescent="0.25"/>
    <row r="2362" s="33" customFormat="1" x14ac:dyDescent="0.25"/>
    <row r="2363" s="33" customFormat="1" x14ac:dyDescent="0.25"/>
    <row r="2364" s="33" customFormat="1" x14ac:dyDescent="0.25"/>
    <row r="2365" s="33" customFormat="1" x14ac:dyDescent="0.25"/>
    <row r="2366" s="33" customFormat="1" x14ac:dyDescent="0.25"/>
    <row r="2367" s="33" customFormat="1" x14ac:dyDescent="0.25"/>
    <row r="2368" s="33" customFormat="1" x14ac:dyDescent="0.25"/>
    <row r="2369" s="33" customFormat="1" x14ac:dyDescent="0.25"/>
    <row r="2370" s="33" customFormat="1" x14ac:dyDescent="0.25"/>
    <row r="2371" s="33" customFormat="1" x14ac:dyDescent="0.25"/>
    <row r="2372" s="33" customFormat="1" x14ac:dyDescent="0.25"/>
    <row r="2373" s="33" customFormat="1" x14ac:dyDescent="0.25"/>
    <row r="2374" s="33" customFormat="1" x14ac:dyDescent="0.25"/>
    <row r="2375" s="33" customFormat="1" x14ac:dyDescent="0.25"/>
    <row r="2376" s="33" customFormat="1" x14ac:dyDescent="0.25"/>
    <row r="2377" s="33" customFormat="1" x14ac:dyDescent="0.25"/>
    <row r="2378" s="33" customFormat="1" x14ac:dyDescent="0.25"/>
    <row r="2379" s="33" customFormat="1" x14ac:dyDescent="0.25"/>
    <row r="2380" s="33" customFormat="1" x14ac:dyDescent="0.25"/>
    <row r="2381" s="33" customFormat="1" x14ac:dyDescent="0.25"/>
    <row r="2382" s="33" customFormat="1" x14ac:dyDescent="0.25"/>
    <row r="2383" s="33" customFormat="1" x14ac:dyDescent="0.25"/>
    <row r="2384" s="33" customFormat="1" x14ac:dyDescent="0.25"/>
    <row r="2385" s="33" customFormat="1" x14ac:dyDescent="0.25"/>
    <row r="2386" s="33" customFormat="1" x14ac:dyDescent="0.25"/>
    <row r="2387" s="33" customFormat="1" x14ac:dyDescent="0.25"/>
    <row r="2388" s="33" customFormat="1" x14ac:dyDescent="0.25"/>
    <row r="2389" s="33" customFormat="1" x14ac:dyDescent="0.25"/>
    <row r="2390" s="33" customFormat="1" x14ac:dyDescent="0.25"/>
    <row r="2391" s="33" customFormat="1" x14ac:dyDescent="0.25"/>
    <row r="2392" s="33" customFormat="1" x14ac:dyDescent="0.25"/>
    <row r="2393" s="33" customFormat="1" x14ac:dyDescent="0.25"/>
    <row r="2394" s="33" customFormat="1" x14ac:dyDescent="0.25"/>
    <row r="2395" s="33" customFormat="1" x14ac:dyDescent="0.25"/>
    <row r="2396" s="33" customFormat="1" x14ac:dyDescent="0.25"/>
    <row r="2397" s="33" customFormat="1" x14ac:dyDescent="0.25"/>
    <row r="2398" s="33" customFormat="1" x14ac:dyDescent="0.25"/>
    <row r="2399" s="33" customFormat="1" x14ac:dyDescent="0.25"/>
    <row r="2400" s="33" customFormat="1" x14ac:dyDescent="0.25"/>
    <row r="2401" s="33" customFormat="1" x14ac:dyDescent="0.25"/>
    <row r="2402" s="33" customFormat="1" x14ac:dyDescent="0.25"/>
    <row r="2403" s="33" customFormat="1" x14ac:dyDescent="0.25"/>
    <row r="2404" s="33" customFormat="1" x14ac:dyDescent="0.25"/>
    <row r="2405" s="33" customFormat="1" x14ac:dyDescent="0.25"/>
    <row r="2406" s="33" customFormat="1" x14ac:dyDescent="0.25"/>
    <row r="2407" s="33" customFormat="1" x14ac:dyDescent="0.25"/>
    <row r="2408" s="33" customFormat="1" x14ac:dyDescent="0.25"/>
    <row r="2409" s="33" customFormat="1" x14ac:dyDescent="0.25"/>
    <row r="2410" s="33" customFormat="1" x14ac:dyDescent="0.25"/>
    <row r="2411" s="33" customFormat="1" x14ac:dyDescent="0.25"/>
    <row r="2412" s="33" customFormat="1" x14ac:dyDescent="0.25"/>
    <row r="2413" s="33" customFormat="1" x14ac:dyDescent="0.25"/>
    <row r="2414" s="33" customFormat="1" x14ac:dyDescent="0.25"/>
    <row r="2415" s="33" customFormat="1" x14ac:dyDescent="0.25"/>
    <row r="2416" s="33" customFormat="1" x14ac:dyDescent="0.25"/>
    <row r="2417" s="33" customFormat="1" x14ac:dyDescent="0.25"/>
    <row r="2418" s="33" customFormat="1" x14ac:dyDescent="0.25"/>
    <row r="2419" s="33" customFormat="1" x14ac:dyDescent="0.25"/>
    <row r="2420" s="33" customFormat="1" x14ac:dyDescent="0.25"/>
    <row r="2421" s="33" customFormat="1" x14ac:dyDescent="0.25"/>
    <row r="2422" s="33" customFormat="1" x14ac:dyDescent="0.25"/>
    <row r="2423" s="33" customFormat="1" x14ac:dyDescent="0.25"/>
    <row r="2424" s="33" customFormat="1" x14ac:dyDescent="0.25"/>
    <row r="2425" s="33" customFormat="1" x14ac:dyDescent="0.25"/>
    <row r="2426" s="33" customFormat="1" x14ac:dyDescent="0.25"/>
    <row r="2427" s="33" customFormat="1" x14ac:dyDescent="0.25"/>
    <row r="2428" s="33" customFormat="1" x14ac:dyDescent="0.25"/>
    <row r="2429" s="33" customFormat="1" x14ac:dyDescent="0.25"/>
    <row r="2430" s="33" customFormat="1" x14ac:dyDescent="0.25"/>
    <row r="2431" s="33" customFormat="1" x14ac:dyDescent="0.25"/>
    <row r="2432" s="33" customFormat="1" x14ac:dyDescent="0.25"/>
    <row r="2433" s="33" customFormat="1" x14ac:dyDescent="0.25"/>
    <row r="2434" s="33" customFormat="1" x14ac:dyDescent="0.25"/>
    <row r="2435" s="33" customFormat="1" x14ac:dyDescent="0.25"/>
    <row r="2436" s="33" customFormat="1" x14ac:dyDescent="0.25"/>
    <row r="2437" s="33" customFormat="1" x14ac:dyDescent="0.25"/>
    <row r="2438" s="33" customFormat="1" x14ac:dyDescent="0.25"/>
    <row r="2439" s="33" customFormat="1" x14ac:dyDescent="0.25"/>
    <row r="2440" s="33" customFormat="1" x14ac:dyDescent="0.25"/>
    <row r="2441" s="33" customFormat="1" x14ac:dyDescent="0.25"/>
    <row r="2442" s="33" customFormat="1" x14ac:dyDescent="0.25"/>
    <row r="2443" s="33" customFormat="1" x14ac:dyDescent="0.25"/>
    <row r="2444" s="33" customFormat="1" x14ac:dyDescent="0.25"/>
    <row r="2445" s="33" customFormat="1" x14ac:dyDescent="0.25"/>
    <row r="2446" s="33" customFormat="1" x14ac:dyDescent="0.25"/>
    <row r="2447" s="33" customFormat="1" x14ac:dyDescent="0.25"/>
    <row r="2448" s="33" customFormat="1" x14ac:dyDescent="0.25"/>
    <row r="2449" s="33" customFormat="1" x14ac:dyDescent="0.25"/>
    <row r="2450" s="33" customFormat="1" x14ac:dyDescent="0.25"/>
    <row r="2451" s="33" customFormat="1" x14ac:dyDescent="0.25"/>
    <row r="2452" s="33" customFormat="1" x14ac:dyDescent="0.25"/>
    <row r="2453" s="33" customFormat="1" x14ac:dyDescent="0.25"/>
    <row r="2454" s="33" customFormat="1" x14ac:dyDescent="0.25"/>
    <row r="2455" s="33" customFormat="1" x14ac:dyDescent="0.25"/>
    <row r="2456" s="33" customFormat="1" x14ac:dyDescent="0.25"/>
    <row r="2457" s="33" customFormat="1" x14ac:dyDescent="0.25"/>
    <row r="2458" s="33" customFormat="1" x14ac:dyDescent="0.25"/>
    <row r="2459" s="33" customFormat="1" x14ac:dyDescent="0.25"/>
    <row r="2460" s="33" customFormat="1" x14ac:dyDescent="0.25"/>
    <row r="2461" s="33" customFormat="1" x14ac:dyDescent="0.25"/>
    <row r="2462" s="33" customFormat="1" x14ac:dyDescent="0.25"/>
    <row r="2463" s="33" customFormat="1" x14ac:dyDescent="0.25"/>
    <row r="2464" s="33" customFormat="1" x14ac:dyDescent="0.25"/>
    <row r="2465" s="33" customFormat="1" x14ac:dyDescent="0.25"/>
    <row r="2466" s="33" customFormat="1" x14ac:dyDescent="0.25"/>
    <row r="2467" s="33" customFormat="1" x14ac:dyDescent="0.25"/>
    <row r="2468" s="33" customFormat="1" x14ac:dyDescent="0.25"/>
    <row r="2469" s="33" customFormat="1" x14ac:dyDescent="0.25"/>
    <row r="2470" s="33" customFormat="1" x14ac:dyDescent="0.25"/>
    <row r="2471" s="33" customFormat="1" x14ac:dyDescent="0.25"/>
    <row r="2472" s="33" customFormat="1" x14ac:dyDescent="0.25"/>
    <row r="2473" s="33" customFormat="1" x14ac:dyDescent="0.25"/>
    <row r="2474" s="33" customFormat="1" x14ac:dyDescent="0.25"/>
    <row r="2475" s="33" customFormat="1" x14ac:dyDescent="0.25"/>
    <row r="2476" s="33" customFormat="1" x14ac:dyDescent="0.25"/>
    <row r="2477" s="33" customFormat="1" x14ac:dyDescent="0.25"/>
    <row r="2478" s="33" customFormat="1" x14ac:dyDescent="0.25"/>
    <row r="2479" s="33" customFormat="1" x14ac:dyDescent="0.25"/>
    <row r="2480" s="33" customFormat="1" x14ac:dyDescent="0.25"/>
    <row r="2481" s="33" customFormat="1" x14ac:dyDescent="0.25"/>
    <row r="2482" s="33" customFormat="1" x14ac:dyDescent="0.25"/>
    <row r="2483" s="33" customFormat="1" x14ac:dyDescent="0.25"/>
    <row r="2484" s="33" customFormat="1" x14ac:dyDescent="0.25"/>
    <row r="2485" s="33" customFormat="1" x14ac:dyDescent="0.25"/>
    <row r="2486" s="33" customFormat="1" x14ac:dyDescent="0.25"/>
    <row r="2487" s="33" customFormat="1" x14ac:dyDescent="0.25"/>
    <row r="2488" s="33" customFormat="1" x14ac:dyDescent="0.25"/>
    <row r="2489" s="33" customFormat="1" x14ac:dyDescent="0.25"/>
    <row r="2490" s="33" customFormat="1" x14ac:dyDescent="0.25"/>
    <row r="2491" s="33" customFormat="1" x14ac:dyDescent="0.25"/>
    <row r="2492" s="33" customFormat="1" x14ac:dyDescent="0.25"/>
    <row r="2493" s="33" customFormat="1" x14ac:dyDescent="0.25"/>
    <row r="2494" s="33" customFormat="1" x14ac:dyDescent="0.25"/>
    <row r="2495" s="33" customFormat="1" x14ac:dyDescent="0.25"/>
    <row r="2496" s="33" customFormat="1" x14ac:dyDescent="0.25"/>
    <row r="2497" s="33" customFormat="1" x14ac:dyDescent="0.25"/>
    <row r="2498" s="33" customFormat="1" x14ac:dyDescent="0.25"/>
    <row r="2499" s="33" customFormat="1" x14ac:dyDescent="0.25"/>
    <row r="2500" s="33" customFormat="1" x14ac:dyDescent="0.25"/>
    <row r="2501" s="33" customFormat="1" x14ac:dyDescent="0.25"/>
    <row r="2502" s="33" customFormat="1" x14ac:dyDescent="0.25"/>
    <row r="2503" s="33" customFormat="1" x14ac:dyDescent="0.25"/>
    <row r="2504" s="33" customFormat="1" x14ac:dyDescent="0.25"/>
    <row r="2505" s="33" customFormat="1" x14ac:dyDescent="0.25"/>
    <row r="2506" s="33" customFormat="1" x14ac:dyDescent="0.25"/>
    <row r="2507" s="33" customFormat="1" x14ac:dyDescent="0.25"/>
    <row r="2508" s="33" customFormat="1" x14ac:dyDescent="0.25"/>
    <row r="2509" s="33" customFormat="1" x14ac:dyDescent="0.25"/>
    <row r="2510" s="33" customFormat="1" x14ac:dyDescent="0.25"/>
    <row r="2511" s="33" customFormat="1" x14ac:dyDescent="0.25"/>
    <row r="2512" s="33" customFormat="1" x14ac:dyDescent="0.25"/>
    <row r="2513" s="33" customFormat="1" x14ac:dyDescent="0.25"/>
    <row r="2514" s="33" customFormat="1" x14ac:dyDescent="0.25"/>
    <row r="2515" s="33" customFormat="1" x14ac:dyDescent="0.25"/>
    <row r="2516" s="33" customFormat="1" x14ac:dyDescent="0.25"/>
    <row r="2517" s="33" customFormat="1" x14ac:dyDescent="0.25"/>
    <row r="2518" s="33" customFormat="1" x14ac:dyDescent="0.25"/>
    <row r="2519" s="33" customFormat="1" x14ac:dyDescent="0.25"/>
    <row r="2520" s="33" customFormat="1" x14ac:dyDescent="0.25"/>
    <row r="2521" s="33" customFormat="1" x14ac:dyDescent="0.25"/>
    <row r="2522" s="33" customFormat="1" x14ac:dyDescent="0.25"/>
    <row r="2523" s="33" customFormat="1" x14ac:dyDescent="0.25"/>
    <row r="2524" s="33" customFormat="1" x14ac:dyDescent="0.25"/>
    <row r="2525" s="33" customFormat="1" x14ac:dyDescent="0.25"/>
    <row r="2526" s="33" customFormat="1" x14ac:dyDescent="0.25"/>
    <row r="2527" s="33" customFormat="1" x14ac:dyDescent="0.25"/>
    <row r="2528" s="33" customFormat="1" x14ac:dyDescent="0.25"/>
    <row r="2529" s="33" customFormat="1" x14ac:dyDescent="0.25"/>
    <row r="2530" s="33" customFormat="1" x14ac:dyDescent="0.25"/>
    <row r="2531" s="33" customFormat="1" x14ac:dyDescent="0.25"/>
    <row r="2532" s="33" customFormat="1" x14ac:dyDescent="0.25"/>
    <row r="2533" s="33" customFormat="1" x14ac:dyDescent="0.25"/>
    <row r="2534" s="33" customFormat="1" x14ac:dyDescent="0.25"/>
    <row r="2535" s="33" customFormat="1" x14ac:dyDescent="0.25"/>
    <row r="2536" s="33" customFormat="1" x14ac:dyDescent="0.25"/>
    <row r="2537" s="33" customFormat="1" x14ac:dyDescent="0.25"/>
    <row r="2538" s="33" customFormat="1" x14ac:dyDescent="0.25"/>
    <row r="2539" s="33" customFormat="1" x14ac:dyDescent="0.25"/>
    <row r="2540" s="33" customFormat="1" x14ac:dyDescent="0.25"/>
    <row r="2541" s="33" customFormat="1" x14ac:dyDescent="0.25"/>
    <row r="2542" s="33" customFormat="1" x14ac:dyDescent="0.25"/>
    <row r="2543" s="33" customFormat="1" x14ac:dyDescent="0.25"/>
    <row r="2544" s="33" customFormat="1" x14ac:dyDescent="0.25"/>
    <row r="2545" s="33" customFormat="1" x14ac:dyDescent="0.25"/>
    <row r="2546" s="33" customFormat="1" x14ac:dyDescent="0.25"/>
    <row r="2547" s="33" customFormat="1" x14ac:dyDescent="0.25"/>
    <row r="2548" s="33" customFormat="1" x14ac:dyDescent="0.25"/>
    <row r="2549" s="33" customFormat="1" x14ac:dyDescent="0.25"/>
    <row r="2550" s="33" customFormat="1" x14ac:dyDescent="0.25"/>
    <row r="2551" s="33" customFormat="1" x14ac:dyDescent="0.25"/>
    <row r="2552" s="33" customFormat="1" x14ac:dyDescent="0.25"/>
    <row r="2553" s="33" customFormat="1" x14ac:dyDescent="0.25"/>
    <row r="2554" s="33" customFormat="1" x14ac:dyDescent="0.25"/>
    <row r="2555" s="33" customFormat="1" x14ac:dyDescent="0.25"/>
    <row r="2556" s="33" customFormat="1" x14ac:dyDescent="0.25"/>
    <row r="2557" s="33" customFormat="1" x14ac:dyDescent="0.25"/>
    <row r="2558" s="33" customFormat="1" x14ac:dyDescent="0.25"/>
    <row r="2559" s="33" customFormat="1" x14ac:dyDescent="0.25"/>
    <row r="2560" s="33" customFormat="1" x14ac:dyDescent="0.25"/>
    <row r="2561" s="33" customFormat="1" x14ac:dyDescent="0.25"/>
    <row r="2562" s="33" customFormat="1" x14ac:dyDescent="0.25"/>
    <row r="2563" s="33" customFormat="1" x14ac:dyDescent="0.25"/>
    <row r="2564" s="33" customFormat="1" x14ac:dyDescent="0.25"/>
    <row r="2565" s="33" customFormat="1" x14ac:dyDescent="0.25"/>
    <row r="2566" s="33" customFormat="1" x14ac:dyDescent="0.25"/>
    <row r="2567" s="33" customFormat="1" x14ac:dyDescent="0.25"/>
    <row r="2568" s="33" customFormat="1" x14ac:dyDescent="0.25"/>
    <row r="2569" s="33" customFormat="1" x14ac:dyDescent="0.25"/>
    <row r="2570" s="33" customFormat="1" x14ac:dyDescent="0.25"/>
    <row r="2571" s="33" customFormat="1" x14ac:dyDescent="0.25"/>
    <row r="2572" s="33" customFormat="1" x14ac:dyDescent="0.25"/>
    <row r="2573" s="33" customFormat="1" x14ac:dyDescent="0.25"/>
    <row r="2574" s="33" customFormat="1" x14ac:dyDescent="0.25"/>
    <row r="2575" s="33" customFormat="1" x14ac:dyDescent="0.25"/>
    <row r="2576" s="33" customFormat="1" x14ac:dyDescent="0.25"/>
    <row r="2577" s="33" customFormat="1" x14ac:dyDescent="0.25"/>
    <row r="2578" s="33" customFormat="1" x14ac:dyDescent="0.25"/>
    <row r="2579" s="33" customFormat="1" x14ac:dyDescent="0.25"/>
    <row r="2580" s="33" customFormat="1" x14ac:dyDescent="0.25"/>
    <row r="2581" s="33" customFormat="1" x14ac:dyDescent="0.25"/>
    <row r="2582" s="33" customFormat="1" x14ac:dyDescent="0.25"/>
    <row r="2583" s="33" customFormat="1" x14ac:dyDescent="0.25"/>
    <row r="2584" s="33" customFormat="1" x14ac:dyDescent="0.25"/>
    <row r="2585" s="33" customFormat="1" x14ac:dyDescent="0.25"/>
    <row r="2586" s="33" customFormat="1" x14ac:dyDescent="0.25"/>
    <row r="2587" s="33" customFormat="1" x14ac:dyDescent="0.25"/>
    <row r="2588" s="33" customFormat="1" x14ac:dyDescent="0.25"/>
    <row r="2589" s="33" customFormat="1" x14ac:dyDescent="0.25"/>
    <row r="2590" s="33" customFormat="1" x14ac:dyDescent="0.25"/>
    <row r="2591" s="33" customFormat="1" x14ac:dyDescent="0.25"/>
    <row r="2592" s="33" customFormat="1" x14ac:dyDescent="0.25"/>
    <row r="2593" s="33" customFormat="1" x14ac:dyDescent="0.25"/>
    <row r="2594" s="33" customFormat="1" x14ac:dyDescent="0.25"/>
    <row r="2595" s="33" customFormat="1" x14ac:dyDescent="0.25"/>
    <row r="2596" s="33" customFormat="1" x14ac:dyDescent="0.25"/>
    <row r="2597" s="33" customFormat="1" x14ac:dyDescent="0.25"/>
    <row r="2598" s="33" customFormat="1" x14ac:dyDescent="0.25"/>
    <row r="2599" s="33" customFormat="1" x14ac:dyDescent="0.25"/>
    <row r="2600" s="33" customFormat="1" x14ac:dyDescent="0.25"/>
    <row r="2601" s="33" customFormat="1" x14ac:dyDescent="0.25"/>
    <row r="2602" s="33" customFormat="1" x14ac:dyDescent="0.25"/>
    <row r="2603" s="33" customFormat="1" x14ac:dyDescent="0.25"/>
    <row r="2604" s="33" customFormat="1" x14ac:dyDescent="0.25"/>
    <row r="2605" s="33" customFormat="1" x14ac:dyDescent="0.25"/>
    <row r="2606" s="33" customFormat="1" x14ac:dyDescent="0.25"/>
    <row r="2607" s="33" customFormat="1" x14ac:dyDescent="0.25"/>
    <row r="2608" s="33" customFormat="1" x14ac:dyDescent="0.25"/>
    <row r="2609" s="33" customFormat="1" x14ac:dyDescent="0.25"/>
    <row r="2610" s="33" customFormat="1" x14ac:dyDescent="0.25"/>
    <row r="2611" s="33" customFormat="1" x14ac:dyDescent="0.25"/>
    <row r="2612" s="33" customFormat="1" x14ac:dyDescent="0.25"/>
    <row r="2613" s="33" customFormat="1" x14ac:dyDescent="0.25"/>
    <row r="2614" s="33" customFormat="1" x14ac:dyDescent="0.25"/>
    <row r="2615" s="33" customFormat="1" x14ac:dyDescent="0.25"/>
    <row r="2616" s="33" customFormat="1" x14ac:dyDescent="0.25"/>
    <row r="2617" s="33" customFormat="1" x14ac:dyDescent="0.25"/>
    <row r="2618" s="33" customFormat="1" x14ac:dyDescent="0.25"/>
    <row r="2619" s="33" customFormat="1" x14ac:dyDescent="0.25"/>
    <row r="2620" s="33" customFormat="1" x14ac:dyDescent="0.25"/>
    <row r="2621" s="33" customFormat="1" x14ac:dyDescent="0.25"/>
    <row r="2622" s="33" customFormat="1" x14ac:dyDescent="0.25"/>
    <row r="2623" s="33" customFormat="1" x14ac:dyDescent="0.25"/>
    <row r="2624" s="33" customFormat="1" x14ac:dyDescent="0.25"/>
    <row r="2625" s="33" customFormat="1" x14ac:dyDescent="0.25"/>
    <row r="2626" s="33" customFormat="1" x14ac:dyDescent="0.25"/>
    <row r="2627" s="33" customFormat="1" x14ac:dyDescent="0.25"/>
    <row r="2628" s="33" customFormat="1" x14ac:dyDescent="0.25"/>
    <row r="2629" s="33" customFormat="1" x14ac:dyDescent="0.25"/>
    <row r="2630" s="33" customFormat="1" x14ac:dyDescent="0.25"/>
    <row r="2631" s="33" customFormat="1" x14ac:dyDescent="0.25"/>
    <row r="2632" s="33" customFormat="1" x14ac:dyDescent="0.25"/>
    <row r="2633" s="33" customFormat="1" x14ac:dyDescent="0.25"/>
    <row r="2634" s="33" customFormat="1" x14ac:dyDescent="0.25"/>
    <row r="2635" s="33" customFormat="1" x14ac:dyDescent="0.25"/>
    <row r="2636" s="33" customFormat="1" x14ac:dyDescent="0.25"/>
    <row r="2637" s="33" customFormat="1" x14ac:dyDescent="0.25"/>
    <row r="2638" s="33" customFormat="1" x14ac:dyDescent="0.25"/>
    <row r="2639" s="33" customFormat="1" x14ac:dyDescent="0.25"/>
    <row r="2640" s="33" customFormat="1" x14ac:dyDescent="0.25"/>
    <row r="2641" s="33" customFormat="1" x14ac:dyDescent="0.25"/>
    <row r="2642" s="33" customFormat="1" x14ac:dyDescent="0.25"/>
    <row r="2643" s="33" customFormat="1" x14ac:dyDescent="0.25"/>
    <row r="2644" s="33" customFormat="1" x14ac:dyDescent="0.25"/>
    <row r="2645" s="33" customFormat="1" x14ac:dyDescent="0.25"/>
    <row r="2646" s="33" customFormat="1" x14ac:dyDescent="0.25"/>
    <row r="2647" s="33" customFormat="1" x14ac:dyDescent="0.25"/>
    <row r="2648" s="33" customFormat="1" x14ac:dyDescent="0.25"/>
    <row r="2649" s="33" customFormat="1" x14ac:dyDescent="0.25"/>
    <row r="2650" s="33" customFormat="1" x14ac:dyDescent="0.25"/>
    <row r="2651" s="33" customFormat="1" x14ac:dyDescent="0.25"/>
    <row r="2652" s="33" customFormat="1" x14ac:dyDescent="0.25"/>
    <row r="2653" s="33" customFormat="1" x14ac:dyDescent="0.25"/>
    <row r="2654" s="33" customFormat="1" x14ac:dyDescent="0.25"/>
    <row r="2655" s="33" customFormat="1" x14ac:dyDescent="0.25"/>
    <row r="2656" s="33" customFormat="1" x14ac:dyDescent="0.25"/>
    <row r="2657" s="33" customFormat="1" x14ac:dyDescent="0.25"/>
    <row r="2658" s="33" customFormat="1" x14ac:dyDescent="0.25"/>
    <row r="2659" s="33" customFormat="1" x14ac:dyDescent="0.25"/>
    <row r="2660" s="33" customFormat="1" x14ac:dyDescent="0.25"/>
    <row r="2661" s="33" customFormat="1" x14ac:dyDescent="0.25"/>
    <row r="2662" s="33" customFormat="1" x14ac:dyDescent="0.25"/>
    <row r="2663" s="33" customFormat="1" x14ac:dyDescent="0.25"/>
    <row r="2664" s="33" customFormat="1" x14ac:dyDescent="0.25"/>
    <row r="2665" s="33" customFormat="1" x14ac:dyDescent="0.25"/>
    <row r="2666" s="33" customFormat="1" x14ac:dyDescent="0.25"/>
    <row r="2667" s="33" customFormat="1" x14ac:dyDescent="0.25"/>
    <row r="2668" s="33" customFormat="1" x14ac:dyDescent="0.25"/>
    <row r="2669" s="33" customFormat="1" x14ac:dyDescent="0.25"/>
    <row r="2670" s="33" customFormat="1" x14ac:dyDescent="0.25"/>
    <row r="2671" s="33" customFormat="1" x14ac:dyDescent="0.25"/>
    <row r="2672" s="33" customFormat="1" x14ac:dyDescent="0.25"/>
    <row r="2673" s="33" customFormat="1" x14ac:dyDescent="0.25"/>
    <row r="2674" s="33" customFormat="1" x14ac:dyDescent="0.25"/>
    <row r="2675" s="33" customFormat="1" x14ac:dyDescent="0.25"/>
    <row r="2676" s="33" customFormat="1" x14ac:dyDescent="0.25"/>
    <row r="2677" s="33" customFormat="1" x14ac:dyDescent="0.25"/>
    <row r="2678" s="33" customFormat="1" x14ac:dyDescent="0.25"/>
    <row r="2679" s="33" customFormat="1" x14ac:dyDescent="0.25"/>
    <row r="2680" s="33" customFormat="1" x14ac:dyDescent="0.25"/>
    <row r="2681" s="33" customFormat="1" x14ac:dyDescent="0.25"/>
    <row r="2682" s="33" customFormat="1" x14ac:dyDescent="0.25"/>
    <row r="2683" s="33" customFormat="1" x14ac:dyDescent="0.25"/>
    <row r="2684" s="33" customFormat="1" x14ac:dyDescent="0.25"/>
    <row r="2685" s="33" customFormat="1" x14ac:dyDescent="0.25"/>
    <row r="2686" s="33" customFormat="1" x14ac:dyDescent="0.25"/>
    <row r="2687" s="33" customFormat="1" x14ac:dyDescent="0.25"/>
    <row r="2688" s="33" customFormat="1" x14ac:dyDescent="0.25"/>
    <row r="2689" s="33" customFormat="1" x14ac:dyDescent="0.25"/>
    <row r="2690" s="33" customFormat="1" x14ac:dyDescent="0.25"/>
    <row r="2691" s="33" customFormat="1" x14ac:dyDescent="0.25"/>
    <row r="2692" s="33" customFormat="1" x14ac:dyDescent="0.25"/>
    <row r="2693" s="33" customFormat="1" x14ac:dyDescent="0.25"/>
    <row r="2694" s="33" customFormat="1" x14ac:dyDescent="0.25"/>
    <row r="2695" s="33" customFormat="1" x14ac:dyDescent="0.25"/>
    <row r="2696" s="33" customFormat="1" x14ac:dyDescent="0.25"/>
    <row r="2697" s="33" customFormat="1" x14ac:dyDescent="0.25"/>
    <row r="2698" s="33" customFormat="1" x14ac:dyDescent="0.25"/>
    <row r="2699" s="33" customFormat="1" x14ac:dyDescent="0.25"/>
    <row r="2700" s="33" customFormat="1" x14ac:dyDescent="0.25"/>
    <row r="2701" s="33" customFormat="1" x14ac:dyDescent="0.25"/>
    <row r="2702" s="33" customFormat="1" x14ac:dyDescent="0.25"/>
    <row r="2703" s="33" customFormat="1" x14ac:dyDescent="0.25"/>
    <row r="2704" s="33" customFormat="1" x14ac:dyDescent="0.25"/>
    <row r="2705" s="33" customFormat="1" x14ac:dyDescent="0.25"/>
    <row r="2706" s="33" customFormat="1" x14ac:dyDescent="0.25"/>
    <row r="2707" s="33" customFormat="1" x14ac:dyDescent="0.25"/>
    <row r="2708" s="33" customFormat="1" x14ac:dyDescent="0.25"/>
    <row r="2709" s="33" customFormat="1" x14ac:dyDescent="0.25"/>
    <row r="2710" s="33" customFormat="1" x14ac:dyDescent="0.25"/>
    <row r="2711" s="33" customFormat="1" x14ac:dyDescent="0.25"/>
    <row r="2712" s="33" customFormat="1" x14ac:dyDescent="0.25"/>
    <row r="2713" s="33" customFormat="1" x14ac:dyDescent="0.25"/>
    <row r="2714" s="33" customFormat="1" x14ac:dyDescent="0.25"/>
    <row r="2715" s="33" customFormat="1" x14ac:dyDescent="0.25"/>
    <row r="2716" s="33" customFormat="1" x14ac:dyDescent="0.25"/>
    <row r="2717" s="33" customFormat="1" x14ac:dyDescent="0.25"/>
    <row r="2718" s="33" customFormat="1" x14ac:dyDescent="0.25"/>
    <row r="2719" s="33" customFormat="1" x14ac:dyDescent="0.25"/>
    <row r="2720" s="33" customFormat="1" x14ac:dyDescent="0.25"/>
    <row r="2721" s="33" customFormat="1" x14ac:dyDescent="0.25"/>
    <row r="2722" s="33" customFormat="1" x14ac:dyDescent="0.25"/>
    <row r="2723" s="33" customFormat="1" x14ac:dyDescent="0.25"/>
    <row r="2724" s="33" customFormat="1" x14ac:dyDescent="0.25"/>
    <row r="2725" s="33" customFormat="1" x14ac:dyDescent="0.25"/>
    <row r="2726" s="33" customFormat="1" x14ac:dyDescent="0.25"/>
    <row r="2727" s="33" customFormat="1" x14ac:dyDescent="0.25"/>
    <row r="2728" s="33" customFormat="1" x14ac:dyDescent="0.25"/>
    <row r="2729" s="33" customFormat="1" x14ac:dyDescent="0.25"/>
    <row r="2730" s="33" customFormat="1" x14ac:dyDescent="0.25"/>
    <row r="2731" s="33" customFormat="1" x14ac:dyDescent="0.25"/>
    <row r="2732" s="33" customFormat="1" x14ac:dyDescent="0.25"/>
    <row r="2733" s="33" customFormat="1" x14ac:dyDescent="0.25"/>
    <row r="2734" s="33" customFormat="1" x14ac:dyDescent="0.25"/>
    <row r="2735" s="33" customFormat="1" x14ac:dyDescent="0.25"/>
    <row r="2736" s="33" customFormat="1" x14ac:dyDescent="0.25"/>
    <row r="2737" s="33" customFormat="1" x14ac:dyDescent="0.25"/>
    <row r="2738" s="33" customFormat="1" x14ac:dyDescent="0.25"/>
    <row r="2739" s="33" customFormat="1" x14ac:dyDescent="0.25"/>
    <row r="2740" s="33" customFormat="1" x14ac:dyDescent="0.25"/>
    <row r="2741" s="33" customFormat="1" x14ac:dyDescent="0.25"/>
    <row r="2742" s="33" customFormat="1" x14ac:dyDescent="0.25"/>
    <row r="2743" s="33" customFormat="1" x14ac:dyDescent="0.25"/>
    <row r="2744" s="33" customFormat="1" x14ac:dyDescent="0.25"/>
    <row r="2745" s="33" customFormat="1" x14ac:dyDescent="0.25"/>
    <row r="2746" s="33" customFormat="1" x14ac:dyDescent="0.25"/>
    <row r="2747" s="33" customFormat="1" x14ac:dyDescent="0.25"/>
    <row r="2748" s="33" customFormat="1" x14ac:dyDescent="0.25"/>
    <row r="2749" s="33" customFormat="1" x14ac:dyDescent="0.25"/>
    <row r="2750" s="33" customFormat="1" x14ac:dyDescent="0.25"/>
    <row r="2751" s="33" customFormat="1" x14ac:dyDescent="0.25"/>
    <row r="2752" s="33" customFormat="1" x14ac:dyDescent="0.25"/>
    <row r="2753" s="33" customFormat="1" x14ac:dyDescent="0.25"/>
    <row r="2754" s="33" customFormat="1" x14ac:dyDescent="0.25"/>
    <row r="2755" s="33" customFormat="1" x14ac:dyDescent="0.25"/>
    <row r="2756" s="33" customFormat="1" x14ac:dyDescent="0.25"/>
    <row r="2757" s="33" customFormat="1" x14ac:dyDescent="0.25"/>
    <row r="2758" s="33" customFormat="1" x14ac:dyDescent="0.25"/>
    <row r="2759" s="33" customFormat="1" x14ac:dyDescent="0.25"/>
    <row r="2760" s="33" customFormat="1" x14ac:dyDescent="0.25"/>
    <row r="2761" s="33" customFormat="1" x14ac:dyDescent="0.25"/>
    <row r="2762" s="33" customFormat="1" x14ac:dyDescent="0.25"/>
    <row r="2763" s="33" customFormat="1" x14ac:dyDescent="0.25"/>
    <row r="2764" s="33" customFormat="1" x14ac:dyDescent="0.25"/>
    <row r="2765" s="33" customFormat="1" x14ac:dyDescent="0.25"/>
    <row r="2766" s="33" customFormat="1" x14ac:dyDescent="0.25"/>
    <row r="2767" s="33" customFormat="1" x14ac:dyDescent="0.25"/>
    <row r="2768" s="33" customFormat="1" x14ac:dyDescent="0.25"/>
    <row r="2769" s="33" customFormat="1" x14ac:dyDescent="0.25"/>
    <row r="2770" s="33" customFormat="1" x14ac:dyDescent="0.25"/>
    <row r="2771" s="33" customFormat="1" x14ac:dyDescent="0.25"/>
    <row r="2772" s="33" customFormat="1" x14ac:dyDescent="0.25"/>
    <row r="2773" s="33" customFormat="1" x14ac:dyDescent="0.25"/>
    <row r="2774" s="33" customFormat="1" x14ac:dyDescent="0.25"/>
    <row r="2775" s="33" customFormat="1" x14ac:dyDescent="0.25"/>
    <row r="2776" s="33" customFormat="1" x14ac:dyDescent="0.25"/>
    <row r="2777" s="33" customFormat="1" x14ac:dyDescent="0.25"/>
    <row r="2778" s="33" customFormat="1" x14ac:dyDescent="0.25"/>
    <row r="2779" s="33" customFormat="1" x14ac:dyDescent="0.25"/>
    <row r="2780" s="33" customFormat="1" x14ac:dyDescent="0.25"/>
    <row r="2781" s="33" customFormat="1" x14ac:dyDescent="0.25"/>
    <row r="2782" s="33" customFormat="1" x14ac:dyDescent="0.25"/>
    <row r="2783" s="33" customFormat="1" x14ac:dyDescent="0.25"/>
    <row r="2784" s="33" customFormat="1" x14ac:dyDescent="0.25"/>
    <row r="2785" s="33" customFormat="1" x14ac:dyDescent="0.25"/>
    <row r="2786" s="33" customFormat="1" x14ac:dyDescent="0.25"/>
    <row r="2787" s="33" customFormat="1" x14ac:dyDescent="0.25"/>
    <row r="2788" s="33" customFormat="1" x14ac:dyDescent="0.25"/>
    <row r="2789" s="33" customFormat="1" x14ac:dyDescent="0.25"/>
    <row r="2790" s="33" customFormat="1" x14ac:dyDescent="0.25"/>
    <row r="2791" s="33" customFormat="1" x14ac:dyDescent="0.25"/>
    <row r="2792" s="33" customFormat="1" x14ac:dyDescent="0.25"/>
    <row r="2793" s="33" customFormat="1" x14ac:dyDescent="0.25"/>
    <row r="2794" s="33" customFormat="1" x14ac:dyDescent="0.25"/>
    <row r="2795" s="33" customFormat="1" x14ac:dyDescent="0.25"/>
    <row r="2796" s="33" customFormat="1" x14ac:dyDescent="0.25"/>
    <row r="2797" s="33" customFormat="1" x14ac:dyDescent="0.25"/>
    <row r="2798" s="33" customFormat="1" x14ac:dyDescent="0.25"/>
    <row r="2799" s="33" customFormat="1" x14ac:dyDescent="0.25"/>
    <row r="2800" s="33" customFormat="1" x14ac:dyDescent="0.25"/>
    <row r="2801" s="33" customFormat="1" x14ac:dyDescent="0.25"/>
    <row r="2802" s="33" customFormat="1" x14ac:dyDescent="0.25"/>
    <row r="2803" s="33" customFormat="1" x14ac:dyDescent="0.25"/>
    <row r="2804" s="33" customFormat="1" x14ac:dyDescent="0.25"/>
    <row r="2805" s="33" customFormat="1" x14ac:dyDescent="0.25"/>
    <row r="2806" s="33" customFormat="1" x14ac:dyDescent="0.25"/>
    <row r="2807" s="33" customFormat="1" x14ac:dyDescent="0.25"/>
    <row r="2808" s="33" customFormat="1" x14ac:dyDescent="0.25"/>
    <row r="2809" s="33" customFormat="1" x14ac:dyDescent="0.25"/>
    <row r="2810" s="33" customFormat="1" x14ac:dyDescent="0.25"/>
    <row r="2811" s="33" customFormat="1" x14ac:dyDescent="0.25"/>
    <row r="2812" s="33" customFormat="1" x14ac:dyDescent="0.25"/>
    <row r="2813" s="33" customFormat="1" x14ac:dyDescent="0.25"/>
    <row r="2814" s="33" customFormat="1" x14ac:dyDescent="0.25"/>
    <row r="2815" s="33" customFormat="1" x14ac:dyDescent="0.25"/>
    <row r="2816" s="33" customFormat="1" x14ac:dyDescent="0.25"/>
    <row r="2817" s="33" customFormat="1" x14ac:dyDescent="0.25"/>
    <row r="2818" s="33" customFormat="1" x14ac:dyDescent="0.25"/>
    <row r="2819" s="33" customFormat="1" x14ac:dyDescent="0.25"/>
    <row r="2820" s="33" customFormat="1" x14ac:dyDescent="0.25"/>
    <row r="2821" s="33" customFormat="1" x14ac:dyDescent="0.25"/>
    <row r="2822" s="33" customFormat="1" x14ac:dyDescent="0.25"/>
    <row r="2823" s="33" customFormat="1" x14ac:dyDescent="0.25"/>
    <row r="2824" s="33" customFormat="1" x14ac:dyDescent="0.25"/>
    <row r="2825" s="33" customFormat="1" x14ac:dyDescent="0.25"/>
    <row r="2826" s="33" customFormat="1" x14ac:dyDescent="0.25"/>
    <row r="2827" s="33" customFormat="1" x14ac:dyDescent="0.25"/>
    <row r="2828" s="33" customFormat="1" x14ac:dyDescent="0.25"/>
    <row r="2829" s="33" customFormat="1" x14ac:dyDescent="0.25"/>
    <row r="2830" s="33" customFormat="1" x14ac:dyDescent="0.25"/>
    <row r="2831" s="33" customFormat="1" x14ac:dyDescent="0.25"/>
    <row r="2832" s="33" customFormat="1" x14ac:dyDescent="0.25"/>
    <row r="2833" s="33" customFormat="1" x14ac:dyDescent="0.25"/>
    <row r="2834" s="33" customFormat="1" x14ac:dyDescent="0.25"/>
    <row r="2835" s="33" customFormat="1" x14ac:dyDescent="0.25"/>
    <row r="2836" s="33" customFormat="1" x14ac:dyDescent="0.25"/>
    <row r="2837" s="33" customFormat="1" x14ac:dyDescent="0.25"/>
    <row r="2838" s="33" customFormat="1" x14ac:dyDescent="0.25"/>
    <row r="2839" s="33" customFormat="1" x14ac:dyDescent="0.25"/>
    <row r="2840" s="33" customFormat="1" x14ac:dyDescent="0.25"/>
    <row r="2841" s="33" customFormat="1" x14ac:dyDescent="0.25"/>
    <row r="2842" s="33" customFormat="1" x14ac:dyDescent="0.25"/>
    <row r="2843" s="33" customFormat="1" x14ac:dyDescent="0.25"/>
    <row r="2844" s="33" customFormat="1" x14ac:dyDescent="0.25"/>
    <row r="2845" s="33" customFormat="1" x14ac:dyDescent="0.25"/>
    <row r="2846" s="33" customFormat="1" x14ac:dyDescent="0.25"/>
    <row r="2847" s="33" customFormat="1" x14ac:dyDescent="0.25"/>
    <row r="2848" s="33" customFormat="1" x14ac:dyDescent="0.25"/>
    <row r="2849" s="33" customFormat="1" x14ac:dyDescent="0.25"/>
    <row r="2850" s="33" customFormat="1" x14ac:dyDescent="0.25"/>
    <row r="2851" s="33" customFormat="1" x14ac:dyDescent="0.25"/>
    <row r="2852" s="33" customFormat="1" x14ac:dyDescent="0.25"/>
    <row r="2853" s="33" customFormat="1" x14ac:dyDescent="0.25"/>
    <row r="2854" s="33" customFormat="1" x14ac:dyDescent="0.25"/>
    <row r="2855" s="33" customFormat="1" x14ac:dyDescent="0.25"/>
    <row r="2856" s="33" customFormat="1" x14ac:dyDescent="0.25"/>
    <row r="2857" s="33" customFormat="1" x14ac:dyDescent="0.25"/>
    <row r="2858" s="33" customFormat="1" x14ac:dyDescent="0.25"/>
    <row r="2859" s="33" customFormat="1" x14ac:dyDescent="0.25"/>
    <row r="2860" s="33" customFormat="1" x14ac:dyDescent="0.25"/>
    <row r="2861" s="33" customFormat="1" x14ac:dyDescent="0.25"/>
    <row r="2862" s="33" customFormat="1" x14ac:dyDescent="0.25"/>
    <row r="2863" s="33" customFormat="1" x14ac:dyDescent="0.25"/>
    <row r="2864" s="33" customFormat="1" x14ac:dyDescent="0.25"/>
    <row r="2865" s="33" customFormat="1" x14ac:dyDescent="0.25"/>
    <row r="2866" s="33" customFormat="1" x14ac:dyDescent="0.25"/>
    <row r="2867" s="33" customFormat="1" x14ac:dyDescent="0.25"/>
    <row r="2868" s="33" customFormat="1" x14ac:dyDescent="0.25"/>
    <row r="2869" s="33" customFormat="1" x14ac:dyDescent="0.25"/>
    <row r="2870" s="33" customFormat="1" x14ac:dyDescent="0.25"/>
    <row r="2871" s="33" customFormat="1" x14ac:dyDescent="0.25"/>
    <row r="2872" s="33" customFormat="1" x14ac:dyDescent="0.25"/>
    <row r="2873" s="33" customFormat="1" x14ac:dyDescent="0.25"/>
    <row r="2874" s="33" customFormat="1" x14ac:dyDescent="0.25"/>
    <row r="2875" s="33" customFormat="1" x14ac:dyDescent="0.25"/>
    <row r="2876" s="33" customFormat="1" x14ac:dyDescent="0.25"/>
    <row r="2877" s="33" customFormat="1" x14ac:dyDescent="0.25"/>
    <row r="2878" s="33" customFormat="1" x14ac:dyDescent="0.25"/>
    <row r="2879" s="33" customFormat="1" x14ac:dyDescent="0.25"/>
    <row r="2880" s="33" customFormat="1" x14ac:dyDescent="0.25"/>
    <row r="2881" s="33" customFormat="1" x14ac:dyDescent="0.25"/>
    <row r="2882" s="33" customFormat="1" x14ac:dyDescent="0.25"/>
    <row r="2883" s="33" customFormat="1" x14ac:dyDescent="0.25"/>
    <row r="2884" s="33" customFormat="1" x14ac:dyDescent="0.25"/>
    <row r="2885" s="33" customFormat="1" x14ac:dyDescent="0.25"/>
    <row r="2886" s="33" customFormat="1" x14ac:dyDescent="0.25"/>
    <row r="2887" s="33" customFormat="1" x14ac:dyDescent="0.25"/>
    <row r="2888" s="33" customFormat="1" x14ac:dyDescent="0.25"/>
    <row r="2889" s="33" customFormat="1" x14ac:dyDescent="0.25"/>
    <row r="2890" s="33" customFormat="1" x14ac:dyDescent="0.25"/>
    <row r="2891" s="33" customFormat="1" x14ac:dyDescent="0.25"/>
    <row r="2892" s="33" customFormat="1" x14ac:dyDescent="0.25"/>
    <row r="2893" s="33" customFormat="1" x14ac:dyDescent="0.25"/>
    <row r="2894" s="33" customFormat="1" x14ac:dyDescent="0.25"/>
    <row r="2895" s="33" customFormat="1" x14ac:dyDescent="0.25"/>
    <row r="2896" s="33" customFormat="1" x14ac:dyDescent="0.25"/>
    <row r="2897" s="33" customFormat="1" x14ac:dyDescent="0.25"/>
    <row r="2898" s="33" customFormat="1" x14ac:dyDescent="0.25"/>
    <row r="2899" s="33" customFormat="1" x14ac:dyDescent="0.25"/>
    <row r="2900" s="33" customFormat="1" x14ac:dyDescent="0.25"/>
    <row r="2901" s="33" customFormat="1" x14ac:dyDescent="0.25"/>
    <row r="2902" s="33" customFormat="1" x14ac:dyDescent="0.25"/>
    <row r="2903" s="33" customFormat="1" x14ac:dyDescent="0.25"/>
    <row r="2904" s="33" customFormat="1" x14ac:dyDescent="0.25"/>
    <row r="2905" s="33" customFormat="1" x14ac:dyDescent="0.25"/>
    <row r="2906" s="33" customFormat="1" x14ac:dyDescent="0.25"/>
    <row r="2907" s="33" customFormat="1" x14ac:dyDescent="0.25"/>
    <row r="2908" s="33" customFormat="1" x14ac:dyDescent="0.25"/>
    <row r="2909" s="33" customFormat="1" x14ac:dyDescent="0.25"/>
    <row r="2910" s="33" customFormat="1" x14ac:dyDescent="0.25"/>
    <row r="2911" s="33" customFormat="1" x14ac:dyDescent="0.25"/>
    <row r="2912" s="33" customFormat="1" x14ac:dyDescent="0.25"/>
    <row r="2913" s="33" customFormat="1" x14ac:dyDescent="0.25"/>
    <row r="2914" s="33" customFormat="1" x14ac:dyDescent="0.25"/>
    <row r="2915" s="33" customFormat="1" x14ac:dyDescent="0.25"/>
    <row r="2916" s="33" customFormat="1" x14ac:dyDescent="0.25"/>
    <row r="2917" s="33" customFormat="1" x14ac:dyDescent="0.25"/>
    <row r="2918" s="33" customFormat="1" x14ac:dyDescent="0.25"/>
    <row r="2919" s="33" customFormat="1" x14ac:dyDescent="0.25"/>
    <row r="2920" s="33" customFormat="1" x14ac:dyDescent="0.25"/>
    <row r="2921" s="33" customFormat="1" x14ac:dyDescent="0.25"/>
    <row r="2922" s="33" customFormat="1" x14ac:dyDescent="0.25"/>
    <row r="2923" s="33" customFormat="1" x14ac:dyDescent="0.25"/>
    <row r="2924" s="33" customFormat="1" x14ac:dyDescent="0.25"/>
    <row r="2925" s="33" customFormat="1" x14ac:dyDescent="0.25"/>
    <row r="2926" s="33" customFormat="1" x14ac:dyDescent="0.25"/>
    <row r="2927" s="33" customFormat="1" x14ac:dyDescent="0.25"/>
    <row r="2928" s="33" customFormat="1" x14ac:dyDescent="0.25"/>
    <row r="2929" s="33" customFormat="1" x14ac:dyDescent="0.25"/>
    <row r="2930" s="33" customFormat="1" x14ac:dyDescent="0.25"/>
    <row r="2931" s="33" customFormat="1" x14ac:dyDescent="0.25"/>
    <row r="2932" s="33" customFormat="1" x14ac:dyDescent="0.25"/>
    <row r="2933" s="33" customFormat="1" x14ac:dyDescent="0.25"/>
    <row r="2934" s="33" customFormat="1" x14ac:dyDescent="0.25"/>
    <row r="2935" s="33" customFormat="1" x14ac:dyDescent="0.25"/>
    <row r="2936" s="33" customFormat="1" x14ac:dyDescent="0.25"/>
    <row r="2937" s="33" customFormat="1" x14ac:dyDescent="0.25"/>
    <row r="2938" s="33" customFormat="1" x14ac:dyDescent="0.25"/>
    <row r="2939" s="33" customFormat="1" x14ac:dyDescent="0.25"/>
    <row r="2940" s="33" customFormat="1" x14ac:dyDescent="0.25"/>
    <row r="2941" s="33" customFormat="1" x14ac:dyDescent="0.25"/>
    <row r="2942" s="33" customFormat="1" x14ac:dyDescent="0.25"/>
    <row r="2943" s="33" customFormat="1" x14ac:dyDescent="0.25"/>
    <row r="2944" s="33" customFormat="1" x14ac:dyDescent="0.25"/>
    <row r="2945" s="33" customFormat="1" x14ac:dyDescent="0.25"/>
    <row r="2946" s="33" customFormat="1" x14ac:dyDescent="0.25"/>
    <row r="2947" s="33" customFormat="1" x14ac:dyDescent="0.25"/>
    <row r="2948" s="33" customFormat="1" x14ac:dyDescent="0.25"/>
    <row r="2949" s="33" customFormat="1" x14ac:dyDescent="0.25"/>
    <row r="2950" s="33" customFormat="1" x14ac:dyDescent="0.25"/>
    <row r="2951" s="33" customFormat="1" x14ac:dyDescent="0.25"/>
    <row r="2952" s="33" customFormat="1" x14ac:dyDescent="0.25"/>
    <row r="2953" s="33" customFormat="1" x14ac:dyDescent="0.25"/>
    <row r="2954" s="33" customFormat="1" x14ac:dyDescent="0.25"/>
    <row r="2955" s="33" customFormat="1" x14ac:dyDescent="0.25"/>
    <row r="2956" s="33" customFormat="1" x14ac:dyDescent="0.25"/>
    <row r="2957" s="33" customFormat="1" x14ac:dyDescent="0.25"/>
    <row r="2958" s="33" customFormat="1" x14ac:dyDescent="0.25"/>
    <row r="2959" s="33" customFormat="1" x14ac:dyDescent="0.25"/>
    <row r="2960" s="33" customFormat="1" x14ac:dyDescent="0.25"/>
    <row r="2961" s="33" customFormat="1" x14ac:dyDescent="0.25"/>
    <row r="2962" s="33" customFormat="1" x14ac:dyDescent="0.25"/>
    <row r="2963" s="33" customFormat="1" x14ac:dyDescent="0.25"/>
    <row r="2964" s="33" customFormat="1" x14ac:dyDescent="0.25"/>
    <row r="2965" s="33" customFormat="1" x14ac:dyDescent="0.25"/>
    <row r="2966" s="33" customFormat="1" x14ac:dyDescent="0.25"/>
    <row r="2967" s="33" customFormat="1" x14ac:dyDescent="0.25"/>
    <row r="2968" s="33" customFormat="1" x14ac:dyDescent="0.25"/>
    <row r="2969" s="33" customFormat="1" x14ac:dyDescent="0.25"/>
    <row r="2970" s="33" customFormat="1" x14ac:dyDescent="0.25"/>
    <row r="2971" s="33" customFormat="1" x14ac:dyDescent="0.25"/>
    <row r="2972" s="33" customFormat="1" x14ac:dyDescent="0.25"/>
    <row r="2973" s="33" customFormat="1" x14ac:dyDescent="0.25"/>
    <row r="2974" s="33" customFormat="1" x14ac:dyDescent="0.25"/>
    <row r="2975" s="33" customFormat="1" x14ac:dyDescent="0.25"/>
    <row r="2976" s="33" customFormat="1" x14ac:dyDescent="0.25"/>
    <row r="2977" s="33" customFormat="1" x14ac:dyDescent="0.25"/>
    <row r="2978" s="33" customFormat="1" x14ac:dyDescent="0.25"/>
    <row r="2979" s="33" customFormat="1" x14ac:dyDescent="0.25"/>
    <row r="2980" s="33" customFormat="1" x14ac:dyDescent="0.25"/>
    <row r="2981" s="33" customFormat="1" x14ac:dyDescent="0.25"/>
    <row r="2982" s="33" customFormat="1" x14ac:dyDescent="0.25"/>
    <row r="2983" s="33" customFormat="1" x14ac:dyDescent="0.25"/>
    <row r="2984" s="33" customFormat="1" x14ac:dyDescent="0.25"/>
    <row r="2985" s="33" customFormat="1" x14ac:dyDescent="0.25"/>
    <row r="2986" s="33" customFormat="1" x14ac:dyDescent="0.25"/>
    <row r="2987" s="33" customFormat="1" x14ac:dyDescent="0.25"/>
    <row r="2988" s="33" customFormat="1" x14ac:dyDescent="0.25"/>
    <row r="2989" s="33" customFormat="1" x14ac:dyDescent="0.25"/>
    <row r="2990" s="33" customFormat="1" x14ac:dyDescent="0.25"/>
    <row r="2991" s="33" customFormat="1" x14ac:dyDescent="0.25"/>
    <row r="2992" s="33" customFormat="1" x14ac:dyDescent="0.25"/>
    <row r="2993" s="33" customFormat="1" x14ac:dyDescent="0.25"/>
    <row r="2994" s="33" customFormat="1" x14ac:dyDescent="0.25"/>
    <row r="2995" s="33" customFormat="1" x14ac:dyDescent="0.25"/>
    <row r="2996" s="33" customFormat="1" x14ac:dyDescent="0.25"/>
    <row r="2997" s="33" customFormat="1" x14ac:dyDescent="0.25"/>
    <row r="2998" s="33" customFormat="1" x14ac:dyDescent="0.25"/>
    <row r="2999" s="33" customFormat="1" x14ac:dyDescent="0.25"/>
    <row r="3000" s="33" customFormat="1" x14ac:dyDescent="0.25"/>
    <row r="3001" s="33" customFormat="1" x14ac:dyDescent="0.25"/>
    <row r="3002" s="33" customFormat="1" x14ac:dyDescent="0.25"/>
    <row r="3003" s="33" customFormat="1" x14ac:dyDescent="0.25"/>
    <row r="3004" s="33" customFormat="1" x14ac:dyDescent="0.25"/>
    <row r="3005" s="33" customFormat="1" x14ac:dyDescent="0.25"/>
    <row r="3006" s="33" customFormat="1" x14ac:dyDescent="0.25"/>
    <row r="3007" s="33" customFormat="1" x14ac:dyDescent="0.25"/>
    <row r="3008" s="33" customFormat="1" x14ac:dyDescent="0.25"/>
    <row r="3009" s="33" customFormat="1" x14ac:dyDescent="0.25"/>
    <row r="3010" s="33" customFormat="1" x14ac:dyDescent="0.25"/>
    <row r="3011" s="33" customFormat="1" x14ac:dyDescent="0.25"/>
    <row r="3012" s="33" customFormat="1" x14ac:dyDescent="0.25"/>
    <row r="3013" s="33" customFormat="1" x14ac:dyDescent="0.25"/>
    <row r="3014" s="33" customFormat="1" x14ac:dyDescent="0.25"/>
    <row r="3015" s="33" customFormat="1" x14ac:dyDescent="0.25"/>
    <row r="3016" s="33" customFormat="1" x14ac:dyDescent="0.25"/>
    <row r="3017" s="33" customFormat="1" x14ac:dyDescent="0.25"/>
    <row r="3018" s="33" customFormat="1" x14ac:dyDescent="0.25"/>
    <row r="3019" s="33" customFormat="1" x14ac:dyDescent="0.25"/>
    <row r="3020" s="33" customFormat="1" x14ac:dyDescent="0.25"/>
    <row r="3021" s="33" customFormat="1" x14ac:dyDescent="0.25"/>
    <row r="3022" s="33" customFormat="1" x14ac:dyDescent="0.25"/>
    <row r="3023" s="33" customFormat="1" x14ac:dyDescent="0.25"/>
    <row r="3024" s="33" customFormat="1" x14ac:dyDescent="0.25"/>
    <row r="3025" s="33" customFormat="1" x14ac:dyDescent="0.25"/>
    <row r="3026" s="33" customFormat="1" x14ac:dyDescent="0.25"/>
    <row r="3027" s="33" customFormat="1" x14ac:dyDescent="0.25"/>
    <row r="3028" s="33" customFormat="1" x14ac:dyDescent="0.25"/>
    <row r="3029" s="33" customFormat="1" x14ac:dyDescent="0.25"/>
    <row r="3030" s="33" customFormat="1" x14ac:dyDescent="0.25"/>
    <row r="3031" s="33" customFormat="1" x14ac:dyDescent="0.25"/>
    <row r="3032" s="33" customFormat="1" x14ac:dyDescent="0.25"/>
    <row r="3033" s="33" customFormat="1" x14ac:dyDescent="0.25"/>
    <row r="3034" s="33" customFormat="1" x14ac:dyDescent="0.25"/>
    <row r="3035" s="33" customFormat="1" x14ac:dyDescent="0.25"/>
    <row r="3036" s="33" customFormat="1" x14ac:dyDescent="0.25"/>
    <row r="3037" s="33" customFormat="1" x14ac:dyDescent="0.25"/>
    <row r="3038" s="33" customFormat="1" x14ac:dyDescent="0.25"/>
    <row r="3039" s="33" customFormat="1" x14ac:dyDescent="0.25"/>
    <row r="3040" s="33" customFormat="1" x14ac:dyDescent="0.25"/>
    <row r="3041" s="33" customFormat="1" x14ac:dyDescent="0.25"/>
    <row r="3042" s="33" customFormat="1" x14ac:dyDescent="0.25"/>
    <row r="3043" s="33" customFormat="1" x14ac:dyDescent="0.25"/>
    <row r="3044" s="33" customFormat="1" x14ac:dyDescent="0.25"/>
    <row r="3045" s="33" customFormat="1" x14ac:dyDescent="0.25"/>
    <row r="3046" s="33" customFormat="1" x14ac:dyDescent="0.25"/>
    <row r="3047" s="33" customFormat="1" x14ac:dyDescent="0.25"/>
    <row r="3048" s="33" customFormat="1" x14ac:dyDescent="0.25"/>
    <row r="3049" s="33" customFormat="1" x14ac:dyDescent="0.25"/>
    <row r="3050" s="33" customFormat="1" x14ac:dyDescent="0.25"/>
    <row r="3051" s="33" customFormat="1" x14ac:dyDescent="0.25"/>
    <row r="3052" s="33" customFormat="1" x14ac:dyDescent="0.25"/>
    <row r="3053" s="33" customFormat="1" x14ac:dyDescent="0.25"/>
    <row r="3054" s="33" customFormat="1" x14ac:dyDescent="0.25"/>
    <row r="3055" s="33" customFormat="1" x14ac:dyDescent="0.25"/>
    <row r="3056" s="33" customFormat="1" x14ac:dyDescent="0.25"/>
    <row r="3057" s="33" customFormat="1" x14ac:dyDescent="0.25"/>
    <row r="3058" s="33" customFormat="1" x14ac:dyDescent="0.25"/>
    <row r="3059" s="33" customFormat="1" x14ac:dyDescent="0.25"/>
    <row r="3060" s="33" customFormat="1" x14ac:dyDescent="0.25"/>
    <row r="3061" s="33" customFormat="1" x14ac:dyDescent="0.25"/>
    <row r="3062" s="33" customFormat="1" x14ac:dyDescent="0.25"/>
    <row r="3063" s="33" customFormat="1" x14ac:dyDescent="0.25"/>
    <row r="3064" s="33" customFormat="1" x14ac:dyDescent="0.25"/>
    <row r="3065" s="33" customFormat="1" x14ac:dyDescent="0.25"/>
    <row r="3066" s="33" customFormat="1" x14ac:dyDescent="0.25"/>
    <row r="3067" s="33" customFormat="1" x14ac:dyDescent="0.25"/>
    <row r="3068" s="33" customFormat="1" x14ac:dyDescent="0.25"/>
    <row r="3069" s="33" customFormat="1" x14ac:dyDescent="0.25"/>
    <row r="3070" s="33" customFormat="1" x14ac:dyDescent="0.25"/>
    <row r="3071" s="33" customFormat="1" x14ac:dyDescent="0.25"/>
    <row r="3072" s="33" customFormat="1" x14ac:dyDescent="0.25"/>
    <row r="3073" s="33" customFormat="1" x14ac:dyDescent="0.25"/>
    <row r="3074" s="33" customFormat="1" x14ac:dyDescent="0.25"/>
    <row r="3075" s="33" customFormat="1" x14ac:dyDescent="0.25"/>
    <row r="3076" s="33" customFormat="1" x14ac:dyDescent="0.25"/>
    <row r="3077" s="33" customFormat="1" x14ac:dyDescent="0.25"/>
    <row r="3078" s="33" customFormat="1" x14ac:dyDescent="0.25"/>
    <row r="3079" s="33" customFormat="1" x14ac:dyDescent="0.25"/>
    <row r="3080" s="33" customFormat="1" x14ac:dyDescent="0.25"/>
    <row r="3081" s="33" customFormat="1" x14ac:dyDescent="0.25"/>
    <row r="3082" s="33" customFormat="1" x14ac:dyDescent="0.25"/>
    <row r="3083" s="33" customFormat="1" x14ac:dyDescent="0.25"/>
    <row r="3084" s="33" customFormat="1" x14ac:dyDescent="0.25"/>
    <row r="3085" s="33" customFormat="1" x14ac:dyDescent="0.25"/>
    <row r="3086" s="33" customFormat="1" x14ac:dyDescent="0.25"/>
    <row r="3087" s="33" customFormat="1" x14ac:dyDescent="0.25"/>
    <row r="3088" s="33" customFormat="1" x14ac:dyDescent="0.25"/>
    <row r="3089" s="33" customFormat="1" x14ac:dyDescent="0.25"/>
    <row r="3090" s="33" customFormat="1" x14ac:dyDescent="0.25"/>
    <row r="3091" s="33" customFormat="1" x14ac:dyDescent="0.25"/>
    <row r="3092" s="33" customFormat="1" x14ac:dyDescent="0.25"/>
    <row r="3093" s="33" customFormat="1" x14ac:dyDescent="0.25"/>
    <row r="3094" s="33" customFormat="1" x14ac:dyDescent="0.25"/>
    <row r="3095" s="33" customFormat="1" x14ac:dyDescent="0.25"/>
    <row r="3096" s="33" customFormat="1" x14ac:dyDescent="0.25"/>
    <row r="3097" s="33" customFormat="1" x14ac:dyDescent="0.25"/>
    <row r="3098" s="33" customFormat="1" x14ac:dyDescent="0.25"/>
    <row r="3099" s="33" customFormat="1" x14ac:dyDescent="0.25"/>
    <row r="3100" s="33" customFormat="1" x14ac:dyDescent="0.25"/>
    <row r="3101" s="33" customFormat="1" x14ac:dyDescent="0.25"/>
    <row r="3102" s="33" customFormat="1" x14ac:dyDescent="0.25"/>
    <row r="3103" s="33" customFormat="1" x14ac:dyDescent="0.25"/>
    <row r="3104" s="33" customFormat="1" x14ac:dyDescent="0.25"/>
    <row r="3105" s="33" customFormat="1" x14ac:dyDescent="0.25"/>
    <row r="3106" s="33" customFormat="1" x14ac:dyDescent="0.25"/>
    <row r="3107" s="33" customFormat="1" x14ac:dyDescent="0.25"/>
    <row r="3108" s="33" customFormat="1" x14ac:dyDescent="0.25"/>
    <row r="3109" s="33" customFormat="1" x14ac:dyDescent="0.25"/>
    <row r="3110" s="33" customFormat="1" x14ac:dyDescent="0.25"/>
    <row r="3111" s="33" customFormat="1" x14ac:dyDescent="0.25"/>
    <row r="3112" s="33" customFormat="1" x14ac:dyDescent="0.25"/>
    <row r="3113" s="33" customFormat="1" x14ac:dyDescent="0.25"/>
    <row r="3114" s="33" customFormat="1" x14ac:dyDescent="0.25"/>
    <row r="3115" s="33" customFormat="1" x14ac:dyDescent="0.25"/>
    <row r="3116" s="33" customFormat="1" x14ac:dyDescent="0.25"/>
    <row r="3117" s="33" customFormat="1" x14ac:dyDescent="0.25"/>
    <row r="3118" s="33" customFormat="1" x14ac:dyDescent="0.25"/>
    <row r="3119" s="33" customFormat="1" x14ac:dyDescent="0.25"/>
    <row r="3120" s="33" customFormat="1" x14ac:dyDescent="0.25"/>
    <row r="3121" s="33" customFormat="1" x14ac:dyDescent="0.25"/>
    <row r="3122" s="33" customFormat="1" x14ac:dyDescent="0.25"/>
    <row r="3123" s="33" customFormat="1" x14ac:dyDescent="0.25"/>
    <row r="3124" s="33" customFormat="1" x14ac:dyDescent="0.25"/>
    <row r="3125" s="33" customFormat="1" x14ac:dyDescent="0.25"/>
    <row r="3126" s="33" customFormat="1" x14ac:dyDescent="0.25"/>
    <row r="3127" s="33" customFormat="1" x14ac:dyDescent="0.25"/>
    <row r="3128" s="33" customFormat="1" x14ac:dyDescent="0.25"/>
    <row r="3129" s="33" customFormat="1" x14ac:dyDescent="0.25"/>
    <row r="3130" s="33" customFormat="1" x14ac:dyDescent="0.25"/>
    <row r="3131" s="33" customFormat="1" x14ac:dyDescent="0.25"/>
    <row r="3132" s="33" customFormat="1" x14ac:dyDescent="0.25"/>
    <row r="3133" s="33" customFormat="1" x14ac:dyDescent="0.25"/>
    <row r="3134" s="33" customFormat="1" x14ac:dyDescent="0.25"/>
    <row r="3135" s="33" customFormat="1" x14ac:dyDescent="0.25"/>
    <row r="3136" s="33" customFormat="1" x14ac:dyDescent="0.25"/>
    <row r="3137" s="33" customFormat="1" x14ac:dyDescent="0.25"/>
    <row r="3138" s="33" customFormat="1" x14ac:dyDescent="0.25"/>
    <row r="3139" s="33" customFormat="1" x14ac:dyDescent="0.25"/>
    <row r="3140" s="33" customFormat="1" x14ac:dyDescent="0.25"/>
    <row r="3141" s="33" customFormat="1" x14ac:dyDescent="0.25"/>
    <row r="3142" s="33" customFormat="1" x14ac:dyDescent="0.25"/>
    <row r="3143" s="33" customFormat="1" x14ac:dyDescent="0.25"/>
    <row r="3144" s="33" customFormat="1" x14ac:dyDescent="0.25"/>
    <row r="3145" s="33" customFormat="1" x14ac:dyDescent="0.25"/>
    <row r="3146" s="33" customFormat="1" x14ac:dyDescent="0.25"/>
    <row r="3147" s="33" customFormat="1" x14ac:dyDescent="0.25"/>
    <row r="3148" s="33" customFormat="1" x14ac:dyDescent="0.25"/>
    <row r="3149" s="33" customFormat="1" x14ac:dyDescent="0.25"/>
    <row r="3150" s="33" customFormat="1" x14ac:dyDescent="0.25"/>
    <row r="3151" s="33" customFormat="1" x14ac:dyDescent="0.25"/>
    <row r="3152" s="33" customFormat="1" x14ac:dyDescent="0.25"/>
    <row r="3153" s="33" customFormat="1" x14ac:dyDescent="0.25"/>
    <row r="3154" s="33" customFormat="1" x14ac:dyDescent="0.25"/>
    <row r="3155" s="33" customFormat="1" x14ac:dyDescent="0.25"/>
    <row r="3156" s="33" customFormat="1" x14ac:dyDescent="0.25"/>
    <row r="3157" s="33" customFormat="1" x14ac:dyDescent="0.25"/>
    <row r="3158" s="33" customFormat="1" x14ac:dyDescent="0.25"/>
    <row r="3159" s="33" customFormat="1" x14ac:dyDescent="0.25"/>
    <row r="3160" s="33" customFormat="1" x14ac:dyDescent="0.25"/>
    <row r="3161" s="33" customFormat="1" x14ac:dyDescent="0.25"/>
    <row r="3162" s="33" customFormat="1" x14ac:dyDescent="0.25"/>
    <row r="3163" s="33" customFormat="1" x14ac:dyDescent="0.25"/>
    <row r="3164" s="33" customFormat="1" x14ac:dyDescent="0.25"/>
    <row r="3165" s="33" customFormat="1" x14ac:dyDescent="0.25"/>
    <row r="3166" s="33" customFormat="1" x14ac:dyDescent="0.25"/>
    <row r="3167" s="33" customFormat="1" x14ac:dyDescent="0.25"/>
    <row r="3168" s="33" customFormat="1" x14ac:dyDescent="0.25"/>
    <row r="3169" s="33" customFormat="1" x14ac:dyDescent="0.25"/>
    <row r="3170" s="33" customFormat="1" x14ac:dyDescent="0.25"/>
    <row r="3171" s="33" customFormat="1" x14ac:dyDescent="0.25"/>
    <row r="3172" s="33" customFormat="1" x14ac:dyDescent="0.25"/>
    <row r="3173" s="33" customFormat="1" x14ac:dyDescent="0.25"/>
    <row r="3174" s="33" customFormat="1" x14ac:dyDescent="0.25"/>
    <row r="3175" s="33" customFormat="1" x14ac:dyDescent="0.25"/>
    <row r="3176" s="33" customFormat="1" x14ac:dyDescent="0.25"/>
    <row r="3177" s="33" customFormat="1" x14ac:dyDescent="0.25"/>
    <row r="3178" s="33" customFormat="1" x14ac:dyDescent="0.25"/>
    <row r="3179" s="33" customFormat="1" x14ac:dyDescent="0.25"/>
    <row r="3180" s="33" customFormat="1" x14ac:dyDescent="0.25"/>
    <row r="3181" s="33" customFormat="1" x14ac:dyDescent="0.25"/>
    <row r="3182" s="33" customFormat="1" x14ac:dyDescent="0.25"/>
    <row r="3183" s="33" customFormat="1" x14ac:dyDescent="0.25"/>
    <row r="3184" s="33" customFormat="1" x14ac:dyDescent="0.25"/>
    <row r="3185" s="33" customFormat="1" x14ac:dyDescent="0.25"/>
    <row r="3186" s="33" customFormat="1" x14ac:dyDescent="0.25"/>
    <row r="3187" s="33" customFormat="1" x14ac:dyDescent="0.25"/>
    <row r="3188" s="33" customFormat="1" x14ac:dyDescent="0.25"/>
    <row r="3189" s="33" customFormat="1" x14ac:dyDescent="0.25"/>
    <row r="3190" s="33" customFormat="1" x14ac:dyDescent="0.25"/>
    <row r="3191" s="33" customFormat="1" x14ac:dyDescent="0.25"/>
    <row r="3192" s="33" customFormat="1" x14ac:dyDescent="0.25"/>
    <row r="3193" s="33" customFormat="1" x14ac:dyDescent="0.25"/>
    <row r="3194" s="33" customFormat="1" x14ac:dyDescent="0.25"/>
    <row r="3195" s="33" customFormat="1" x14ac:dyDescent="0.25"/>
    <row r="3196" s="33" customFormat="1" x14ac:dyDescent="0.25"/>
    <row r="3197" s="33" customFormat="1" x14ac:dyDescent="0.25"/>
    <row r="3198" s="33" customFormat="1" x14ac:dyDescent="0.25"/>
    <row r="3199" s="33" customFormat="1" x14ac:dyDescent="0.25"/>
    <row r="3200" s="33" customFormat="1" x14ac:dyDescent="0.25"/>
    <row r="3201" s="33" customFormat="1" x14ac:dyDescent="0.25"/>
    <row r="3202" s="33" customFormat="1" x14ac:dyDescent="0.25"/>
    <row r="3203" s="33" customFormat="1" x14ac:dyDescent="0.25"/>
    <row r="3204" s="33" customFormat="1" x14ac:dyDescent="0.25"/>
    <row r="3205" s="33" customFormat="1" x14ac:dyDescent="0.25"/>
    <row r="3206" s="33" customFormat="1" x14ac:dyDescent="0.25"/>
    <row r="3207" s="33" customFormat="1" x14ac:dyDescent="0.25"/>
    <row r="3208" s="33" customFormat="1" x14ac:dyDescent="0.25"/>
    <row r="3209" s="33" customFormat="1" x14ac:dyDescent="0.25"/>
    <row r="3210" s="33" customFormat="1" x14ac:dyDescent="0.25"/>
    <row r="3211" s="33" customFormat="1" x14ac:dyDescent="0.25"/>
    <row r="3212" s="33" customFormat="1" x14ac:dyDescent="0.25"/>
    <row r="3213" s="33" customFormat="1" x14ac:dyDescent="0.25"/>
    <row r="3214" s="33" customFormat="1" x14ac:dyDescent="0.25"/>
    <row r="3215" s="33" customFormat="1" x14ac:dyDescent="0.25"/>
    <row r="3216" s="33" customFormat="1" x14ac:dyDescent="0.25"/>
    <row r="3217" s="33" customFormat="1" x14ac:dyDescent="0.25"/>
    <row r="3218" s="33" customFormat="1" x14ac:dyDescent="0.25"/>
    <row r="3219" s="33" customFormat="1" x14ac:dyDescent="0.25"/>
    <row r="3220" s="33" customFormat="1" x14ac:dyDescent="0.25"/>
    <row r="3221" s="33" customFormat="1" x14ac:dyDescent="0.25"/>
    <row r="3222" s="33" customFormat="1" x14ac:dyDescent="0.25"/>
    <row r="3223" s="33" customFormat="1" x14ac:dyDescent="0.25"/>
    <row r="3224" s="33" customFormat="1" x14ac:dyDescent="0.25"/>
    <row r="3225" s="33" customFormat="1" x14ac:dyDescent="0.25"/>
    <row r="3226" s="33" customFormat="1" x14ac:dyDescent="0.25"/>
    <row r="3227" s="33" customFormat="1" x14ac:dyDescent="0.25"/>
    <row r="3228" s="33" customFormat="1" x14ac:dyDescent="0.25"/>
    <row r="3229" s="33" customFormat="1" x14ac:dyDescent="0.25"/>
    <row r="3230" s="33" customFormat="1" x14ac:dyDescent="0.25"/>
    <row r="3231" s="33" customFormat="1" x14ac:dyDescent="0.25"/>
    <row r="3232" s="33" customFormat="1" x14ac:dyDescent="0.25"/>
    <row r="3233" s="33" customFormat="1" x14ac:dyDescent="0.25"/>
    <row r="3234" s="33" customFormat="1" x14ac:dyDescent="0.25"/>
    <row r="3235" s="33" customFormat="1" x14ac:dyDescent="0.25"/>
    <row r="3236" s="33" customFormat="1" x14ac:dyDescent="0.25"/>
    <row r="3237" s="33" customFormat="1" x14ac:dyDescent="0.25"/>
    <row r="3238" s="33" customFormat="1" x14ac:dyDescent="0.25"/>
    <row r="3239" s="33" customFormat="1" x14ac:dyDescent="0.25"/>
    <row r="3240" s="33" customFormat="1" x14ac:dyDescent="0.25"/>
    <row r="3241" s="33" customFormat="1" x14ac:dyDescent="0.25"/>
    <row r="3242" s="33" customFormat="1" x14ac:dyDescent="0.25"/>
    <row r="3243" s="33" customFormat="1" x14ac:dyDescent="0.25"/>
    <row r="3244" s="33" customFormat="1" x14ac:dyDescent="0.25"/>
    <row r="3245" s="33" customFormat="1" x14ac:dyDescent="0.25"/>
    <row r="3246" s="33" customFormat="1" x14ac:dyDescent="0.25"/>
    <row r="3247" s="33" customFormat="1" x14ac:dyDescent="0.25"/>
    <row r="3248" s="33" customFormat="1" x14ac:dyDescent="0.25"/>
    <row r="3249" s="33" customFormat="1" x14ac:dyDescent="0.25"/>
    <row r="3250" s="33" customFormat="1" x14ac:dyDescent="0.25"/>
    <row r="3251" s="33" customFormat="1" x14ac:dyDescent="0.25"/>
    <row r="3252" s="33" customFormat="1" x14ac:dyDescent="0.25"/>
    <row r="3253" s="33" customFormat="1" x14ac:dyDescent="0.25"/>
    <row r="3254" s="33" customFormat="1" x14ac:dyDescent="0.25"/>
    <row r="3255" s="33" customFormat="1" x14ac:dyDescent="0.25"/>
    <row r="3256" s="33" customFormat="1" x14ac:dyDescent="0.25"/>
    <row r="3257" s="33" customFormat="1" x14ac:dyDescent="0.25"/>
    <row r="3258" s="33" customFormat="1" x14ac:dyDescent="0.25"/>
    <row r="3259" s="33" customFormat="1" x14ac:dyDescent="0.25"/>
    <row r="3260" s="33" customFormat="1" x14ac:dyDescent="0.25"/>
    <row r="3261" s="33" customFormat="1" x14ac:dyDescent="0.25"/>
    <row r="3262" s="33" customFormat="1" x14ac:dyDescent="0.25"/>
    <row r="3263" s="33" customFormat="1" x14ac:dyDescent="0.25"/>
    <row r="3264" s="33" customFormat="1" x14ac:dyDescent="0.25"/>
    <row r="3265" s="33" customFormat="1" x14ac:dyDescent="0.25"/>
    <row r="3266" s="33" customFormat="1" x14ac:dyDescent="0.25"/>
    <row r="3267" s="33" customFormat="1" x14ac:dyDescent="0.25"/>
    <row r="3268" s="33" customFormat="1" x14ac:dyDescent="0.25"/>
    <row r="3269" s="33" customFormat="1" x14ac:dyDescent="0.25"/>
    <row r="3270" s="33" customFormat="1" x14ac:dyDescent="0.25"/>
    <row r="3271" s="33" customFormat="1" x14ac:dyDescent="0.25"/>
    <row r="3272" s="33" customFormat="1" x14ac:dyDescent="0.25"/>
    <row r="3273" s="33" customFormat="1" x14ac:dyDescent="0.25"/>
    <row r="3274" s="33" customFormat="1" x14ac:dyDescent="0.25"/>
    <row r="3275" s="33" customFormat="1" x14ac:dyDescent="0.25"/>
    <row r="3276" s="33" customFormat="1" x14ac:dyDescent="0.25"/>
    <row r="3277" s="33" customFormat="1" x14ac:dyDescent="0.25"/>
    <row r="3278" s="33" customFormat="1" x14ac:dyDescent="0.25"/>
    <row r="3279" s="33" customFormat="1" x14ac:dyDescent="0.25"/>
    <row r="3280" s="33" customFormat="1" x14ac:dyDescent="0.25"/>
    <row r="3281" s="33" customFormat="1" x14ac:dyDescent="0.25"/>
    <row r="3282" s="33" customFormat="1" x14ac:dyDescent="0.25"/>
    <row r="3283" s="33" customFormat="1" x14ac:dyDescent="0.25"/>
    <row r="3284" s="33" customFormat="1" x14ac:dyDescent="0.25"/>
    <row r="3285" s="33" customFormat="1" x14ac:dyDescent="0.25"/>
    <row r="3286" s="33" customFormat="1" x14ac:dyDescent="0.25"/>
    <row r="3287" s="33" customFormat="1" x14ac:dyDescent="0.25"/>
    <row r="3288" s="33" customFormat="1" x14ac:dyDescent="0.25"/>
    <row r="3289" s="33" customFormat="1" x14ac:dyDescent="0.25"/>
    <row r="3290" s="33" customFormat="1" x14ac:dyDescent="0.25"/>
    <row r="3291" s="33" customFormat="1" x14ac:dyDescent="0.25"/>
    <row r="3292" s="33" customFormat="1" x14ac:dyDescent="0.25"/>
    <row r="3293" s="33" customFormat="1" x14ac:dyDescent="0.25"/>
    <row r="3294" s="33" customFormat="1" x14ac:dyDescent="0.25"/>
    <row r="3295" s="33" customFormat="1" x14ac:dyDescent="0.25"/>
    <row r="3296" s="33" customFormat="1" x14ac:dyDescent="0.25"/>
    <row r="3297" s="33" customFormat="1" x14ac:dyDescent="0.25"/>
    <row r="3298" s="33" customFormat="1" x14ac:dyDescent="0.25"/>
    <row r="3299" s="33" customFormat="1" x14ac:dyDescent="0.25"/>
    <row r="3300" s="33" customFormat="1" x14ac:dyDescent="0.25"/>
    <row r="3301" s="33" customFormat="1" x14ac:dyDescent="0.25"/>
    <row r="3302" s="33" customFormat="1" x14ac:dyDescent="0.25"/>
    <row r="3303" s="33" customFormat="1" x14ac:dyDescent="0.25"/>
    <row r="3304" s="33" customFormat="1" x14ac:dyDescent="0.25"/>
    <row r="3305" s="33" customFormat="1" x14ac:dyDescent="0.25"/>
    <row r="3306" s="33" customFormat="1" x14ac:dyDescent="0.25"/>
    <row r="3307" s="33" customFormat="1" x14ac:dyDescent="0.25"/>
    <row r="3308" s="33" customFormat="1" x14ac:dyDescent="0.25"/>
    <row r="3309" s="33" customFormat="1" x14ac:dyDescent="0.25"/>
    <row r="3310" s="33" customFormat="1" x14ac:dyDescent="0.25"/>
    <row r="3311" s="33" customFormat="1" x14ac:dyDescent="0.25"/>
    <row r="3312" s="33" customFormat="1" x14ac:dyDescent="0.25"/>
    <row r="3313" s="33" customFormat="1" x14ac:dyDescent="0.25"/>
    <row r="3314" s="33" customFormat="1" x14ac:dyDescent="0.25"/>
    <row r="3315" s="33" customFormat="1" x14ac:dyDescent="0.25"/>
    <row r="3316" s="33" customFormat="1" x14ac:dyDescent="0.25"/>
    <row r="3317" s="33" customFormat="1" x14ac:dyDescent="0.25"/>
    <row r="3318" s="33" customFormat="1" x14ac:dyDescent="0.25"/>
    <row r="3319" s="33" customFormat="1" x14ac:dyDescent="0.25"/>
    <row r="3320" s="33" customFormat="1" x14ac:dyDescent="0.25"/>
    <row r="3321" s="33" customFormat="1" x14ac:dyDescent="0.25"/>
    <row r="3322" s="33" customFormat="1" x14ac:dyDescent="0.25"/>
    <row r="3323" s="33" customFormat="1" x14ac:dyDescent="0.25"/>
    <row r="3324" s="33" customFormat="1" x14ac:dyDescent="0.25"/>
    <row r="3325" s="33" customFormat="1" x14ac:dyDescent="0.25"/>
    <row r="3326" s="33" customFormat="1" x14ac:dyDescent="0.25"/>
    <row r="3327" s="33" customFormat="1" x14ac:dyDescent="0.25"/>
    <row r="3328" s="33" customFormat="1" x14ac:dyDescent="0.25"/>
    <row r="3329" s="33" customFormat="1" x14ac:dyDescent="0.25"/>
    <row r="3330" s="33" customFormat="1" x14ac:dyDescent="0.25"/>
    <row r="3331" s="33" customFormat="1" x14ac:dyDescent="0.25"/>
    <row r="3332" s="33" customFormat="1" x14ac:dyDescent="0.25"/>
    <row r="3333" s="33" customFormat="1" x14ac:dyDescent="0.25"/>
    <row r="3334" s="33" customFormat="1" x14ac:dyDescent="0.25"/>
    <row r="3335" s="33" customFormat="1" x14ac:dyDescent="0.25"/>
    <row r="3336" s="33" customFormat="1" x14ac:dyDescent="0.25"/>
    <row r="3337" s="33" customFormat="1" x14ac:dyDescent="0.25"/>
    <row r="3338" s="33" customFormat="1" x14ac:dyDescent="0.25"/>
    <row r="3339" s="33" customFormat="1" x14ac:dyDescent="0.25"/>
    <row r="3340" s="33" customFormat="1" x14ac:dyDescent="0.25"/>
    <row r="3341" s="33" customFormat="1" x14ac:dyDescent="0.25"/>
    <row r="3342" s="33" customFormat="1" x14ac:dyDescent="0.25"/>
    <row r="3343" s="33" customFormat="1" x14ac:dyDescent="0.25"/>
    <row r="3344" s="33" customFormat="1" x14ac:dyDescent="0.25"/>
    <row r="3345" s="33" customFormat="1" x14ac:dyDescent="0.25"/>
    <row r="3346" s="33" customFormat="1" x14ac:dyDescent="0.25"/>
    <row r="3347" s="33" customFormat="1" x14ac:dyDescent="0.25"/>
    <row r="3348" s="33" customFormat="1" x14ac:dyDescent="0.25"/>
    <row r="3349" s="33" customFormat="1" x14ac:dyDescent="0.25"/>
    <row r="3350" s="33" customFormat="1" x14ac:dyDescent="0.25"/>
    <row r="3351" s="33" customFormat="1" x14ac:dyDescent="0.25"/>
    <row r="3352" s="33" customFormat="1" x14ac:dyDescent="0.25"/>
    <row r="3353" s="33" customFormat="1" x14ac:dyDescent="0.25"/>
    <row r="3354" s="33" customFormat="1" x14ac:dyDescent="0.25"/>
    <row r="3355" s="33" customFormat="1" x14ac:dyDescent="0.25"/>
    <row r="3356" s="33" customFormat="1" x14ac:dyDescent="0.25"/>
    <row r="3357" s="33" customFormat="1" x14ac:dyDescent="0.25"/>
    <row r="3358" s="33" customFormat="1" x14ac:dyDescent="0.25"/>
    <row r="3359" s="33" customFormat="1" x14ac:dyDescent="0.25"/>
    <row r="3360" s="33" customFormat="1" x14ac:dyDescent="0.25"/>
    <row r="3361" s="33" customFormat="1" x14ac:dyDescent="0.25"/>
    <row r="3362" s="33" customFormat="1" x14ac:dyDescent="0.25"/>
    <row r="3363" s="33" customFormat="1" x14ac:dyDescent="0.25"/>
    <row r="3364" s="33" customFormat="1" x14ac:dyDescent="0.25"/>
    <row r="3365" s="33" customFormat="1" x14ac:dyDescent="0.25"/>
    <row r="3366" s="33" customFormat="1" x14ac:dyDescent="0.25"/>
    <row r="3367" s="33" customFormat="1" x14ac:dyDescent="0.25"/>
    <row r="3368" s="33" customFormat="1" x14ac:dyDescent="0.25"/>
    <row r="3369" s="33" customFormat="1" x14ac:dyDescent="0.25"/>
    <row r="3370" s="33" customFormat="1" x14ac:dyDescent="0.25"/>
    <row r="3371" s="33" customFormat="1" x14ac:dyDescent="0.25"/>
    <row r="3372" s="33" customFormat="1" x14ac:dyDescent="0.25"/>
    <row r="3373" s="33" customFormat="1" x14ac:dyDescent="0.25"/>
    <row r="3374" s="33" customFormat="1" x14ac:dyDescent="0.25"/>
    <row r="3375" s="33" customFormat="1" x14ac:dyDescent="0.25"/>
    <row r="3376" s="33" customFormat="1" x14ac:dyDescent="0.25"/>
    <row r="3377" s="33" customFormat="1" x14ac:dyDescent="0.25"/>
    <row r="3378" s="33" customFormat="1" x14ac:dyDescent="0.25"/>
    <row r="3379" s="33" customFormat="1" x14ac:dyDescent="0.25"/>
    <row r="3380" s="33" customFormat="1" x14ac:dyDescent="0.25"/>
    <row r="3381" s="33" customFormat="1" x14ac:dyDescent="0.25"/>
    <row r="3382" s="33" customFormat="1" x14ac:dyDescent="0.25"/>
    <row r="3383" s="33" customFormat="1" x14ac:dyDescent="0.25"/>
    <row r="3384" s="33" customFormat="1" x14ac:dyDescent="0.25"/>
    <row r="3385" s="33" customFormat="1" x14ac:dyDescent="0.25"/>
    <row r="3386" s="33" customFormat="1" x14ac:dyDescent="0.25"/>
    <row r="3387" s="33" customFormat="1" x14ac:dyDescent="0.25"/>
    <row r="3388" s="33" customFormat="1" x14ac:dyDescent="0.25"/>
    <row r="3389" s="33" customFormat="1" x14ac:dyDescent="0.25"/>
    <row r="3390" s="33" customFormat="1" x14ac:dyDescent="0.25"/>
    <row r="3391" s="33" customFormat="1" x14ac:dyDescent="0.25"/>
    <row r="3392" s="33" customFormat="1" x14ac:dyDescent="0.25"/>
    <row r="3393" s="33" customFormat="1" x14ac:dyDescent="0.25"/>
    <row r="3394" s="33" customFormat="1" x14ac:dyDescent="0.25"/>
    <row r="3395" s="33" customFormat="1" x14ac:dyDescent="0.25"/>
    <row r="3396" s="33" customFormat="1" x14ac:dyDescent="0.25"/>
    <row r="3397" s="33" customFormat="1" x14ac:dyDescent="0.25"/>
    <row r="3398" s="33" customFormat="1" x14ac:dyDescent="0.25"/>
    <row r="3399" s="33" customFormat="1" x14ac:dyDescent="0.25"/>
    <row r="3400" s="33" customFormat="1" x14ac:dyDescent="0.25"/>
    <row r="3401" s="33" customFormat="1" x14ac:dyDescent="0.25"/>
    <row r="3402" s="33" customFormat="1" x14ac:dyDescent="0.25"/>
    <row r="3403" s="33" customFormat="1" x14ac:dyDescent="0.25"/>
    <row r="3404" s="33" customFormat="1" x14ac:dyDescent="0.25"/>
    <row r="3405" s="33" customFormat="1" x14ac:dyDescent="0.25"/>
    <row r="3406" s="33" customFormat="1" x14ac:dyDescent="0.25"/>
    <row r="3407" s="33" customFormat="1" x14ac:dyDescent="0.25"/>
    <row r="3408" s="33" customFormat="1" x14ac:dyDescent="0.25"/>
    <row r="3409" s="33" customFormat="1" x14ac:dyDescent="0.25"/>
    <row r="3410" s="33" customFormat="1" x14ac:dyDescent="0.25"/>
    <row r="3411" s="33" customFormat="1" x14ac:dyDescent="0.25"/>
    <row r="3412" s="33" customFormat="1" x14ac:dyDescent="0.25"/>
    <row r="3413" s="33" customFormat="1" x14ac:dyDescent="0.25"/>
    <row r="3414" s="33" customFormat="1" x14ac:dyDescent="0.25"/>
    <row r="3415" s="33" customFormat="1" x14ac:dyDescent="0.25"/>
    <row r="3416" s="33" customFormat="1" x14ac:dyDescent="0.25"/>
    <row r="3417" s="33" customFormat="1" x14ac:dyDescent="0.25"/>
    <row r="3418" s="33" customFormat="1" x14ac:dyDescent="0.25"/>
    <row r="3419" s="33" customFormat="1" x14ac:dyDescent="0.25"/>
    <row r="3420" s="33" customFormat="1" x14ac:dyDescent="0.25"/>
    <row r="3421" s="33" customFormat="1" x14ac:dyDescent="0.25"/>
    <row r="3422" s="33" customFormat="1" x14ac:dyDescent="0.25"/>
    <row r="3423" s="33" customFormat="1" x14ac:dyDescent="0.25"/>
    <row r="3424" s="33" customFormat="1" x14ac:dyDescent="0.25"/>
    <row r="3425" s="33" customFormat="1" x14ac:dyDescent="0.25"/>
    <row r="3426" s="33" customFormat="1" x14ac:dyDescent="0.25"/>
    <row r="3427" s="33" customFormat="1" x14ac:dyDescent="0.25"/>
    <row r="3428" s="33" customFormat="1" x14ac:dyDescent="0.25"/>
    <row r="3429" s="33" customFormat="1" x14ac:dyDescent="0.25"/>
    <row r="3430" s="33" customFormat="1" x14ac:dyDescent="0.25"/>
    <row r="3431" s="33" customFormat="1" x14ac:dyDescent="0.25"/>
    <row r="3432" s="33" customFormat="1" x14ac:dyDescent="0.25"/>
    <row r="3433" s="33" customFormat="1" x14ac:dyDescent="0.25"/>
    <row r="3434" s="33" customFormat="1" x14ac:dyDescent="0.25"/>
    <row r="3435" s="33" customFormat="1" x14ac:dyDescent="0.25"/>
    <row r="3436" s="33" customFormat="1" x14ac:dyDescent="0.25"/>
    <row r="3437" s="33" customFormat="1" x14ac:dyDescent="0.25"/>
    <row r="3438" s="33" customFormat="1" x14ac:dyDescent="0.25"/>
    <row r="3439" s="33" customFormat="1" x14ac:dyDescent="0.25"/>
    <row r="3440" s="33" customFormat="1" x14ac:dyDescent="0.25"/>
    <row r="3441" s="33" customFormat="1" x14ac:dyDescent="0.25"/>
    <row r="3442" s="33" customFormat="1" x14ac:dyDescent="0.25"/>
    <row r="3443" s="33" customFormat="1" x14ac:dyDescent="0.25"/>
    <row r="3444" s="33" customFormat="1" x14ac:dyDescent="0.25"/>
    <row r="3445" s="33" customFormat="1" x14ac:dyDescent="0.25"/>
    <row r="3446" s="33" customFormat="1" x14ac:dyDescent="0.25"/>
    <row r="3447" s="33" customFormat="1" x14ac:dyDescent="0.25"/>
    <row r="3448" s="33" customFormat="1" x14ac:dyDescent="0.25"/>
    <row r="3449" s="33" customFormat="1" x14ac:dyDescent="0.25"/>
    <row r="3450" s="33" customFormat="1" x14ac:dyDescent="0.25"/>
    <row r="3451" s="33" customFormat="1" x14ac:dyDescent="0.25"/>
    <row r="3452" s="33" customFormat="1" x14ac:dyDescent="0.25"/>
    <row r="3453" s="33" customFormat="1" x14ac:dyDescent="0.25"/>
    <row r="3454" s="33" customFormat="1" x14ac:dyDescent="0.25"/>
    <row r="3455" s="33" customFormat="1" x14ac:dyDescent="0.25"/>
    <row r="3456" s="33" customFormat="1" x14ac:dyDescent="0.25"/>
    <row r="3457" s="33" customFormat="1" x14ac:dyDescent="0.25"/>
    <row r="3458" s="33" customFormat="1" x14ac:dyDescent="0.25"/>
    <row r="3459" s="33" customFormat="1" x14ac:dyDescent="0.25"/>
    <row r="3460" s="33" customFormat="1" x14ac:dyDescent="0.25"/>
    <row r="3461" s="33" customFormat="1" x14ac:dyDescent="0.25"/>
    <row r="3462" s="33" customFormat="1" x14ac:dyDescent="0.25"/>
    <row r="3463" s="33" customFormat="1" x14ac:dyDescent="0.25"/>
    <row r="3464" s="33" customFormat="1" x14ac:dyDescent="0.25"/>
    <row r="3465" s="33" customFormat="1" x14ac:dyDescent="0.25"/>
    <row r="3466" s="33" customFormat="1" x14ac:dyDescent="0.25"/>
    <row r="3467" s="33" customFormat="1" x14ac:dyDescent="0.25"/>
    <row r="3468" s="33" customFormat="1" x14ac:dyDescent="0.25"/>
    <row r="3469" s="33" customFormat="1" x14ac:dyDescent="0.25"/>
    <row r="3470" s="33" customFormat="1" x14ac:dyDescent="0.25"/>
    <row r="3471" s="33" customFormat="1" x14ac:dyDescent="0.25"/>
    <row r="3472" s="33" customFormat="1" x14ac:dyDescent="0.25"/>
    <row r="3473" s="33" customFormat="1" x14ac:dyDescent="0.25"/>
    <row r="3474" s="33" customFormat="1" x14ac:dyDescent="0.25"/>
    <row r="3475" s="33" customFormat="1" x14ac:dyDescent="0.25"/>
    <row r="3476" s="33" customFormat="1" x14ac:dyDescent="0.25"/>
    <row r="3477" s="33" customFormat="1" x14ac:dyDescent="0.25"/>
    <row r="3478" s="33" customFormat="1" x14ac:dyDescent="0.25"/>
    <row r="3479" s="33" customFormat="1" x14ac:dyDescent="0.25"/>
    <row r="3480" s="33" customFormat="1" x14ac:dyDescent="0.25"/>
    <row r="3481" s="33" customFormat="1" x14ac:dyDescent="0.25"/>
    <row r="3482" s="33" customFormat="1" x14ac:dyDescent="0.25"/>
    <row r="3483" s="33" customFormat="1" x14ac:dyDescent="0.25"/>
    <row r="3484" s="33" customFormat="1" x14ac:dyDescent="0.25"/>
    <row r="3485" s="33" customFormat="1" x14ac:dyDescent="0.25"/>
    <row r="3486" s="33" customFormat="1" x14ac:dyDescent="0.25"/>
    <row r="3487" s="33" customFormat="1" x14ac:dyDescent="0.25"/>
    <row r="3488" s="33" customFormat="1" x14ac:dyDescent="0.25"/>
    <row r="3489" s="33" customFormat="1" x14ac:dyDescent="0.25"/>
    <row r="3490" s="33" customFormat="1" x14ac:dyDescent="0.25"/>
    <row r="3491" s="33" customFormat="1" x14ac:dyDescent="0.25"/>
    <row r="3492" s="33" customFormat="1" x14ac:dyDescent="0.25"/>
    <row r="3493" s="33" customFormat="1" x14ac:dyDescent="0.25"/>
    <row r="3494" s="33" customFormat="1" x14ac:dyDescent="0.25"/>
    <row r="3495" s="33" customFormat="1" x14ac:dyDescent="0.25"/>
    <row r="3496" s="33" customFormat="1" x14ac:dyDescent="0.25"/>
    <row r="3497" s="33" customFormat="1" x14ac:dyDescent="0.25"/>
    <row r="3498" s="33" customFormat="1" x14ac:dyDescent="0.25"/>
    <row r="3499" s="33" customFormat="1" x14ac:dyDescent="0.25"/>
    <row r="3500" s="33" customFormat="1" x14ac:dyDescent="0.25"/>
    <row r="3501" s="33" customFormat="1" x14ac:dyDescent="0.25"/>
    <row r="3502" s="33" customFormat="1" x14ac:dyDescent="0.25"/>
    <row r="3503" s="33" customFormat="1" x14ac:dyDescent="0.25"/>
    <row r="3504" s="33" customFormat="1" x14ac:dyDescent="0.25"/>
    <row r="3505" s="33" customFormat="1" x14ac:dyDescent="0.25"/>
    <row r="3506" s="33" customFormat="1" x14ac:dyDescent="0.25"/>
    <row r="3507" s="33" customFormat="1" x14ac:dyDescent="0.25"/>
    <row r="3508" s="33" customFormat="1" x14ac:dyDescent="0.25"/>
    <row r="3509" s="33" customFormat="1" x14ac:dyDescent="0.25"/>
    <row r="3510" s="33" customFormat="1" x14ac:dyDescent="0.25"/>
    <row r="3511" s="33" customFormat="1" x14ac:dyDescent="0.25"/>
    <row r="3512" s="33" customFormat="1" x14ac:dyDescent="0.25"/>
    <row r="3513" s="33" customFormat="1" x14ac:dyDescent="0.25"/>
    <row r="3514" s="33" customFormat="1" x14ac:dyDescent="0.25"/>
    <row r="3515" s="33" customFormat="1" x14ac:dyDescent="0.25"/>
    <row r="3516" s="33" customFormat="1" x14ac:dyDescent="0.25"/>
    <row r="3517" s="33" customFormat="1" x14ac:dyDescent="0.25"/>
    <row r="3518" s="33" customFormat="1" x14ac:dyDescent="0.25"/>
    <row r="3519" s="33" customFormat="1" x14ac:dyDescent="0.25"/>
    <row r="3520" s="33" customFormat="1" x14ac:dyDescent="0.25"/>
    <row r="3521" s="33" customFormat="1" x14ac:dyDescent="0.25"/>
    <row r="3522" s="33" customFormat="1" x14ac:dyDescent="0.25"/>
    <row r="3523" s="33" customFormat="1" x14ac:dyDescent="0.25"/>
    <row r="3524" s="33" customFormat="1" x14ac:dyDescent="0.25"/>
    <row r="3525" s="33" customFormat="1" x14ac:dyDescent="0.25"/>
    <row r="3526" s="33" customFormat="1" x14ac:dyDescent="0.25"/>
    <row r="3527" s="33" customFormat="1" x14ac:dyDescent="0.25"/>
    <row r="3528" s="33" customFormat="1" x14ac:dyDescent="0.25"/>
    <row r="3529" s="33" customFormat="1" x14ac:dyDescent="0.25"/>
    <row r="3530" s="33" customFormat="1" x14ac:dyDescent="0.25"/>
    <row r="3531" s="33" customFormat="1" x14ac:dyDescent="0.25"/>
    <row r="3532" s="33" customFormat="1" x14ac:dyDescent="0.25"/>
    <row r="3533" s="33" customFormat="1" x14ac:dyDescent="0.25"/>
    <row r="3534" s="33" customFormat="1" x14ac:dyDescent="0.25"/>
    <row r="3535" s="33" customFormat="1" x14ac:dyDescent="0.25"/>
    <row r="3536" s="33" customFormat="1" x14ac:dyDescent="0.25"/>
    <row r="3537" s="33" customFormat="1" x14ac:dyDescent="0.25"/>
    <row r="3538" s="33" customFormat="1" x14ac:dyDescent="0.25"/>
    <row r="3539" s="33" customFormat="1" x14ac:dyDescent="0.25"/>
    <row r="3540" s="33" customFormat="1" x14ac:dyDescent="0.25"/>
    <row r="3541" s="33" customFormat="1" x14ac:dyDescent="0.25"/>
    <row r="3542" s="33" customFormat="1" x14ac:dyDescent="0.25"/>
    <row r="3543" s="33" customFormat="1" x14ac:dyDescent="0.25"/>
    <row r="3544" s="33" customFormat="1" x14ac:dyDescent="0.25"/>
    <row r="3545" s="33" customFormat="1" x14ac:dyDescent="0.25"/>
    <row r="3546" s="33" customFormat="1" x14ac:dyDescent="0.25"/>
    <row r="3547" s="33" customFormat="1" x14ac:dyDescent="0.25"/>
    <row r="3548" s="33" customFormat="1" x14ac:dyDescent="0.25"/>
    <row r="3549" s="33" customFormat="1" x14ac:dyDescent="0.25"/>
    <row r="3550" s="33" customFormat="1" x14ac:dyDescent="0.25"/>
    <row r="3551" s="33" customFormat="1" x14ac:dyDescent="0.25"/>
    <row r="3552" s="33" customFormat="1" x14ac:dyDescent="0.25"/>
    <row r="3553" s="33" customFormat="1" x14ac:dyDescent="0.25"/>
    <row r="3554" s="33" customFormat="1" x14ac:dyDescent="0.25"/>
    <row r="3555" s="33" customFormat="1" x14ac:dyDescent="0.25"/>
    <row r="3556" s="33" customFormat="1" x14ac:dyDescent="0.25"/>
    <row r="3557" s="33" customFormat="1" x14ac:dyDescent="0.25"/>
    <row r="3558" s="33" customFormat="1" x14ac:dyDescent="0.25"/>
    <row r="3559" s="33" customFormat="1" x14ac:dyDescent="0.25"/>
    <row r="3560" s="33" customFormat="1" x14ac:dyDescent="0.25"/>
    <row r="3561" s="33" customFormat="1" x14ac:dyDescent="0.25"/>
    <row r="3562" s="33" customFormat="1" x14ac:dyDescent="0.25"/>
    <row r="3563" s="33" customFormat="1" x14ac:dyDescent="0.25"/>
    <row r="3564" s="33" customFormat="1" x14ac:dyDescent="0.25"/>
    <row r="3565" s="33" customFormat="1" x14ac:dyDescent="0.25"/>
    <row r="3566" s="33" customFormat="1" x14ac:dyDescent="0.25"/>
    <row r="3567" s="33" customFormat="1" x14ac:dyDescent="0.25"/>
    <row r="3568" s="33" customFormat="1" x14ac:dyDescent="0.25"/>
    <row r="3569" s="33" customFormat="1" x14ac:dyDescent="0.25"/>
    <row r="3570" s="33" customFormat="1" x14ac:dyDescent="0.25"/>
    <row r="3571" s="33" customFormat="1" x14ac:dyDescent="0.25"/>
    <row r="3572" s="33" customFormat="1" x14ac:dyDescent="0.25"/>
    <row r="3573" s="33" customFormat="1" x14ac:dyDescent="0.25"/>
    <row r="3574" s="33" customFormat="1" x14ac:dyDescent="0.25"/>
    <row r="3575" s="33" customFormat="1" x14ac:dyDescent="0.25"/>
    <row r="3576" s="33" customFormat="1" x14ac:dyDescent="0.25"/>
    <row r="3577" s="33" customFormat="1" x14ac:dyDescent="0.25"/>
    <row r="3578" s="33" customFormat="1" x14ac:dyDescent="0.25"/>
    <row r="3579" s="33" customFormat="1" x14ac:dyDescent="0.25"/>
    <row r="3580" s="33" customFormat="1" x14ac:dyDescent="0.25"/>
    <row r="3581" s="33" customFormat="1" x14ac:dyDescent="0.25"/>
    <row r="3582" s="33" customFormat="1" x14ac:dyDescent="0.25"/>
    <row r="3583" s="33" customFormat="1" x14ac:dyDescent="0.25"/>
    <row r="3584" s="33" customFormat="1" x14ac:dyDescent="0.25"/>
    <row r="3585" s="33" customFormat="1" x14ac:dyDescent="0.25"/>
    <row r="3586" s="33" customFormat="1" x14ac:dyDescent="0.25"/>
    <row r="3587" s="33" customFormat="1" x14ac:dyDescent="0.25"/>
    <row r="3588" s="33" customFormat="1" x14ac:dyDescent="0.25"/>
    <row r="3589" s="33" customFormat="1" x14ac:dyDescent="0.25"/>
    <row r="3590" s="33" customFormat="1" x14ac:dyDescent="0.25"/>
    <row r="3591" s="33" customFormat="1" x14ac:dyDescent="0.25"/>
    <row r="3592" s="33" customFormat="1" x14ac:dyDescent="0.25"/>
    <row r="3593" s="33" customFormat="1" x14ac:dyDescent="0.25"/>
    <row r="3594" s="33" customFormat="1" x14ac:dyDescent="0.25"/>
    <row r="3595" s="33" customFormat="1" x14ac:dyDescent="0.25"/>
    <row r="3596" s="33" customFormat="1" x14ac:dyDescent="0.25"/>
    <row r="3597" s="33" customFormat="1" x14ac:dyDescent="0.25"/>
    <row r="3598" s="33" customFormat="1" x14ac:dyDescent="0.25"/>
    <row r="3599" s="33" customFormat="1" x14ac:dyDescent="0.25"/>
    <row r="3600" s="33" customFormat="1" x14ac:dyDescent="0.25"/>
    <row r="3601" s="33" customFormat="1" x14ac:dyDescent="0.25"/>
    <row r="3602" s="33" customFormat="1" x14ac:dyDescent="0.25"/>
    <row r="3603" s="33" customFormat="1" x14ac:dyDescent="0.25"/>
    <row r="3604" s="33" customFormat="1" x14ac:dyDescent="0.25"/>
    <row r="3605" s="33" customFormat="1" x14ac:dyDescent="0.25"/>
    <row r="3606" s="33" customFormat="1" x14ac:dyDescent="0.25"/>
    <row r="3607" s="33" customFormat="1" x14ac:dyDescent="0.25"/>
    <row r="3608" s="33" customFormat="1" x14ac:dyDescent="0.25"/>
    <row r="3609" s="33" customFormat="1" x14ac:dyDescent="0.25"/>
    <row r="3610" s="33" customFormat="1" x14ac:dyDescent="0.25"/>
    <row r="3611" s="33" customFormat="1" x14ac:dyDescent="0.25"/>
    <row r="3612" s="33" customFormat="1" x14ac:dyDescent="0.25"/>
    <row r="3613" s="33" customFormat="1" x14ac:dyDescent="0.25"/>
    <row r="3614" s="33" customFormat="1" x14ac:dyDescent="0.25"/>
    <row r="3615" s="33" customFormat="1" x14ac:dyDescent="0.25"/>
    <row r="3616" s="33" customFormat="1" x14ac:dyDescent="0.25"/>
    <row r="3617" s="33" customFormat="1" x14ac:dyDescent="0.25"/>
    <row r="3618" s="33" customFormat="1" x14ac:dyDescent="0.25"/>
    <row r="3619" s="33" customFormat="1" x14ac:dyDescent="0.25"/>
    <row r="3620" s="33" customFormat="1" x14ac:dyDescent="0.25"/>
    <row r="3621" s="33" customFormat="1" x14ac:dyDescent="0.25"/>
    <row r="3622" s="33" customFormat="1" x14ac:dyDescent="0.25"/>
    <row r="3623" s="33" customFormat="1" x14ac:dyDescent="0.25"/>
    <row r="3624" s="33" customFormat="1" x14ac:dyDescent="0.25"/>
    <row r="3625" s="33" customFormat="1" x14ac:dyDescent="0.25"/>
    <row r="3626" s="33" customFormat="1" x14ac:dyDescent="0.25"/>
    <row r="3627" s="33" customFormat="1" x14ac:dyDescent="0.25"/>
    <row r="3628" s="33" customFormat="1" x14ac:dyDescent="0.25"/>
    <row r="3629" s="33" customFormat="1" x14ac:dyDescent="0.25"/>
    <row r="3630" s="33" customFormat="1" x14ac:dyDescent="0.25"/>
    <row r="3631" s="33" customFormat="1" x14ac:dyDescent="0.25"/>
    <row r="3632" s="33" customFormat="1" x14ac:dyDescent="0.25"/>
    <row r="3633" s="33" customFormat="1" x14ac:dyDescent="0.25"/>
    <row r="3634" s="33" customFormat="1" x14ac:dyDescent="0.25"/>
    <row r="3635" s="33" customFormat="1" x14ac:dyDescent="0.25"/>
    <row r="3636" s="33" customFormat="1" x14ac:dyDescent="0.25"/>
    <row r="3637" s="33" customFormat="1" x14ac:dyDescent="0.25"/>
    <row r="3638" s="33" customFormat="1" x14ac:dyDescent="0.25"/>
    <row r="3639" s="33" customFormat="1" x14ac:dyDescent="0.25"/>
    <row r="3640" s="33" customFormat="1" x14ac:dyDescent="0.25"/>
    <row r="3641" s="33" customFormat="1" x14ac:dyDescent="0.25"/>
    <row r="3642" s="33" customFormat="1" x14ac:dyDescent="0.25"/>
    <row r="3643" s="33" customFormat="1" x14ac:dyDescent="0.25"/>
    <row r="3644" s="33" customFormat="1" x14ac:dyDescent="0.25"/>
    <row r="3645" s="33" customFormat="1" x14ac:dyDescent="0.25"/>
    <row r="3646" s="33" customFormat="1" x14ac:dyDescent="0.25"/>
    <row r="3647" s="33" customFormat="1" x14ac:dyDescent="0.25"/>
    <row r="3648" s="33" customFormat="1" x14ac:dyDescent="0.25"/>
    <row r="3649" s="33" customFormat="1" x14ac:dyDescent="0.25"/>
    <row r="3650" s="33" customFormat="1" x14ac:dyDescent="0.25"/>
    <row r="3651" s="33" customFormat="1" x14ac:dyDescent="0.25"/>
    <row r="3652" s="33" customFormat="1" x14ac:dyDescent="0.25"/>
    <row r="3653" s="33" customFormat="1" x14ac:dyDescent="0.25"/>
    <row r="3654" s="33" customFormat="1" x14ac:dyDescent="0.25"/>
    <row r="3655" s="33" customFormat="1" x14ac:dyDescent="0.25"/>
    <row r="3656" s="33" customFormat="1" x14ac:dyDescent="0.25"/>
    <row r="3657" s="33" customFormat="1" x14ac:dyDescent="0.25"/>
    <row r="3658" s="33" customFormat="1" x14ac:dyDescent="0.25"/>
    <row r="3659" s="33" customFormat="1" x14ac:dyDescent="0.25"/>
    <row r="3660" s="33" customFormat="1" x14ac:dyDescent="0.25"/>
    <row r="3661" s="33" customFormat="1" x14ac:dyDescent="0.25"/>
    <row r="3662" s="33" customFormat="1" x14ac:dyDescent="0.25"/>
    <row r="3663" s="33" customFormat="1" x14ac:dyDescent="0.25"/>
    <row r="3664" s="33" customFormat="1" x14ac:dyDescent="0.25"/>
    <row r="3665" s="33" customFormat="1" x14ac:dyDescent="0.25"/>
    <row r="3666" s="33" customFormat="1" x14ac:dyDescent="0.25"/>
    <row r="3667" s="33" customFormat="1" x14ac:dyDescent="0.25"/>
    <row r="3668" s="33" customFormat="1" x14ac:dyDescent="0.25"/>
    <row r="3669" s="33" customFormat="1" x14ac:dyDescent="0.25"/>
    <row r="3670" s="33" customFormat="1" x14ac:dyDescent="0.25"/>
    <row r="3671" s="33" customFormat="1" x14ac:dyDescent="0.25"/>
    <row r="3672" s="33" customFormat="1" x14ac:dyDescent="0.25"/>
    <row r="3673" s="33" customFormat="1" x14ac:dyDescent="0.25"/>
    <row r="3674" s="33" customFormat="1" x14ac:dyDescent="0.25"/>
    <row r="3675" s="33" customFormat="1" x14ac:dyDescent="0.25"/>
    <row r="3676" s="33" customFormat="1" x14ac:dyDescent="0.25"/>
    <row r="3677" s="33" customFormat="1" x14ac:dyDescent="0.25"/>
    <row r="3678" s="33" customFormat="1" x14ac:dyDescent="0.25"/>
    <row r="3679" s="33" customFormat="1" x14ac:dyDescent="0.25"/>
    <row r="3680" s="33" customFormat="1" x14ac:dyDescent="0.25"/>
    <row r="3681" s="33" customFormat="1" x14ac:dyDescent="0.25"/>
    <row r="3682" s="33" customFormat="1" x14ac:dyDescent="0.25"/>
    <row r="3683" s="33" customFormat="1" x14ac:dyDescent="0.25"/>
    <row r="3684" s="33" customFormat="1" x14ac:dyDescent="0.25"/>
    <row r="3685" s="33" customFormat="1" x14ac:dyDescent="0.25"/>
    <row r="3686" s="33" customFormat="1" x14ac:dyDescent="0.25"/>
    <row r="3687" s="33" customFormat="1" x14ac:dyDescent="0.25"/>
    <row r="3688" s="33" customFormat="1" x14ac:dyDescent="0.25"/>
    <row r="3689" s="33" customFormat="1" x14ac:dyDescent="0.25"/>
    <row r="3690" s="33" customFormat="1" x14ac:dyDescent="0.25"/>
    <row r="3691" s="33" customFormat="1" x14ac:dyDescent="0.25"/>
    <row r="3692" s="33" customFormat="1" x14ac:dyDescent="0.25"/>
    <row r="3693" s="33" customFormat="1" x14ac:dyDescent="0.25"/>
    <row r="3694" s="33" customFormat="1" x14ac:dyDescent="0.25"/>
    <row r="3695" s="33" customFormat="1" x14ac:dyDescent="0.25"/>
    <row r="3696" s="33" customFormat="1" x14ac:dyDescent="0.25"/>
    <row r="3697" s="33" customFormat="1" x14ac:dyDescent="0.25"/>
    <row r="3698" s="33" customFormat="1" x14ac:dyDescent="0.25"/>
    <row r="3699" s="33" customFormat="1" x14ac:dyDescent="0.25"/>
    <row r="3700" s="33" customFormat="1" x14ac:dyDescent="0.25"/>
    <row r="3701" s="33" customFormat="1" x14ac:dyDescent="0.25"/>
    <row r="3702" s="33" customFormat="1" x14ac:dyDescent="0.25"/>
    <row r="3703" s="33" customFormat="1" x14ac:dyDescent="0.25"/>
    <row r="3704" s="33" customFormat="1" x14ac:dyDescent="0.25"/>
    <row r="3705" s="33" customFormat="1" x14ac:dyDescent="0.25"/>
    <row r="3706" s="33" customFormat="1" x14ac:dyDescent="0.25"/>
    <row r="3707" s="33" customFormat="1" x14ac:dyDescent="0.25"/>
    <row r="3708" s="33" customFormat="1" x14ac:dyDescent="0.25"/>
    <row r="3709" s="33" customFormat="1" x14ac:dyDescent="0.25"/>
    <row r="3710" s="33" customFormat="1" x14ac:dyDescent="0.25"/>
    <row r="3711" s="33" customFormat="1" x14ac:dyDescent="0.25"/>
    <row r="3712" s="33" customFormat="1" x14ac:dyDescent="0.25"/>
    <row r="3713" s="33" customFormat="1" x14ac:dyDescent="0.25"/>
    <row r="3714" s="33" customFormat="1" x14ac:dyDescent="0.25"/>
    <row r="3715" s="33" customFormat="1" x14ac:dyDescent="0.25"/>
    <row r="3716" s="33" customFormat="1" x14ac:dyDescent="0.25"/>
    <row r="3717" s="33" customFormat="1" x14ac:dyDescent="0.25"/>
    <row r="3718" s="33" customFormat="1" x14ac:dyDescent="0.25"/>
    <row r="3719" s="33" customFormat="1" x14ac:dyDescent="0.25"/>
    <row r="3720" s="33" customFormat="1" x14ac:dyDescent="0.25"/>
    <row r="3721" s="33" customFormat="1" x14ac:dyDescent="0.25"/>
    <row r="3722" s="33" customFormat="1" x14ac:dyDescent="0.25"/>
    <row r="3723" s="33" customFormat="1" x14ac:dyDescent="0.25"/>
    <row r="3724" s="33" customFormat="1" x14ac:dyDescent="0.25"/>
    <row r="3725" s="33" customFormat="1" x14ac:dyDescent="0.25"/>
    <row r="3726" s="33" customFormat="1" x14ac:dyDescent="0.25"/>
    <row r="3727" s="33" customFormat="1" x14ac:dyDescent="0.25"/>
    <row r="3728" s="33" customFormat="1" x14ac:dyDescent="0.25"/>
    <row r="3729" s="33" customFormat="1" x14ac:dyDescent="0.25"/>
    <row r="3730" s="33" customFormat="1" x14ac:dyDescent="0.25"/>
    <row r="3731" s="33" customFormat="1" x14ac:dyDescent="0.25"/>
    <row r="3732" s="33" customFormat="1" x14ac:dyDescent="0.25"/>
    <row r="3733" s="33" customFormat="1" x14ac:dyDescent="0.25"/>
    <row r="3734" s="33" customFormat="1" x14ac:dyDescent="0.25"/>
    <row r="3735" s="33" customFormat="1" x14ac:dyDescent="0.25"/>
    <row r="3736" s="33" customFormat="1" x14ac:dyDescent="0.25"/>
    <row r="3737" s="33" customFormat="1" x14ac:dyDescent="0.25"/>
    <row r="3738" s="33" customFormat="1" x14ac:dyDescent="0.25"/>
    <row r="3739" s="33" customFormat="1" x14ac:dyDescent="0.25"/>
    <row r="3740" s="33" customFormat="1" x14ac:dyDescent="0.25"/>
    <row r="3741" s="33" customFormat="1" x14ac:dyDescent="0.25"/>
    <row r="3742" s="33" customFormat="1" x14ac:dyDescent="0.25"/>
    <row r="3743" s="33" customFormat="1" x14ac:dyDescent="0.25"/>
    <row r="3744" s="33" customFormat="1" x14ac:dyDescent="0.25"/>
    <row r="3745" s="33" customFormat="1" x14ac:dyDescent="0.25"/>
    <row r="3746" s="33" customFormat="1" x14ac:dyDescent="0.25"/>
    <row r="3747" s="33" customFormat="1" x14ac:dyDescent="0.25"/>
    <row r="3748" s="33" customFormat="1" x14ac:dyDescent="0.25"/>
    <row r="3749" s="33" customFormat="1" x14ac:dyDescent="0.25"/>
    <row r="3750" s="33" customFormat="1" x14ac:dyDescent="0.25"/>
    <row r="3751" s="33" customFormat="1" x14ac:dyDescent="0.25"/>
    <row r="3752" s="33" customFormat="1" x14ac:dyDescent="0.25"/>
    <row r="3753" s="33" customFormat="1" x14ac:dyDescent="0.25"/>
    <row r="3754" s="33" customFormat="1" x14ac:dyDescent="0.25"/>
    <row r="3755" s="33" customFormat="1" x14ac:dyDescent="0.25"/>
    <row r="3756" s="33" customFormat="1" x14ac:dyDescent="0.25"/>
    <row r="3757" s="33" customFormat="1" x14ac:dyDescent="0.25"/>
    <row r="3758" s="33" customFormat="1" x14ac:dyDescent="0.25"/>
    <row r="3759" s="33" customFormat="1" x14ac:dyDescent="0.25"/>
    <row r="3760" s="33" customFormat="1" x14ac:dyDescent="0.25"/>
    <row r="3761" s="33" customFormat="1" x14ac:dyDescent="0.25"/>
    <row r="3762" s="33" customFormat="1" x14ac:dyDescent="0.25"/>
    <row r="3763" s="33" customFormat="1" x14ac:dyDescent="0.25"/>
    <row r="3764" s="33" customFormat="1" x14ac:dyDescent="0.25"/>
    <row r="3765" s="33" customFormat="1" x14ac:dyDescent="0.25"/>
    <row r="3766" s="33" customFormat="1" x14ac:dyDescent="0.25"/>
    <row r="3767" s="33" customFormat="1" x14ac:dyDescent="0.25"/>
    <row r="3768" s="33" customFormat="1" x14ac:dyDescent="0.25"/>
    <row r="3769" s="33" customFormat="1" x14ac:dyDescent="0.25"/>
    <row r="3770" s="33" customFormat="1" x14ac:dyDescent="0.25"/>
    <row r="3771" s="33" customFormat="1" x14ac:dyDescent="0.25"/>
    <row r="3772" s="33" customFormat="1" x14ac:dyDescent="0.25"/>
    <row r="3773" s="33" customFormat="1" x14ac:dyDescent="0.25"/>
    <row r="3774" s="33" customFormat="1" x14ac:dyDescent="0.25"/>
    <row r="3775" s="33" customFormat="1" x14ac:dyDescent="0.25"/>
    <row r="3776" s="33" customFormat="1" x14ac:dyDescent="0.25"/>
    <row r="3777" s="33" customFormat="1" x14ac:dyDescent="0.25"/>
    <row r="3778" s="33" customFormat="1" x14ac:dyDescent="0.25"/>
    <row r="3779" s="33" customFormat="1" x14ac:dyDescent="0.25"/>
    <row r="3780" s="33" customFormat="1" x14ac:dyDescent="0.25"/>
    <row r="3781" s="33" customFormat="1" x14ac:dyDescent="0.25"/>
    <row r="3782" s="33" customFormat="1" x14ac:dyDescent="0.25"/>
    <row r="3783" s="33" customFormat="1" x14ac:dyDescent="0.25"/>
    <row r="3784" s="33" customFormat="1" x14ac:dyDescent="0.25"/>
    <row r="3785" s="33" customFormat="1" x14ac:dyDescent="0.25"/>
    <row r="3786" s="33" customFormat="1" x14ac:dyDescent="0.25"/>
    <row r="3787" s="33" customFormat="1" x14ac:dyDescent="0.25"/>
    <row r="3788" s="33" customFormat="1" x14ac:dyDescent="0.25"/>
    <row r="3789" s="33" customFormat="1" x14ac:dyDescent="0.25"/>
    <row r="3790" s="33" customFormat="1" x14ac:dyDescent="0.25"/>
    <row r="3791" s="33" customFormat="1" x14ac:dyDescent="0.25"/>
    <row r="3792" s="33" customFormat="1" x14ac:dyDescent="0.25"/>
    <row r="3793" s="33" customFormat="1" x14ac:dyDescent="0.25"/>
    <row r="3794" s="33" customFormat="1" x14ac:dyDescent="0.25"/>
    <row r="3795" s="33" customFormat="1" x14ac:dyDescent="0.25"/>
    <row r="3796" s="33" customFormat="1" x14ac:dyDescent="0.25"/>
    <row r="3797" s="33" customFormat="1" x14ac:dyDescent="0.25"/>
    <row r="3798" s="33" customFormat="1" x14ac:dyDescent="0.25"/>
    <row r="3799" s="33" customFormat="1" x14ac:dyDescent="0.25"/>
    <row r="3800" s="33" customFormat="1" x14ac:dyDescent="0.25"/>
    <row r="3801" s="33" customFormat="1" x14ac:dyDescent="0.25"/>
    <row r="3802" s="33" customFormat="1" x14ac:dyDescent="0.25"/>
    <row r="3803" s="33" customFormat="1" x14ac:dyDescent="0.25"/>
    <row r="3804" s="33" customFormat="1" x14ac:dyDescent="0.25"/>
    <row r="3805" s="33" customFormat="1" x14ac:dyDescent="0.25"/>
    <row r="3806" s="33" customFormat="1" x14ac:dyDescent="0.25"/>
    <row r="3807" s="33" customFormat="1" x14ac:dyDescent="0.25"/>
    <row r="3808" s="33" customFormat="1" x14ac:dyDescent="0.25"/>
    <row r="3809" s="33" customFormat="1" x14ac:dyDescent="0.25"/>
    <row r="3810" s="33" customFormat="1" x14ac:dyDescent="0.25"/>
    <row r="3811" s="33" customFormat="1" x14ac:dyDescent="0.25"/>
    <row r="3812" s="33" customFormat="1" x14ac:dyDescent="0.25"/>
    <row r="3813" s="33" customFormat="1" x14ac:dyDescent="0.25"/>
    <row r="3814" s="33" customFormat="1" x14ac:dyDescent="0.25"/>
    <row r="3815" s="33" customFormat="1" x14ac:dyDescent="0.25"/>
    <row r="3816" s="33" customFormat="1" x14ac:dyDescent="0.25"/>
    <row r="3817" s="33" customFormat="1" x14ac:dyDescent="0.25"/>
    <row r="3818" s="33" customFormat="1" x14ac:dyDescent="0.25"/>
    <row r="3819" s="33" customFormat="1" x14ac:dyDescent="0.25"/>
    <row r="3820" s="33" customFormat="1" x14ac:dyDescent="0.25"/>
    <row r="3821" s="33" customFormat="1" x14ac:dyDescent="0.25"/>
    <row r="3822" s="33" customFormat="1" x14ac:dyDescent="0.25"/>
    <row r="3823" s="33" customFormat="1" x14ac:dyDescent="0.25"/>
    <row r="3824" s="33" customFormat="1" x14ac:dyDescent="0.25"/>
    <row r="3825" s="33" customFormat="1" x14ac:dyDescent="0.25"/>
    <row r="3826" s="33" customFormat="1" x14ac:dyDescent="0.25"/>
    <row r="3827" s="33" customFormat="1" x14ac:dyDescent="0.25"/>
    <row r="3828" s="33" customFormat="1" x14ac:dyDescent="0.25"/>
    <row r="3829" s="33" customFormat="1" x14ac:dyDescent="0.25"/>
    <row r="3830" s="33" customFormat="1" x14ac:dyDescent="0.25"/>
    <row r="3831" s="33" customFormat="1" x14ac:dyDescent="0.25"/>
    <row r="3832" s="33" customFormat="1" x14ac:dyDescent="0.25"/>
    <row r="3833" s="33" customFormat="1" x14ac:dyDescent="0.25"/>
    <row r="3834" s="33" customFormat="1" x14ac:dyDescent="0.25"/>
    <row r="3835" s="33" customFormat="1" x14ac:dyDescent="0.25"/>
    <row r="3836" s="33" customFormat="1" x14ac:dyDescent="0.25"/>
    <row r="3837" s="33" customFormat="1" x14ac:dyDescent="0.25"/>
    <row r="3838" s="33" customFormat="1" x14ac:dyDescent="0.25"/>
    <row r="3839" s="33" customFormat="1" x14ac:dyDescent="0.25"/>
    <row r="3840" s="33" customFormat="1" x14ac:dyDescent="0.25"/>
    <row r="3841" s="33" customFormat="1" x14ac:dyDescent="0.25"/>
    <row r="3842" s="33" customFormat="1" x14ac:dyDescent="0.25"/>
    <row r="3843" s="33" customFormat="1" x14ac:dyDescent="0.25"/>
    <row r="3844" s="33" customFormat="1" x14ac:dyDescent="0.25"/>
    <row r="3845" s="33" customFormat="1" x14ac:dyDescent="0.25"/>
    <row r="3846" s="33" customFormat="1" x14ac:dyDescent="0.25"/>
    <row r="3847" s="33" customFormat="1" x14ac:dyDescent="0.25"/>
    <row r="3848" s="33" customFormat="1" x14ac:dyDescent="0.25"/>
    <row r="3849" s="33" customFormat="1" x14ac:dyDescent="0.25"/>
    <row r="3850" s="33" customFormat="1" x14ac:dyDescent="0.25"/>
    <row r="3851" s="33" customFormat="1" x14ac:dyDescent="0.25"/>
    <row r="3852" s="33" customFormat="1" x14ac:dyDescent="0.25"/>
    <row r="3853" s="33" customFormat="1" x14ac:dyDescent="0.25"/>
    <row r="3854" s="33" customFormat="1" x14ac:dyDescent="0.25"/>
    <row r="3855" s="33" customFormat="1" x14ac:dyDescent="0.25"/>
    <row r="3856" s="33" customFormat="1" x14ac:dyDescent="0.25"/>
    <row r="3857" s="33" customFormat="1" x14ac:dyDescent="0.25"/>
    <row r="3858" s="33" customFormat="1" x14ac:dyDescent="0.25"/>
    <row r="3859" s="33" customFormat="1" x14ac:dyDescent="0.25"/>
    <row r="3860" s="33" customFormat="1" x14ac:dyDescent="0.25"/>
    <row r="3861" s="33" customFormat="1" x14ac:dyDescent="0.25"/>
    <row r="3862" s="33" customFormat="1" x14ac:dyDescent="0.25"/>
    <row r="3863" s="33" customFormat="1" x14ac:dyDescent="0.25"/>
    <row r="3864" s="33" customFormat="1" x14ac:dyDescent="0.25"/>
    <row r="3865" s="33" customFormat="1" x14ac:dyDescent="0.25"/>
    <row r="3866" s="33" customFormat="1" x14ac:dyDescent="0.25"/>
    <row r="3867" s="33" customFormat="1" x14ac:dyDescent="0.25"/>
    <row r="3868" s="33" customFormat="1" x14ac:dyDescent="0.25"/>
    <row r="3869" s="33" customFormat="1" x14ac:dyDescent="0.25"/>
    <row r="3870" s="33" customFormat="1" x14ac:dyDescent="0.25"/>
    <row r="3871" s="33" customFormat="1" x14ac:dyDescent="0.25"/>
    <row r="3872" s="33" customFormat="1" x14ac:dyDescent="0.25"/>
    <row r="3873" s="33" customFormat="1" x14ac:dyDescent="0.25"/>
    <row r="3874" s="33" customFormat="1" x14ac:dyDescent="0.25"/>
    <row r="3875" s="33" customFormat="1" x14ac:dyDescent="0.25"/>
    <row r="3876" s="33" customFormat="1" x14ac:dyDescent="0.25"/>
    <row r="3877" s="33" customFormat="1" x14ac:dyDescent="0.25"/>
    <row r="3878" s="33" customFormat="1" x14ac:dyDescent="0.25"/>
    <row r="3879" s="33" customFormat="1" x14ac:dyDescent="0.25"/>
    <row r="3880" s="33" customFormat="1" x14ac:dyDescent="0.25"/>
    <row r="3881" s="33" customFormat="1" x14ac:dyDescent="0.25"/>
    <row r="3882" s="33" customFormat="1" x14ac:dyDescent="0.25"/>
    <row r="3883" s="33" customFormat="1" x14ac:dyDescent="0.25"/>
    <row r="3884" s="33" customFormat="1" x14ac:dyDescent="0.25"/>
    <row r="3885" s="33" customFormat="1" x14ac:dyDescent="0.25"/>
    <row r="3886" s="33" customFormat="1" x14ac:dyDescent="0.25"/>
    <row r="3887" s="33" customFormat="1" x14ac:dyDescent="0.25"/>
    <row r="3888" s="33" customFormat="1" x14ac:dyDescent="0.25"/>
    <row r="3889" s="33" customFormat="1" x14ac:dyDescent="0.25"/>
    <row r="3890" s="33" customFormat="1" x14ac:dyDescent="0.25"/>
    <row r="3891" s="33" customFormat="1" x14ac:dyDescent="0.25"/>
    <row r="3892" s="33" customFormat="1" x14ac:dyDescent="0.25"/>
    <row r="3893" s="33" customFormat="1" x14ac:dyDescent="0.25"/>
    <row r="3894" s="33" customFormat="1" x14ac:dyDescent="0.25"/>
    <row r="3895" s="33" customFormat="1" x14ac:dyDescent="0.25"/>
    <row r="3896" s="33" customFormat="1" x14ac:dyDescent="0.25"/>
    <row r="3897" s="33" customFormat="1" x14ac:dyDescent="0.25"/>
    <row r="3898" s="33" customFormat="1" x14ac:dyDescent="0.25"/>
    <row r="3899" s="33" customFormat="1" x14ac:dyDescent="0.25"/>
    <row r="3900" s="33" customFormat="1" x14ac:dyDescent="0.25"/>
    <row r="3901" s="33" customFormat="1" x14ac:dyDescent="0.25"/>
    <row r="3902" s="33" customFormat="1" x14ac:dyDescent="0.25"/>
    <row r="3903" s="33" customFormat="1" x14ac:dyDescent="0.25"/>
    <row r="3904" s="33" customFormat="1" x14ac:dyDescent="0.25"/>
    <row r="3905" s="33" customFormat="1" x14ac:dyDescent="0.25"/>
    <row r="3906" s="33" customFormat="1" x14ac:dyDescent="0.25"/>
    <row r="3907" s="33" customFormat="1" x14ac:dyDescent="0.25"/>
    <row r="3908" s="33" customFormat="1" x14ac:dyDescent="0.25"/>
    <row r="3909" s="33" customFormat="1" x14ac:dyDescent="0.25"/>
    <row r="3910" s="33" customFormat="1" x14ac:dyDescent="0.25"/>
    <row r="3911" s="33" customFormat="1" x14ac:dyDescent="0.25"/>
    <row r="3912" s="33" customFormat="1" x14ac:dyDescent="0.25"/>
    <row r="3913" s="33" customFormat="1" x14ac:dyDescent="0.25"/>
    <row r="3914" s="33" customFormat="1" x14ac:dyDescent="0.25"/>
    <row r="3915" s="33" customFormat="1" x14ac:dyDescent="0.25"/>
    <row r="3916" s="33" customFormat="1" x14ac:dyDescent="0.25"/>
    <row r="3917" s="33" customFormat="1" x14ac:dyDescent="0.25"/>
    <row r="3918" s="33" customFormat="1" x14ac:dyDescent="0.25"/>
    <row r="3919" s="33" customFormat="1" x14ac:dyDescent="0.25"/>
    <row r="3920" s="33" customFormat="1" x14ac:dyDescent="0.25"/>
    <row r="3921" s="33" customFormat="1" x14ac:dyDescent="0.25"/>
    <row r="3922" s="33" customFormat="1" x14ac:dyDescent="0.25"/>
    <row r="3923" s="33" customFormat="1" x14ac:dyDescent="0.25"/>
    <row r="3924" s="33" customFormat="1" x14ac:dyDescent="0.25"/>
    <row r="3925" s="33" customFormat="1" x14ac:dyDescent="0.25"/>
    <row r="3926" s="33" customFormat="1" x14ac:dyDescent="0.25"/>
    <row r="3927" s="33" customFormat="1" x14ac:dyDescent="0.25"/>
    <row r="3928" s="33" customFormat="1" x14ac:dyDescent="0.25"/>
    <row r="3929" s="33" customFormat="1" x14ac:dyDescent="0.25"/>
    <row r="3930" s="33" customFormat="1" x14ac:dyDescent="0.25"/>
    <row r="3931" s="33" customFormat="1" x14ac:dyDescent="0.25"/>
    <row r="3932" s="33" customFormat="1" x14ac:dyDescent="0.25"/>
    <row r="3933" s="33" customFormat="1" x14ac:dyDescent="0.25"/>
    <row r="3934" s="33" customFormat="1" x14ac:dyDescent="0.25"/>
    <row r="3935" s="33" customFormat="1" x14ac:dyDescent="0.25"/>
    <row r="3936" s="33" customFormat="1" x14ac:dyDescent="0.25"/>
    <row r="3937" s="33" customFormat="1" x14ac:dyDescent="0.25"/>
    <row r="3938" s="33" customFormat="1" x14ac:dyDescent="0.25"/>
    <row r="3939" s="33" customFormat="1" x14ac:dyDescent="0.25"/>
    <row r="3940" s="33" customFormat="1" x14ac:dyDescent="0.25"/>
    <row r="3941" s="33" customFormat="1" x14ac:dyDescent="0.25"/>
    <row r="3942" s="33" customFormat="1" x14ac:dyDescent="0.25"/>
    <row r="3943" s="33" customFormat="1" x14ac:dyDescent="0.25"/>
    <row r="3944" s="33" customFormat="1" x14ac:dyDescent="0.25"/>
    <row r="3945" s="33" customFormat="1" x14ac:dyDescent="0.25"/>
    <row r="3946" s="33" customFormat="1" x14ac:dyDescent="0.25"/>
    <row r="3947" s="33" customFormat="1" x14ac:dyDescent="0.25"/>
    <row r="3948" s="33" customFormat="1" x14ac:dyDescent="0.25"/>
    <row r="3949" s="33" customFormat="1" x14ac:dyDescent="0.25"/>
    <row r="3950" s="33" customFormat="1" x14ac:dyDescent="0.25"/>
    <row r="3951" s="33" customFormat="1" x14ac:dyDescent="0.25"/>
    <row r="3952" s="33" customFormat="1" x14ac:dyDescent="0.25"/>
    <row r="3953" s="33" customFormat="1" x14ac:dyDescent="0.25"/>
    <row r="3954" s="33" customFormat="1" x14ac:dyDescent="0.25"/>
    <row r="3955" s="33" customFormat="1" x14ac:dyDescent="0.25"/>
    <row r="3956" s="33" customFormat="1" x14ac:dyDescent="0.25"/>
    <row r="3957" s="33" customFormat="1" x14ac:dyDescent="0.25"/>
    <row r="3958" s="33" customFormat="1" x14ac:dyDescent="0.25"/>
    <row r="3959" s="33" customFormat="1" x14ac:dyDescent="0.25"/>
    <row r="3960" s="33" customFormat="1" x14ac:dyDescent="0.25"/>
    <row r="3961" s="33" customFormat="1" x14ac:dyDescent="0.25"/>
    <row r="3962" s="33" customFormat="1" x14ac:dyDescent="0.25"/>
    <row r="3963" s="33" customFormat="1" x14ac:dyDescent="0.25"/>
    <row r="3964" s="33" customFormat="1" x14ac:dyDescent="0.25"/>
    <row r="3965" s="33" customFormat="1" x14ac:dyDescent="0.25"/>
    <row r="3966" s="33" customFormat="1" x14ac:dyDescent="0.25"/>
    <row r="3967" s="33" customFormat="1" x14ac:dyDescent="0.25"/>
    <row r="3968" s="33" customFormat="1" x14ac:dyDescent="0.25"/>
    <row r="3969" s="33" customFormat="1" x14ac:dyDescent="0.25"/>
    <row r="3970" s="33" customFormat="1" x14ac:dyDescent="0.25"/>
    <row r="3971" s="33" customFormat="1" x14ac:dyDescent="0.25"/>
    <row r="3972" s="33" customFormat="1" x14ac:dyDescent="0.25"/>
    <row r="3973" s="33" customFormat="1" x14ac:dyDescent="0.25"/>
    <row r="3974" s="33" customFormat="1" x14ac:dyDescent="0.25"/>
    <row r="3975" s="33" customFormat="1" x14ac:dyDescent="0.25"/>
    <row r="3976" s="33" customFormat="1" x14ac:dyDescent="0.25"/>
    <row r="3977" s="33" customFormat="1" x14ac:dyDescent="0.25"/>
    <row r="3978" s="33" customFormat="1" x14ac:dyDescent="0.25"/>
    <row r="3979" s="33" customFormat="1" x14ac:dyDescent="0.25"/>
    <row r="3980" s="33" customFormat="1" x14ac:dyDescent="0.25"/>
    <row r="3981" s="33" customFormat="1" x14ac:dyDescent="0.25"/>
    <row r="3982" s="33" customFormat="1" x14ac:dyDescent="0.25"/>
    <row r="3983" s="33" customFormat="1" x14ac:dyDescent="0.25"/>
    <row r="3984" s="33" customFormat="1" x14ac:dyDescent="0.25"/>
    <row r="3985" s="33" customFormat="1" x14ac:dyDescent="0.25"/>
    <row r="3986" s="33" customFormat="1" x14ac:dyDescent="0.25"/>
    <row r="3987" s="33" customFormat="1" x14ac:dyDescent="0.25"/>
    <row r="3988" s="33" customFormat="1" x14ac:dyDescent="0.25"/>
    <row r="3989" s="33" customFormat="1" x14ac:dyDescent="0.25"/>
    <row r="3990" s="33" customFormat="1" x14ac:dyDescent="0.25"/>
    <row r="3991" s="33" customFormat="1" x14ac:dyDescent="0.25"/>
    <row r="3992" s="33" customFormat="1" x14ac:dyDescent="0.25"/>
    <row r="3993" s="33" customFormat="1" x14ac:dyDescent="0.25"/>
    <row r="3994" s="33" customFormat="1" x14ac:dyDescent="0.25"/>
    <row r="3995" s="33" customFormat="1" x14ac:dyDescent="0.25"/>
    <row r="3996" s="33" customFormat="1" x14ac:dyDescent="0.25"/>
    <row r="3997" s="33" customFormat="1" x14ac:dyDescent="0.25"/>
    <row r="3998" s="33" customFormat="1" x14ac:dyDescent="0.25"/>
    <row r="3999" s="33" customFormat="1" x14ac:dyDescent="0.25"/>
    <row r="4000" s="33" customFormat="1" x14ac:dyDescent="0.25"/>
    <row r="4001" s="33" customFormat="1" x14ac:dyDescent="0.25"/>
    <row r="4002" s="33" customFormat="1" x14ac:dyDescent="0.25"/>
    <row r="4003" s="33" customFormat="1" x14ac:dyDescent="0.25"/>
    <row r="4004" s="33" customFormat="1" x14ac:dyDescent="0.25"/>
    <row r="4005" s="33" customFormat="1" x14ac:dyDescent="0.25"/>
    <row r="4006" s="33" customFormat="1" x14ac:dyDescent="0.25"/>
    <row r="4007" s="33" customFormat="1" x14ac:dyDescent="0.25"/>
    <row r="4008" s="33" customFormat="1" x14ac:dyDescent="0.25"/>
    <row r="4009" s="33" customFormat="1" x14ac:dyDescent="0.25"/>
    <row r="4010" s="33" customFormat="1" x14ac:dyDescent="0.25"/>
    <row r="4011" s="33" customFormat="1" x14ac:dyDescent="0.25"/>
    <row r="4012" s="33" customFormat="1" x14ac:dyDescent="0.25"/>
    <row r="4013" s="33" customFormat="1" x14ac:dyDescent="0.25"/>
    <row r="4014" s="33" customFormat="1" x14ac:dyDescent="0.25"/>
    <row r="4015" s="33" customFormat="1" x14ac:dyDescent="0.25"/>
    <row r="4016" s="33" customFormat="1" x14ac:dyDescent="0.25"/>
    <row r="4017" s="33" customFormat="1" x14ac:dyDescent="0.25"/>
    <row r="4018" s="33" customFormat="1" x14ac:dyDescent="0.25"/>
    <row r="4019" s="33" customFormat="1" x14ac:dyDescent="0.25"/>
    <row r="4020" s="33" customFormat="1" x14ac:dyDescent="0.25"/>
    <row r="4021" s="33" customFormat="1" x14ac:dyDescent="0.25"/>
    <row r="4022" s="33" customFormat="1" x14ac:dyDescent="0.25"/>
    <row r="4023" s="33" customFormat="1" x14ac:dyDescent="0.25"/>
    <row r="4024" s="33" customFormat="1" x14ac:dyDescent="0.25"/>
    <row r="4025" s="33" customFormat="1" x14ac:dyDescent="0.25"/>
    <row r="4026" s="33" customFormat="1" x14ac:dyDescent="0.25"/>
    <row r="4027" s="33" customFormat="1" x14ac:dyDescent="0.25"/>
    <row r="4028" s="33" customFormat="1" x14ac:dyDescent="0.25"/>
    <row r="4029" s="33" customFormat="1" x14ac:dyDescent="0.25"/>
    <row r="4030" s="33" customFormat="1" x14ac:dyDescent="0.25"/>
    <row r="4031" s="33" customFormat="1" x14ac:dyDescent="0.25"/>
    <row r="4032" s="33" customFormat="1" x14ac:dyDescent="0.25"/>
    <row r="4033" s="33" customFormat="1" x14ac:dyDescent="0.25"/>
    <row r="4034" s="33" customFormat="1" x14ac:dyDescent="0.25"/>
    <row r="4035" s="33" customFormat="1" x14ac:dyDescent="0.25"/>
    <row r="4036" s="33" customFormat="1" x14ac:dyDescent="0.25"/>
    <row r="4037" s="33" customFormat="1" x14ac:dyDescent="0.25"/>
    <row r="4038" s="33" customFormat="1" x14ac:dyDescent="0.25"/>
    <row r="4039" s="33" customFormat="1" x14ac:dyDescent="0.25"/>
    <row r="4040" s="33" customFormat="1" x14ac:dyDescent="0.25"/>
    <row r="4041" s="33" customFormat="1" x14ac:dyDescent="0.25"/>
    <row r="4042" s="33" customFormat="1" x14ac:dyDescent="0.25"/>
    <row r="4043" s="33" customFormat="1" x14ac:dyDescent="0.25"/>
    <row r="4044" s="33" customFormat="1" x14ac:dyDescent="0.25"/>
    <row r="4045" s="33" customFormat="1" x14ac:dyDescent="0.25"/>
    <row r="4046" s="33" customFormat="1" x14ac:dyDescent="0.25"/>
    <row r="4047" s="33" customFormat="1" x14ac:dyDescent="0.25"/>
    <row r="4048" s="33" customFormat="1" x14ac:dyDescent="0.25"/>
    <row r="4049" s="33" customFormat="1" x14ac:dyDescent="0.25"/>
    <row r="4050" s="33" customFormat="1" x14ac:dyDescent="0.25"/>
    <row r="4051" s="33" customFormat="1" x14ac:dyDescent="0.25"/>
    <row r="4052" s="33" customFormat="1" x14ac:dyDescent="0.25"/>
    <row r="4053" s="33" customFormat="1" x14ac:dyDescent="0.25"/>
    <row r="4054" s="33" customFormat="1" x14ac:dyDescent="0.25"/>
    <row r="4055" s="33" customFormat="1" x14ac:dyDescent="0.25"/>
    <row r="4056" s="33" customFormat="1" x14ac:dyDescent="0.25"/>
    <row r="4057" s="33" customFormat="1" x14ac:dyDescent="0.25"/>
    <row r="4058" s="33" customFormat="1" x14ac:dyDescent="0.25"/>
    <row r="4059" s="33" customFormat="1" x14ac:dyDescent="0.25"/>
    <row r="4060" s="33" customFormat="1" x14ac:dyDescent="0.25"/>
    <row r="4061" s="33" customFormat="1" x14ac:dyDescent="0.25"/>
    <row r="4062" s="33" customFormat="1" x14ac:dyDescent="0.25"/>
    <row r="4063" s="33" customFormat="1" x14ac:dyDescent="0.25"/>
    <row r="4064" s="33" customFormat="1" x14ac:dyDescent="0.25"/>
    <row r="4065" s="33" customFormat="1" x14ac:dyDescent="0.25"/>
    <row r="4066" s="33" customFormat="1" x14ac:dyDescent="0.25"/>
    <row r="4067" s="33" customFormat="1" x14ac:dyDescent="0.25"/>
    <row r="4068" s="33" customFormat="1" x14ac:dyDescent="0.25"/>
    <row r="4069" s="33" customFormat="1" x14ac:dyDescent="0.25"/>
    <row r="4070" s="33" customFormat="1" x14ac:dyDescent="0.25"/>
    <row r="4071" s="33" customFormat="1" x14ac:dyDescent="0.25"/>
    <row r="4072" s="33" customFormat="1" x14ac:dyDescent="0.25"/>
    <row r="4073" s="33" customFormat="1" x14ac:dyDescent="0.25"/>
    <row r="4074" s="33" customFormat="1" x14ac:dyDescent="0.25"/>
    <row r="4075" s="33" customFormat="1" x14ac:dyDescent="0.25"/>
    <row r="4076" s="33" customFormat="1" x14ac:dyDescent="0.25"/>
    <row r="4077" s="33" customFormat="1" x14ac:dyDescent="0.25"/>
    <row r="4078" s="33" customFormat="1" x14ac:dyDescent="0.25"/>
    <row r="4079" s="33" customFormat="1" x14ac:dyDescent="0.25"/>
    <row r="4080" s="33" customFormat="1" x14ac:dyDescent="0.25"/>
    <row r="4081" s="33" customFormat="1" x14ac:dyDescent="0.25"/>
    <row r="4082" s="33" customFormat="1" x14ac:dyDescent="0.25"/>
    <row r="4083" s="33" customFormat="1" x14ac:dyDescent="0.25"/>
    <row r="4084" s="33" customFormat="1" x14ac:dyDescent="0.25"/>
    <row r="4085" s="33" customFormat="1" x14ac:dyDescent="0.25"/>
    <row r="4086" s="33" customFormat="1" x14ac:dyDescent="0.25"/>
    <row r="4087" s="33" customFormat="1" x14ac:dyDescent="0.25"/>
    <row r="4088" s="33" customFormat="1" x14ac:dyDescent="0.25"/>
    <row r="4089" s="33" customFormat="1" x14ac:dyDescent="0.25"/>
    <row r="4090" s="33" customFormat="1" x14ac:dyDescent="0.25"/>
    <row r="4091" s="33" customFormat="1" x14ac:dyDescent="0.25"/>
    <row r="4092" s="33" customFormat="1" x14ac:dyDescent="0.25"/>
    <row r="4093" s="33" customFormat="1" x14ac:dyDescent="0.25"/>
    <row r="4094" s="33" customFormat="1" x14ac:dyDescent="0.25"/>
    <row r="4095" s="33" customFormat="1" x14ac:dyDescent="0.25"/>
    <row r="4096" s="33" customFormat="1" x14ac:dyDescent="0.25"/>
    <row r="4097" s="33" customFormat="1" x14ac:dyDescent="0.25"/>
    <row r="4098" s="33" customFormat="1" x14ac:dyDescent="0.25"/>
    <row r="4099" s="33" customFormat="1" x14ac:dyDescent="0.25"/>
    <row r="4100" s="33" customFormat="1" x14ac:dyDescent="0.25"/>
    <row r="4101" s="33" customFormat="1" x14ac:dyDescent="0.25"/>
    <row r="4102" s="33" customFormat="1" x14ac:dyDescent="0.25"/>
    <row r="4103" s="33" customFormat="1" x14ac:dyDescent="0.25"/>
    <row r="4104" s="33" customFormat="1" x14ac:dyDescent="0.25"/>
    <row r="4105" s="33" customFormat="1" x14ac:dyDescent="0.25"/>
    <row r="4106" s="33" customFormat="1" x14ac:dyDescent="0.25"/>
    <row r="4107" s="33" customFormat="1" x14ac:dyDescent="0.25"/>
    <row r="4108" s="33" customFormat="1" x14ac:dyDescent="0.25"/>
    <row r="4109" s="33" customFormat="1" x14ac:dyDescent="0.25"/>
    <row r="4110" s="33" customFormat="1" x14ac:dyDescent="0.25"/>
    <row r="4111" s="33" customFormat="1" x14ac:dyDescent="0.25"/>
    <row r="4112" s="33" customFormat="1" x14ac:dyDescent="0.25"/>
    <row r="4113" s="33" customFormat="1" x14ac:dyDescent="0.25"/>
    <row r="4114" s="33" customFormat="1" x14ac:dyDescent="0.25"/>
    <row r="4115" s="33" customFormat="1" x14ac:dyDescent="0.25"/>
    <row r="4116" s="33" customFormat="1" x14ac:dyDescent="0.25"/>
    <row r="4117" s="33" customFormat="1" x14ac:dyDescent="0.25"/>
    <row r="4118" s="33" customFormat="1" x14ac:dyDescent="0.25"/>
    <row r="4119" s="33" customFormat="1" x14ac:dyDescent="0.25"/>
    <row r="4120" s="33" customFormat="1" x14ac:dyDescent="0.25"/>
    <row r="4121" s="33" customFormat="1" x14ac:dyDescent="0.25"/>
    <row r="4122" s="33" customFormat="1" x14ac:dyDescent="0.25"/>
    <row r="4123" s="33" customFormat="1" x14ac:dyDescent="0.25"/>
    <row r="4124" s="33" customFormat="1" x14ac:dyDescent="0.25"/>
    <row r="4125" s="33" customFormat="1" x14ac:dyDescent="0.25"/>
    <row r="4126" s="33" customFormat="1" x14ac:dyDescent="0.25"/>
    <row r="4127" s="33" customFormat="1" x14ac:dyDescent="0.25"/>
    <row r="4128" s="33" customFormat="1" x14ac:dyDescent="0.25"/>
    <row r="4129" s="33" customFormat="1" x14ac:dyDescent="0.25"/>
    <row r="4130" s="33" customFormat="1" x14ac:dyDescent="0.25"/>
    <row r="4131" s="33" customFormat="1" x14ac:dyDescent="0.25"/>
    <row r="4132" s="33" customFormat="1" x14ac:dyDescent="0.25"/>
    <row r="4133" s="33" customFormat="1" x14ac:dyDescent="0.25"/>
    <row r="4134" s="33" customFormat="1" x14ac:dyDescent="0.25"/>
    <row r="4135" s="33" customFormat="1" x14ac:dyDescent="0.25"/>
    <row r="4136" s="33" customFormat="1" x14ac:dyDescent="0.25"/>
    <row r="4137" s="33" customFormat="1" x14ac:dyDescent="0.25"/>
    <row r="4138" s="33" customFormat="1" x14ac:dyDescent="0.25"/>
    <row r="4139" s="33" customFormat="1" x14ac:dyDescent="0.25"/>
    <row r="4140" s="33" customFormat="1" x14ac:dyDescent="0.25"/>
    <row r="4141" s="33" customFormat="1" x14ac:dyDescent="0.25"/>
    <row r="4142" s="33" customFormat="1" x14ac:dyDescent="0.25"/>
    <row r="4143" s="33" customFormat="1" x14ac:dyDescent="0.25"/>
    <row r="4144" s="33" customFormat="1" x14ac:dyDescent="0.25"/>
    <row r="4145" s="33" customFormat="1" x14ac:dyDescent="0.25"/>
    <row r="4146" s="33" customFormat="1" x14ac:dyDescent="0.25"/>
    <row r="4147" s="33" customFormat="1" x14ac:dyDescent="0.25"/>
    <row r="4148" s="33" customFormat="1" x14ac:dyDescent="0.25"/>
    <row r="4149" s="33" customFormat="1" x14ac:dyDescent="0.25"/>
    <row r="4150" s="33" customFormat="1" x14ac:dyDescent="0.25"/>
    <row r="4151" s="33" customFormat="1" x14ac:dyDescent="0.25"/>
    <row r="4152" s="33" customFormat="1" x14ac:dyDescent="0.25"/>
    <row r="4153" s="33" customFormat="1" x14ac:dyDescent="0.25"/>
    <row r="4154" s="33" customFormat="1" x14ac:dyDescent="0.25"/>
    <row r="4155" s="33" customFormat="1" x14ac:dyDescent="0.25"/>
    <row r="4156" s="33" customFormat="1" x14ac:dyDescent="0.25"/>
    <row r="4157" s="33" customFormat="1" x14ac:dyDescent="0.25"/>
    <row r="4158" s="33" customFormat="1" x14ac:dyDescent="0.25"/>
    <row r="4159" s="33" customFormat="1" x14ac:dyDescent="0.25"/>
    <row r="4160" s="33" customFormat="1" x14ac:dyDescent="0.25"/>
    <row r="4161" s="33" customFormat="1" x14ac:dyDescent="0.25"/>
    <row r="4162" s="33" customFormat="1" x14ac:dyDescent="0.25"/>
    <row r="4163" s="33" customFormat="1" x14ac:dyDescent="0.25"/>
    <row r="4164" s="33" customFormat="1" x14ac:dyDescent="0.25"/>
    <row r="4165" s="33" customFormat="1" x14ac:dyDescent="0.25"/>
    <row r="4166" s="33" customFormat="1" x14ac:dyDescent="0.25"/>
    <row r="4167" s="33" customFormat="1" x14ac:dyDescent="0.25"/>
    <row r="4168" s="33" customFormat="1" x14ac:dyDescent="0.25"/>
    <row r="4169" s="33" customFormat="1" x14ac:dyDescent="0.25"/>
    <row r="4170" s="33" customFormat="1" x14ac:dyDescent="0.25"/>
    <row r="4171" s="33" customFormat="1" x14ac:dyDescent="0.25"/>
    <row r="4172" s="33" customFormat="1" x14ac:dyDescent="0.25"/>
    <row r="4173" s="33" customFormat="1" x14ac:dyDescent="0.25"/>
    <row r="4174" s="33" customFormat="1" x14ac:dyDescent="0.25"/>
    <row r="4175" s="33" customFormat="1" x14ac:dyDescent="0.25"/>
    <row r="4176" s="33" customFormat="1" x14ac:dyDescent="0.25"/>
    <row r="4177" s="33" customFormat="1" x14ac:dyDescent="0.25"/>
    <row r="4178" s="33" customFormat="1" x14ac:dyDescent="0.25"/>
    <row r="4179" s="33" customFormat="1" x14ac:dyDescent="0.25"/>
    <row r="4180" s="33" customFormat="1" x14ac:dyDescent="0.25"/>
    <row r="4181" s="33" customFormat="1" x14ac:dyDescent="0.25"/>
    <row r="4182" s="33" customFormat="1" x14ac:dyDescent="0.25"/>
    <row r="4183" s="33" customFormat="1" x14ac:dyDescent="0.25"/>
    <row r="4184" s="33" customFormat="1" x14ac:dyDescent="0.25"/>
    <row r="4185" s="33" customFormat="1" x14ac:dyDescent="0.25"/>
    <row r="4186" s="33" customFormat="1" x14ac:dyDescent="0.25"/>
    <row r="4187" s="33" customFormat="1" x14ac:dyDescent="0.25"/>
    <row r="4188" s="33" customFormat="1" x14ac:dyDescent="0.25"/>
    <row r="4189" s="33" customFormat="1" x14ac:dyDescent="0.25"/>
    <row r="4190" s="33" customFormat="1" x14ac:dyDescent="0.25"/>
    <row r="4191" s="33" customFormat="1" x14ac:dyDescent="0.25"/>
    <row r="4192" s="33" customFormat="1" x14ac:dyDescent="0.25"/>
    <row r="4193" s="33" customFormat="1" x14ac:dyDescent="0.25"/>
    <row r="4194" s="33" customFormat="1" x14ac:dyDescent="0.25"/>
    <row r="4195" s="33" customFormat="1" x14ac:dyDescent="0.25"/>
    <row r="4196" s="33" customFormat="1" x14ac:dyDescent="0.25"/>
    <row r="4197" s="33" customFormat="1" x14ac:dyDescent="0.25"/>
    <row r="4198" s="33" customFormat="1" x14ac:dyDescent="0.25"/>
    <row r="4199" s="33" customFormat="1" x14ac:dyDescent="0.25"/>
    <row r="4200" s="33" customFormat="1" x14ac:dyDescent="0.25"/>
    <row r="4201" s="33" customFormat="1" x14ac:dyDescent="0.25"/>
    <row r="4202" s="33" customFormat="1" x14ac:dyDescent="0.25"/>
    <row r="4203" s="33" customFormat="1" x14ac:dyDescent="0.25"/>
    <row r="4204" s="33" customFormat="1" x14ac:dyDescent="0.25"/>
    <row r="4205" s="33" customFormat="1" x14ac:dyDescent="0.25"/>
    <row r="4206" s="33" customFormat="1" x14ac:dyDescent="0.25"/>
    <row r="4207" s="33" customFormat="1" x14ac:dyDescent="0.25"/>
    <row r="4208" s="33" customFormat="1" x14ac:dyDescent="0.25"/>
    <row r="4209" s="33" customFormat="1" x14ac:dyDescent="0.25"/>
    <row r="4210" s="33" customFormat="1" x14ac:dyDescent="0.25"/>
    <row r="4211" s="33" customFormat="1" x14ac:dyDescent="0.25"/>
    <row r="4212" s="33" customFormat="1" x14ac:dyDescent="0.25"/>
    <row r="4213" s="33" customFormat="1" x14ac:dyDescent="0.25"/>
    <row r="4214" s="33" customFormat="1" x14ac:dyDescent="0.25"/>
    <row r="4215" s="33" customFormat="1" x14ac:dyDescent="0.25"/>
    <row r="4216" s="33" customFormat="1" x14ac:dyDescent="0.25"/>
    <row r="4217" s="33" customFormat="1" x14ac:dyDescent="0.25"/>
    <row r="4218" s="33" customFormat="1" x14ac:dyDescent="0.25"/>
    <row r="4219" s="33" customFormat="1" x14ac:dyDescent="0.25"/>
    <row r="4220" s="33" customFormat="1" x14ac:dyDescent="0.25"/>
    <row r="4221" s="33" customFormat="1" x14ac:dyDescent="0.25"/>
    <row r="4222" s="33" customFormat="1" x14ac:dyDescent="0.25"/>
    <row r="4223" s="33" customFormat="1" x14ac:dyDescent="0.25"/>
    <row r="4224" s="33" customFormat="1" x14ac:dyDescent="0.25"/>
    <row r="4225" s="33" customFormat="1" x14ac:dyDescent="0.25"/>
    <row r="4226" s="33" customFormat="1" x14ac:dyDescent="0.25"/>
    <row r="4227" s="33" customFormat="1" x14ac:dyDescent="0.25"/>
    <row r="4228" s="33" customFormat="1" x14ac:dyDescent="0.25"/>
    <row r="4229" s="33" customFormat="1" x14ac:dyDescent="0.25"/>
    <row r="4230" s="33" customFormat="1" x14ac:dyDescent="0.25"/>
    <row r="4231" s="33" customFormat="1" x14ac:dyDescent="0.25"/>
    <row r="4232" s="33" customFormat="1" x14ac:dyDescent="0.25"/>
    <row r="4233" s="33" customFormat="1" x14ac:dyDescent="0.25"/>
    <row r="4234" s="33" customFormat="1" x14ac:dyDescent="0.25"/>
    <row r="4235" s="33" customFormat="1" x14ac:dyDescent="0.25"/>
    <row r="4236" s="33" customFormat="1" x14ac:dyDescent="0.25"/>
    <row r="4237" s="33" customFormat="1" x14ac:dyDescent="0.25"/>
    <row r="4238" s="33" customFormat="1" x14ac:dyDescent="0.25"/>
    <row r="4239" s="33" customFormat="1" x14ac:dyDescent="0.25"/>
    <row r="4240" s="33" customFormat="1" x14ac:dyDescent="0.25"/>
    <row r="4241" s="33" customFormat="1" x14ac:dyDescent="0.25"/>
    <row r="4242" s="33" customFormat="1" x14ac:dyDescent="0.25"/>
    <row r="4243" s="33" customFormat="1" x14ac:dyDescent="0.25"/>
    <row r="4244" s="33" customFormat="1" x14ac:dyDescent="0.25"/>
    <row r="4245" s="33" customFormat="1" x14ac:dyDescent="0.25"/>
    <row r="4246" s="33" customFormat="1" x14ac:dyDescent="0.25"/>
    <row r="4247" s="33" customFormat="1" x14ac:dyDescent="0.25"/>
    <row r="4248" s="33" customFormat="1" x14ac:dyDescent="0.25"/>
    <row r="4249" s="33" customFormat="1" x14ac:dyDescent="0.25"/>
    <row r="4250" s="33" customFormat="1" x14ac:dyDescent="0.25"/>
    <row r="4251" s="33" customFormat="1" x14ac:dyDescent="0.25"/>
    <row r="4252" s="33" customFormat="1" x14ac:dyDescent="0.25"/>
    <row r="4253" s="33" customFormat="1" x14ac:dyDescent="0.25"/>
    <row r="4254" s="33" customFormat="1" x14ac:dyDescent="0.25"/>
    <row r="4255" s="33" customFormat="1" x14ac:dyDescent="0.25"/>
    <row r="4256" s="33" customFormat="1" x14ac:dyDescent="0.25"/>
    <row r="4257" s="33" customFormat="1" x14ac:dyDescent="0.25"/>
    <row r="4258" s="33" customFormat="1" x14ac:dyDescent="0.25"/>
    <row r="4259" s="33" customFormat="1" x14ac:dyDescent="0.25"/>
    <row r="4260" s="33" customFormat="1" x14ac:dyDescent="0.25"/>
    <row r="4261" s="33" customFormat="1" x14ac:dyDescent="0.25"/>
    <row r="4262" s="33" customFormat="1" x14ac:dyDescent="0.25"/>
    <row r="4263" s="33" customFormat="1" x14ac:dyDescent="0.25"/>
    <row r="4264" s="33" customFormat="1" x14ac:dyDescent="0.25"/>
    <row r="4265" s="33" customFormat="1" x14ac:dyDescent="0.25"/>
    <row r="4266" s="33" customFormat="1" x14ac:dyDescent="0.25"/>
    <row r="4267" s="33" customFormat="1" x14ac:dyDescent="0.25"/>
    <row r="4268" s="33" customFormat="1" x14ac:dyDescent="0.25"/>
    <row r="4269" s="33" customFormat="1" x14ac:dyDescent="0.25"/>
    <row r="4270" s="33" customFormat="1" x14ac:dyDescent="0.25"/>
    <row r="4271" s="33" customFormat="1" x14ac:dyDescent="0.25"/>
    <row r="4272" s="33" customFormat="1" x14ac:dyDescent="0.25"/>
    <row r="4273" s="33" customFormat="1" x14ac:dyDescent="0.25"/>
    <row r="4274" s="33" customFormat="1" x14ac:dyDescent="0.25"/>
    <row r="4275" s="33" customFormat="1" x14ac:dyDescent="0.25"/>
    <row r="4276" s="33" customFormat="1" x14ac:dyDescent="0.25"/>
    <row r="4277" s="33" customFormat="1" x14ac:dyDescent="0.25"/>
    <row r="4278" s="33" customFormat="1" x14ac:dyDescent="0.25"/>
    <row r="4279" s="33" customFormat="1" x14ac:dyDescent="0.25"/>
    <row r="4280" s="33" customFormat="1" x14ac:dyDescent="0.25"/>
    <row r="4281" s="33" customFormat="1" x14ac:dyDescent="0.25"/>
    <row r="4282" s="33" customFormat="1" x14ac:dyDescent="0.25"/>
    <row r="4283" s="33" customFormat="1" x14ac:dyDescent="0.25"/>
    <row r="4284" s="33" customFormat="1" x14ac:dyDescent="0.25"/>
    <row r="4285" s="33" customFormat="1" x14ac:dyDescent="0.25"/>
    <row r="4286" s="33" customFormat="1" x14ac:dyDescent="0.25"/>
    <row r="4287" s="33" customFormat="1" x14ac:dyDescent="0.25"/>
    <row r="4288" s="33" customFormat="1" x14ac:dyDescent="0.25"/>
    <row r="4289" s="33" customFormat="1" x14ac:dyDescent="0.25"/>
    <row r="4290" s="33" customFormat="1" x14ac:dyDescent="0.25"/>
    <row r="4291" s="33" customFormat="1" x14ac:dyDescent="0.25"/>
    <row r="4292" s="33" customFormat="1" x14ac:dyDescent="0.25"/>
    <row r="4293" s="33" customFormat="1" x14ac:dyDescent="0.25"/>
    <row r="4294" s="33" customFormat="1" x14ac:dyDescent="0.25"/>
    <row r="4295" s="33" customFormat="1" x14ac:dyDescent="0.25"/>
    <row r="4296" s="33" customFormat="1" x14ac:dyDescent="0.25"/>
    <row r="4297" s="33" customFormat="1" x14ac:dyDescent="0.25"/>
    <row r="4298" s="33" customFormat="1" x14ac:dyDescent="0.25"/>
    <row r="4299" s="33" customFormat="1" x14ac:dyDescent="0.25"/>
    <row r="4300" s="33" customFormat="1" x14ac:dyDescent="0.25"/>
    <row r="4301" s="33" customFormat="1" x14ac:dyDescent="0.25"/>
    <row r="4302" s="33" customFormat="1" x14ac:dyDescent="0.25"/>
    <row r="4303" s="33" customFormat="1" x14ac:dyDescent="0.25"/>
    <row r="4304" s="33" customFormat="1" x14ac:dyDescent="0.25"/>
    <row r="4305" s="33" customFormat="1" x14ac:dyDescent="0.25"/>
    <row r="4306" s="33" customFormat="1" x14ac:dyDescent="0.25"/>
    <row r="4307" s="33" customFormat="1" x14ac:dyDescent="0.25"/>
    <row r="4308" s="33" customFormat="1" x14ac:dyDescent="0.25"/>
    <row r="4309" s="33" customFormat="1" x14ac:dyDescent="0.25"/>
    <row r="4310" s="33" customFormat="1" x14ac:dyDescent="0.25"/>
    <row r="4311" s="33" customFormat="1" x14ac:dyDescent="0.25"/>
    <row r="4312" s="33" customFormat="1" x14ac:dyDescent="0.25"/>
    <row r="4313" s="33" customFormat="1" x14ac:dyDescent="0.25"/>
    <row r="4314" s="33" customFormat="1" x14ac:dyDescent="0.25"/>
    <row r="4315" s="33" customFormat="1" x14ac:dyDescent="0.25"/>
    <row r="4316" s="33" customFormat="1" x14ac:dyDescent="0.25"/>
    <row r="4317" s="33" customFormat="1" x14ac:dyDescent="0.25"/>
    <row r="4318" s="33" customFormat="1" x14ac:dyDescent="0.25"/>
    <row r="4319" s="33" customFormat="1" x14ac:dyDescent="0.25"/>
    <row r="4320" s="33" customFormat="1" x14ac:dyDescent="0.25"/>
    <row r="4321" s="33" customFormat="1" x14ac:dyDescent="0.25"/>
    <row r="4322" s="33" customFormat="1" x14ac:dyDescent="0.25"/>
    <row r="4323" s="33" customFormat="1" x14ac:dyDescent="0.25"/>
    <row r="4324" s="33" customFormat="1" x14ac:dyDescent="0.25"/>
    <row r="4325" s="33" customFormat="1" x14ac:dyDescent="0.25"/>
    <row r="4326" s="33" customFormat="1" x14ac:dyDescent="0.25"/>
    <row r="4327" s="33" customFormat="1" x14ac:dyDescent="0.25"/>
    <row r="4328" s="33" customFormat="1" x14ac:dyDescent="0.25"/>
    <row r="4329" s="33" customFormat="1" x14ac:dyDescent="0.25"/>
    <row r="4330" s="33" customFormat="1" x14ac:dyDescent="0.25"/>
    <row r="4331" s="33" customFormat="1" x14ac:dyDescent="0.25"/>
    <row r="4332" s="33" customFormat="1" x14ac:dyDescent="0.25"/>
    <row r="4333" s="33" customFormat="1" x14ac:dyDescent="0.25"/>
    <row r="4334" s="33" customFormat="1" x14ac:dyDescent="0.25"/>
    <row r="4335" s="33" customFormat="1" x14ac:dyDescent="0.25"/>
    <row r="4336" s="33" customFormat="1" x14ac:dyDescent="0.25"/>
    <row r="4337" s="33" customFormat="1" x14ac:dyDescent="0.25"/>
    <row r="4338" s="33" customFormat="1" x14ac:dyDescent="0.25"/>
    <row r="4339" s="33" customFormat="1" x14ac:dyDescent="0.25"/>
    <row r="4340" s="33" customFormat="1" x14ac:dyDescent="0.25"/>
    <row r="4341" s="33" customFormat="1" x14ac:dyDescent="0.25"/>
    <row r="4342" s="33" customFormat="1" x14ac:dyDescent="0.25"/>
    <row r="4343" s="33" customFormat="1" x14ac:dyDescent="0.25"/>
    <row r="4344" s="33" customFormat="1" x14ac:dyDescent="0.25"/>
    <row r="4345" s="33" customFormat="1" x14ac:dyDescent="0.25"/>
    <row r="4346" s="33" customFormat="1" x14ac:dyDescent="0.25"/>
    <row r="4347" s="33" customFormat="1" x14ac:dyDescent="0.25"/>
    <row r="4348" s="33" customFormat="1" x14ac:dyDescent="0.25"/>
    <row r="4349" s="33" customFormat="1" x14ac:dyDescent="0.25"/>
    <row r="4350" s="33" customFormat="1" x14ac:dyDescent="0.25"/>
    <row r="4351" s="33" customFormat="1" x14ac:dyDescent="0.25"/>
    <row r="4352" s="33" customFormat="1" x14ac:dyDescent="0.25"/>
    <row r="4353" s="33" customFormat="1" x14ac:dyDescent="0.25"/>
    <row r="4354" s="33" customFormat="1" x14ac:dyDescent="0.25"/>
    <row r="4355" s="33" customFormat="1" x14ac:dyDescent="0.25"/>
    <row r="4356" s="33" customFormat="1" x14ac:dyDescent="0.25"/>
    <row r="4357" s="33" customFormat="1" x14ac:dyDescent="0.25"/>
    <row r="4358" s="33" customFormat="1" x14ac:dyDescent="0.25"/>
    <row r="4359" s="33" customFormat="1" x14ac:dyDescent="0.25"/>
    <row r="4360" s="33" customFormat="1" x14ac:dyDescent="0.25"/>
    <row r="4361" s="33" customFormat="1" x14ac:dyDescent="0.25"/>
    <row r="4362" s="33" customFormat="1" x14ac:dyDescent="0.25"/>
    <row r="4363" s="33" customFormat="1" x14ac:dyDescent="0.25"/>
    <row r="4364" s="33" customFormat="1" x14ac:dyDescent="0.25"/>
    <row r="4365" s="33" customFormat="1" x14ac:dyDescent="0.25"/>
    <row r="4366" s="33" customFormat="1" x14ac:dyDescent="0.25"/>
    <row r="4367" s="33" customFormat="1" x14ac:dyDescent="0.25"/>
    <row r="4368" s="33" customFormat="1" x14ac:dyDescent="0.25"/>
    <row r="4369" s="33" customFormat="1" x14ac:dyDescent="0.25"/>
    <row r="4370" s="33" customFormat="1" x14ac:dyDescent="0.25"/>
    <row r="4371" s="33" customFormat="1" x14ac:dyDescent="0.25"/>
    <row r="4372" s="33" customFormat="1" x14ac:dyDescent="0.25"/>
    <row r="4373" s="33" customFormat="1" x14ac:dyDescent="0.25"/>
    <row r="4374" s="33" customFormat="1" x14ac:dyDescent="0.25"/>
    <row r="4375" s="33" customFormat="1" x14ac:dyDescent="0.25"/>
    <row r="4376" s="33" customFormat="1" x14ac:dyDescent="0.25"/>
    <row r="4377" s="33" customFormat="1" x14ac:dyDescent="0.25"/>
    <row r="4378" s="33" customFormat="1" x14ac:dyDescent="0.25"/>
    <row r="4379" s="33" customFormat="1" x14ac:dyDescent="0.25"/>
    <row r="4380" s="33" customFormat="1" x14ac:dyDescent="0.25"/>
    <row r="4381" s="33" customFormat="1" x14ac:dyDescent="0.25"/>
    <row r="4382" s="33" customFormat="1" x14ac:dyDescent="0.25"/>
    <row r="4383" s="33" customFormat="1" x14ac:dyDescent="0.25"/>
    <row r="4384" s="33" customFormat="1" x14ac:dyDescent="0.25"/>
    <row r="4385" s="33" customFormat="1" x14ac:dyDescent="0.25"/>
    <row r="4386" s="33" customFormat="1" x14ac:dyDescent="0.25"/>
    <row r="4387" s="33" customFormat="1" x14ac:dyDescent="0.25"/>
    <row r="4388" s="33" customFormat="1" x14ac:dyDescent="0.25"/>
    <row r="4389" s="33" customFormat="1" x14ac:dyDescent="0.25"/>
    <row r="4390" s="33" customFormat="1" x14ac:dyDescent="0.25"/>
    <row r="4391" s="33" customFormat="1" x14ac:dyDescent="0.25"/>
    <row r="4392" s="33" customFormat="1" x14ac:dyDescent="0.25"/>
    <row r="4393" s="33" customFormat="1" x14ac:dyDescent="0.25"/>
    <row r="4394" s="33" customFormat="1" x14ac:dyDescent="0.25"/>
    <row r="4395" s="33" customFormat="1" x14ac:dyDescent="0.25"/>
    <row r="4396" s="33" customFormat="1" x14ac:dyDescent="0.25"/>
    <row r="4397" s="33" customFormat="1" x14ac:dyDescent="0.25"/>
    <row r="4398" s="33" customFormat="1" x14ac:dyDescent="0.25"/>
    <row r="4399" s="33" customFormat="1" x14ac:dyDescent="0.25"/>
    <row r="4400" s="33" customFormat="1" x14ac:dyDescent="0.25"/>
    <row r="4401" s="33" customFormat="1" x14ac:dyDescent="0.25"/>
    <row r="4402" s="33" customFormat="1" x14ac:dyDescent="0.25"/>
    <row r="4403" s="33" customFormat="1" x14ac:dyDescent="0.25"/>
    <row r="4404" s="33" customFormat="1" x14ac:dyDescent="0.25"/>
    <row r="4405" s="33" customFormat="1" x14ac:dyDescent="0.25"/>
    <row r="4406" s="33" customFormat="1" x14ac:dyDescent="0.25"/>
    <row r="4407" s="33" customFormat="1" x14ac:dyDescent="0.25"/>
    <row r="4408" s="33" customFormat="1" x14ac:dyDescent="0.25"/>
    <row r="4409" s="33" customFormat="1" x14ac:dyDescent="0.25"/>
    <row r="4410" s="33" customFormat="1" x14ac:dyDescent="0.25"/>
    <row r="4411" s="33" customFormat="1" x14ac:dyDescent="0.25"/>
    <row r="4412" s="33" customFormat="1" x14ac:dyDescent="0.25"/>
    <row r="4413" s="33" customFormat="1" x14ac:dyDescent="0.25"/>
    <row r="4414" s="33" customFormat="1" x14ac:dyDescent="0.25"/>
    <row r="4415" s="33" customFormat="1" x14ac:dyDescent="0.25"/>
    <row r="4416" s="33" customFormat="1" x14ac:dyDescent="0.25"/>
    <row r="4417" s="33" customFormat="1" x14ac:dyDescent="0.25"/>
    <row r="4418" s="33" customFormat="1" x14ac:dyDescent="0.25"/>
    <row r="4419" s="33" customFormat="1" x14ac:dyDescent="0.25"/>
    <row r="4420" s="33" customFormat="1" x14ac:dyDescent="0.25"/>
    <row r="4421" s="33" customFormat="1" x14ac:dyDescent="0.25"/>
    <row r="4422" s="33" customFormat="1" x14ac:dyDescent="0.25"/>
    <row r="4423" s="33" customFormat="1" x14ac:dyDescent="0.25"/>
    <row r="4424" s="33" customFormat="1" x14ac:dyDescent="0.25"/>
    <row r="4425" s="33" customFormat="1" x14ac:dyDescent="0.25"/>
    <row r="4426" s="33" customFormat="1" x14ac:dyDescent="0.25"/>
    <row r="4427" s="33" customFormat="1" x14ac:dyDescent="0.25"/>
    <row r="4428" s="33" customFormat="1" x14ac:dyDescent="0.25"/>
    <row r="4429" s="33" customFormat="1" x14ac:dyDescent="0.25"/>
    <row r="4430" s="33" customFormat="1" x14ac:dyDescent="0.25"/>
    <row r="4431" s="33" customFormat="1" x14ac:dyDescent="0.25"/>
    <row r="4432" s="33" customFormat="1" x14ac:dyDescent="0.25"/>
    <row r="4433" s="33" customFormat="1" x14ac:dyDescent="0.25"/>
    <row r="4434" s="33" customFormat="1" x14ac:dyDescent="0.25"/>
    <row r="4435" s="33" customFormat="1" x14ac:dyDescent="0.25"/>
    <row r="4436" s="33" customFormat="1" x14ac:dyDescent="0.25"/>
    <row r="4437" s="33" customFormat="1" x14ac:dyDescent="0.25"/>
    <row r="4438" s="33" customFormat="1" x14ac:dyDescent="0.25"/>
    <row r="4439" s="33" customFormat="1" x14ac:dyDescent="0.25"/>
    <row r="4440" s="33" customFormat="1" x14ac:dyDescent="0.25"/>
    <row r="4441" s="33" customFormat="1" x14ac:dyDescent="0.25"/>
    <row r="4442" s="33" customFormat="1" x14ac:dyDescent="0.25"/>
    <row r="4443" s="33" customFormat="1" x14ac:dyDescent="0.25"/>
    <row r="4444" s="33" customFormat="1" x14ac:dyDescent="0.25"/>
    <row r="4445" s="33" customFormat="1" x14ac:dyDescent="0.25"/>
    <row r="4446" s="33" customFormat="1" x14ac:dyDescent="0.25"/>
    <row r="4447" s="33" customFormat="1" x14ac:dyDescent="0.25"/>
    <row r="4448" s="33" customFormat="1" x14ac:dyDescent="0.25"/>
    <row r="4449" s="33" customFormat="1" x14ac:dyDescent="0.25"/>
    <row r="4450" s="33" customFormat="1" x14ac:dyDescent="0.25"/>
    <row r="4451" s="33" customFormat="1" x14ac:dyDescent="0.25"/>
    <row r="4452" s="33" customFormat="1" x14ac:dyDescent="0.25"/>
    <row r="4453" s="33" customFormat="1" x14ac:dyDescent="0.25"/>
    <row r="4454" s="33" customFormat="1" x14ac:dyDescent="0.25"/>
    <row r="4455" s="33" customFormat="1" x14ac:dyDescent="0.25"/>
    <row r="4456" s="33" customFormat="1" x14ac:dyDescent="0.25"/>
    <row r="4457" s="33" customFormat="1" x14ac:dyDescent="0.25"/>
    <row r="4458" s="33" customFormat="1" x14ac:dyDescent="0.25"/>
    <row r="4459" s="33" customFormat="1" x14ac:dyDescent="0.25"/>
    <row r="4460" s="33" customFormat="1" x14ac:dyDescent="0.25"/>
    <row r="4461" s="33" customFormat="1" x14ac:dyDescent="0.25"/>
    <row r="4462" s="33" customFormat="1" x14ac:dyDescent="0.25"/>
    <row r="4463" s="33" customFormat="1" x14ac:dyDescent="0.25"/>
    <row r="4464" s="33" customFormat="1" x14ac:dyDescent="0.25"/>
    <row r="4465" s="33" customFormat="1" x14ac:dyDescent="0.25"/>
    <row r="4466" s="33" customFormat="1" x14ac:dyDescent="0.25"/>
    <row r="4467" s="33" customFormat="1" x14ac:dyDescent="0.25"/>
    <row r="4468" s="33" customFormat="1" x14ac:dyDescent="0.25"/>
    <row r="4469" s="33" customFormat="1" x14ac:dyDescent="0.25"/>
    <row r="4470" s="33" customFormat="1" x14ac:dyDescent="0.25"/>
    <row r="4471" s="33" customFormat="1" x14ac:dyDescent="0.25"/>
    <row r="4472" s="33" customFormat="1" x14ac:dyDescent="0.25"/>
    <row r="4473" s="33" customFormat="1" x14ac:dyDescent="0.25"/>
    <row r="4474" s="33" customFormat="1" x14ac:dyDescent="0.25"/>
    <row r="4475" s="33" customFormat="1" x14ac:dyDescent="0.25"/>
    <row r="4476" s="33" customFormat="1" x14ac:dyDescent="0.25"/>
    <row r="4477" s="33" customFormat="1" x14ac:dyDescent="0.25"/>
    <row r="4478" s="33" customFormat="1" x14ac:dyDescent="0.25"/>
    <row r="4479" s="33" customFormat="1" x14ac:dyDescent="0.25"/>
    <row r="4480" s="33" customFormat="1" x14ac:dyDescent="0.25"/>
    <row r="4481" s="33" customFormat="1" x14ac:dyDescent="0.25"/>
    <row r="4482" s="33" customFormat="1" x14ac:dyDescent="0.25"/>
    <row r="4483" s="33" customFormat="1" x14ac:dyDescent="0.25"/>
    <row r="4484" s="33" customFormat="1" x14ac:dyDescent="0.25"/>
    <row r="4485" s="33" customFormat="1" x14ac:dyDescent="0.25"/>
    <row r="4486" s="33" customFormat="1" x14ac:dyDescent="0.25"/>
    <row r="4487" s="33" customFormat="1" x14ac:dyDescent="0.25"/>
    <row r="4488" s="33" customFormat="1" x14ac:dyDescent="0.25"/>
    <row r="4489" s="33" customFormat="1" x14ac:dyDescent="0.25"/>
    <row r="4490" s="33" customFormat="1" x14ac:dyDescent="0.25"/>
    <row r="4491" s="33" customFormat="1" x14ac:dyDescent="0.25"/>
    <row r="4492" s="33" customFormat="1" x14ac:dyDescent="0.25"/>
    <row r="4493" s="33" customFormat="1" x14ac:dyDescent="0.25"/>
    <row r="4494" s="33" customFormat="1" x14ac:dyDescent="0.25"/>
    <row r="4495" s="33" customFormat="1" x14ac:dyDescent="0.25"/>
    <row r="4496" s="33" customFormat="1" x14ac:dyDescent="0.25"/>
    <row r="4497" s="33" customFormat="1" x14ac:dyDescent="0.25"/>
    <row r="4498" s="33" customFormat="1" x14ac:dyDescent="0.25"/>
    <row r="4499" s="33" customFormat="1" x14ac:dyDescent="0.25"/>
    <row r="4500" s="33" customFormat="1" x14ac:dyDescent="0.25"/>
    <row r="4501" s="33" customFormat="1" x14ac:dyDescent="0.25"/>
    <row r="4502" s="33" customFormat="1" x14ac:dyDescent="0.25"/>
    <row r="4503" s="33" customFormat="1" x14ac:dyDescent="0.25"/>
    <row r="4504" s="33" customFormat="1" x14ac:dyDescent="0.25"/>
    <row r="4505" s="33" customFormat="1" x14ac:dyDescent="0.25"/>
    <row r="4506" s="33" customFormat="1" x14ac:dyDescent="0.25"/>
    <row r="4507" s="33" customFormat="1" x14ac:dyDescent="0.25"/>
    <row r="4508" s="33" customFormat="1" x14ac:dyDescent="0.25"/>
    <row r="4509" s="33" customFormat="1" x14ac:dyDescent="0.25"/>
    <row r="4510" s="33" customFormat="1" x14ac:dyDescent="0.25"/>
    <row r="4511" s="33" customFormat="1" x14ac:dyDescent="0.25"/>
    <row r="4512" s="33" customFormat="1" x14ac:dyDescent="0.25"/>
    <row r="4513" s="33" customFormat="1" x14ac:dyDescent="0.25"/>
    <row r="4514" s="33" customFormat="1" x14ac:dyDescent="0.25"/>
    <row r="4515" s="33" customFormat="1" x14ac:dyDescent="0.25"/>
    <row r="4516" s="33" customFormat="1" x14ac:dyDescent="0.25"/>
    <row r="4517" s="33" customFormat="1" x14ac:dyDescent="0.25"/>
    <row r="4518" s="33" customFormat="1" x14ac:dyDescent="0.25"/>
    <row r="4519" s="33" customFormat="1" x14ac:dyDescent="0.25"/>
    <row r="4520" s="33" customFormat="1" x14ac:dyDescent="0.25"/>
    <row r="4521" s="33" customFormat="1" x14ac:dyDescent="0.25"/>
    <row r="4522" s="33" customFormat="1" x14ac:dyDescent="0.25"/>
    <row r="4523" s="33" customFormat="1" x14ac:dyDescent="0.25"/>
    <row r="4524" s="33" customFormat="1" x14ac:dyDescent="0.25"/>
    <row r="4525" s="33" customFormat="1" x14ac:dyDescent="0.25"/>
    <row r="4526" s="33" customFormat="1" x14ac:dyDescent="0.25"/>
    <row r="4527" s="33" customFormat="1" x14ac:dyDescent="0.25"/>
    <row r="4528" s="33" customFormat="1" x14ac:dyDescent="0.25"/>
    <row r="4529" s="33" customFormat="1" x14ac:dyDescent="0.25"/>
    <row r="4530" s="33" customFormat="1" x14ac:dyDescent="0.25"/>
    <row r="4531" s="33" customFormat="1" x14ac:dyDescent="0.25"/>
    <row r="4532" s="33" customFormat="1" x14ac:dyDescent="0.25"/>
    <row r="4533" s="33" customFormat="1" x14ac:dyDescent="0.25"/>
    <row r="4534" s="33" customFormat="1" x14ac:dyDescent="0.25"/>
    <row r="4535" s="33" customFormat="1" x14ac:dyDescent="0.25"/>
    <row r="4536" s="33" customFormat="1" x14ac:dyDescent="0.25"/>
    <row r="4537" s="33" customFormat="1" x14ac:dyDescent="0.25"/>
    <row r="4538" s="33" customFormat="1" x14ac:dyDescent="0.25"/>
    <row r="4539" s="33" customFormat="1" x14ac:dyDescent="0.25"/>
    <row r="4540" s="33" customFormat="1" x14ac:dyDescent="0.25"/>
    <row r="4541" s="33" customFormat="1" x14ac:dyDescent="0.25"/>
    <row r="4542" s="33" customFormat="1" x14ac:dyDescent="0.25"/>
    <row r="4543" s="33" customFormat="1" x14ac:dyDescent="0.25"/>
    <row r="4544" s="33" customFormat="1" x14ac:dyDescent="0.25"/>
    <row r="4545" s="33" customFormat="1" x14ac:dyDescent="0.25"/>
    <row r="4546" s="33" customFormat="1" x14ac:dyDescent="0.25"/>
    <row r="4547" s="33" customFormat="1" x14ac:dyDescent="0.25"/>
    <row r="4548" s="33" customFormat="1" x14ac:dyDescent="0.25"/>
    <row r="4549" s="33" customFormat="1" x14ac:dyDescent="0.25"/>
    <row r="4550" s="33" customFormat="1" x14ac:dyDescent="0.25"/>
    <row r="4551" s="33" customFormat="1" x14ac:dyDescent="0.25"/>
    <row r="4552" s="33" customFormat="1" x14ac:dyDescent="0.25"/>
    <row r="4553" s="33" customFormat="1" x14ac:dyDescent="0.25"/>
    <row r="4554" s="33" customFormat="1" x14ac:dyDescent="0.25"/>
    <row r="4555" s="33" customFormat="1" x14ac:dyDescent="0.25"/>
    <row r="4556" s="33" customFormat="1" x14ac:dyDescent="0.25"/>
    <row r="4557" s="33" customFormat="1" x14ac:dyDescent="0.25"/>
    <row r="4558" s="33" customFormat="1" x14ac:dyDescent="0.25"/>
    <row r="4559" s="33" customFormat="1" x14ac:dyDescent="0.25"/>
    <row r="4560" s="33" customFormat="1" x14ac:dyDescent="0.25"/>
    <row r="4561" s="33" customFormat="1" x14ac:dyDescent="0.25"/>
    <row r="4562" s="33" customFormat="1" x14ac:dyDescent="0.25"/>
    <row r="4563" s="33" customFormat="1" x14ac:dyDescent="0.25"/>
    <row r="4564" s="33" customFormat="1" x14ac:dyDescent="0.25"/>
    <row r="4565" s="33" customFormat="1" x14ac:dyDescent="0.25"/>
    <row r="4566" s="33" customFormat="1" x14ac:dyDescent="0.25"/>
    <row r="4567" s="33" customFormat="1" x14ac:dyDescent="0.25"/>
    <row r="4568" s="33" customFormat="1" x14ac:dyDescent="0.25"/>
    <row r="4569" s="33" customFormat="1" x14ac:dyDescent="0.25"/>
    <row r="4570" s="33" customFormat="1" x14ac:dyDescent="0.25"/>
    <row r="4571" s="33" customFormat="1" x14ac:dyDescent="0.25"/>
    <row r="4572" s="33" customFormat="1" x14ac:dyDescent="0.25"/>
    <row r="4573" s="33" customFormat="1" x14ac:dyDescent="0.25"/>
    <row r="4574" s="33" customFormat="1" x14ac:dyDescent="0.25"/>
    <row r="4575" s="33" customFormat="1" x14ac:dyDescent="0.25"/>
    <row r="4576" s="33" customFormat="1" x14ac:dyDescent="0.25"/>
    <row r="4577" s="33" customFormat="1" x14ac:dyDescent="0.25"/>
    <row r="4578" s="33" customFormat="1" x14ac:dyDescent="0.25"/>
    <row r="4579" s="33" customFormat="1" x14ac:dyDescent="0.25"/>
    <row r="4580" s="33" customFormat="1" x14ac:dyDescent="0.25"/>
    <row r="4581" s="33" customFormat="1" x14ac:dyDescent="0.25"/>
    <row r="4582" s="33" customFormat="1" x14ac:dyDescent="0.25"/>
    <row r="4583" s="33" customFormat="1" x14ac:dyDescent="0.25"/>
    <row r="4584" s="33" customFormat="1" x14ac:dyDescent="0.25"/>
    <row r="4585" s="33" customFormat="1" x14ac:dyDescent="0.25"/>
    <row r="4586" s="33" customFormat="1" x14ac:dyDescent="0.25"/>
    <row r="4587" s="33" customFormat="1" x14ac:dyDescent="0.25"/>
    <row r="4588" s="33" customFormat="1" x14ac:dyDescent="0.25"/>
    <row r="4589" s="33" customFormat="1" x14ac:dyDescent="0.25"/>
    <row r="4590" s="33" customFormat="1" x14ac:dyDescent="0.25"/>
    <row r="4591" s="33" customFormat="1" x14ac:dyDescent="0.25"/>
    <row r="4592" s="33" customFormat="1" x14ac:dyDescent="0.25"/>
    <row r="4593" s="33" customFormat="1" x14ac:dyDescent="0.25"/>
    <row r="4594" s="33" customFormat="1" x14ac:dyDescent="0.25"/>
    <row r="4595" s="33" customFormat="1" x14ac:dyDescent="0.25"/>
    <row r="4596" s="33" customFormat="1" x14ac:dyDescent="0.25"/>
    <row r="4597" s="33" customFormat="1" x14ac:dyDescent="0.25"/>
    <row r="4598" s="33" customFormat="1" x14ac:dyDescent="0.25"/>
    <row r="4599" s="33" customFormat="1" x14ac:dyDescent="0.25"/>
    <row r="4600" s="33" customFormat="1" x14ac:dyDescent="0.25"/>
    <row r="4601" s="33" customFormat="1" x14ac:dyDescent="0.25"/>
    <row r="4602" s="33" customFormat="1" x14ac:dyDescent="0.25"/>
    <row r="4603" s="33" customFormat="1" x14ac:dyDescent="0.25"/>
    <row r="4604" s="33" customFormat="1" x14ac:dyDescent="0.25"/>
    <row r="4605" s="33" customFormat="1" x14ac:dyDescent="0.25"/>
    <row r="4606" s="33" customFormat="1" x14ac:dyDescent="0.25"/>
    <row r="4607" s="33" customFormat="1" x14ac:dyDescent="0.25"/>
    <row r="4608" s="33" customFormat="1" x14ac:dyDescent="0.25"/>
    <row r="4609" s="33" customFormat="1" x14ac:dyDescent="0.25"/>
    <row r="4610" s="33" customFormat="1" x14ac:dyDescent="0.25"/>
    <row r="4611" s="33" customFormat="1" x14ac:dyDescent="0.25"/>
    <row r="4612" s="33" customFormat="1" x14ac:dyDescent="0.25"/>
    <row r="4613" s="33" customFormat="1" x14ac:dyDescent="0.25"/>
    <row r="4614" s="33" customFormat="1" x14ac:dyDescent="0.25"/>
    <row r="4615" s="33" customFormat="1" x14ac:dyDescent="0.25"/>
    <row r="4616" s="33" customFormat="1" x14ac:dyDescent="0.25"/>
    <row r="4617" s="33" customFormat="1" x14ac:dyDescent="0.25"/>
    <row r="4618" s="33" customFormat="1" x14ac:dyDescent="0.25"/>
    <row r="4619" s="33" customFormat="1" x14ac:dyDescent="0.25"/>
    <row r="4620" s="33" customFormat="1" x14ac:dyDescent="0.25"/>
    <row r="4621" s="33" customFormat="1" x14ac:dyDescent="0.25"/>
    <row r="4622" s="33" customFormat="1" x14ac:dyDescent="0.25"/>
    <row r="4623" s="33" customFormat="1" x14ac:dyDescent="0.25"/>
    <row r="4624" s="33" customFormat="1" x14ac:dyDescent="0.25"/>
    <row r="4625" s="33" customFormat="1" x14ac:dyDescent="0.25"/>
    <row r="4626" s="33" customFormat="1" x14ac:dyDescent="0.25"/>
    <row r="4627" s="33" customFormat="1" x14ac:dyDescent="0.25"/>
    <row r="4628" s="33" customFormat="1" x14ac:dyDescent="0.25"/>
    <row r="4629" s="33" customFormat="1" x14ac:dyDescent="0.25"/>
    <row r="4630" s="33" customFormat="1" x14ac:dyDescent="0.25"/>
    <row r="4631" s="33" customFormat="1" x14ac:dyDescent="0.25"/>
    <row r="4632" s="33" customFormat="1" x14ac:dyDescent="0.25"/>
    <row r="4633" s="33" customFormat="1" x14ac:dyDescent="0.25"/>
    <row r="4634" s="33" customFormat="1" x14ac:dyDescent="0.25"/>
    <row r="4635" s="33" customFormat="1" x14ac:dyDescent="0.25"/>
    <row r="4636" s="33" customFormat="1" x14ac:dyDescent="0.25"/>
    <row r="4637" s="33" customFormat="1" x14ac:dyDescent="0.25"/>
    <row r="4638" s="33" customFormat="1" x14ac:dyDescent="0.25"/>
    <row r="4639" s="33" customFormat="1" x14ac:dyDescent="0.25"/>
    <row r="4640" s="33" customFormat="1" x14ac:dyDescent="0.25"/>
    <row r="4641" s="33" customFormat="1" x14ac:dyDescent="0.25"/>
    <row r="4642" s="33" customFormat="1" x14ac:dyDescent="0.25"/>
    <row r="4643" s="33" customFormat="1" x14ac:dyDescent="0.25"/>
    <row r="4644" s="33" customFormat="1" x14ac:dyDescent="0.25"/>
    <row r="4645" s="33" customFormat="1" x14ac:dyDescent="0.25"/>
    <row r="4646" s="33" customFormat="1" x14ac:dyDescent="0.25"/>
    <row r="4647" s="33" customFormat="1" x14ac:dyDescent="0.25"/>
    <row r="4648" s="33" customFormat="1" x14ac:dyDescent="0.25"/>
    <row r="4649" s="33" customFormat="1" x14ac:dyDescent="0.25"/>
    <row r="4650" s="33" customFormat="1" x14ac:dyDescent="0.25"/>
    <row r="4651" s="33" customFormat="1" x14ac:dyDescent="0.25"/>
    <row r="4652" s="33" customFormat="1" x14ac:dyDescent="0.25"/>
    <row r="4653" s="33" customFormat="1" x14ac:dyDescent="0.25"/>
    <row r="4654" s="33" customFormat="1" x14ac:dyDescent="0.25"/>
    <row r="4655" s="33" customFormat="1" x14ac:dyDescent="0.25"/>
    <row r="4656" s="33" customFormat="1" x14ac:dyDescent="0.25"/>
    <row r="4657" s="33" customFormat="1" x14ac:dyDescent="0.25"/>
    <row r="4658" s="33" customFormat="1" x14ac:dyDescent="0.25"/>
    <row r="4659" s="33" customFormat="1" x14ac:dyDescent="0.25"/>
    <row r="4660" s="33" customFormat="1" x14ac:dyDescent="0.25"/>
    <row r="4661" s="33" customFormat="1" x14ac:dyDescent="0.25"/>
    <row r="4662" s="33" customFormat="1" x14ac:dyDescent="0.25"/>
    <row r="4663" s="33" customFormat="1" x14ac:dyDescent="0.25"/>
    <row r="4664" s="33" customFormat="1" x14ac:dyDescent="0.25"/>
    <row r="4665" s="33" customFormat="1" x14ac:dyDescent="0.25"/>
    <row r="4666" s="33" customFormat="1" x14ac:dyDescent="0.25"/>
    <row r="4667" s="33" customFormat="1" x14ac:dyDescent="0.25"/>
    <row r="4668" s="33" customFormat="1" x14ac:dyDescent="0.25"/>
    <row r="4669" s="33" customFormat="1" x14ac:dyDescent="0.25"/>
    <row r="4670" s="33" customFormat="1" x14ac:dyDescent="0.25"/>
    <row r="4671" s="33" customFormat="1" x14ac:dyDescent="0.25"/>
    <row r="4672" s="33" customFormat="1" x14ac:dyDescent="0.25"/>
    <row r="4673" s="33" customFormat="1" x14ac:dyDescent="0.25"/>
    <row r="4674" s="33" customFormat="1" x14ac:dyDescent="0.25"/>
    <row r="4675" s="33" customFormat="1" x14ac:dyDescent="0.25"/>
    <row r="4676" s="33" customFormat="1" x14ac:dyDescent="0.25"/>
    <row r="4677" s="33" customFormat="1" x14ac:dyDescent="0.25"/>
    <row r="4678" s="33" customFormat="1" x14ac:dyDescent="0.25"/>
    <row r="4679" s="33" customFormat="1" x14ac:dyDescent="0.25"/>
    <row r="4680" s="33" customFormat="1" x14ac:dyDescent="0.25"/>
    <row r="4681" s="33" customFormat="1" x14ac:dyDescent="0.25"/>
    <row r="4682" s="33" customFormat="1" x14ac:dyDescent="0.25"/>
    <row r="4683" s="33" customFormat="1" x14ac:dyDescent="0.25"/>
    <row r="4684" s="33" customFormat="1" x14ac:dyDescent="0.25"/>
    <row r="4685" s="33" customFormat="1" x14ac:dyDescent="0.25"/>
    <row r="4686" s="33" customFormat="1" x14ac:dyDescent="0.25"/>
    <row r="4687" s="33" customFormat="1" x14ac:dyDescent="0.25"/>
    <row r="4688" s="33" customFormat="1" x14ac:dyDescent="0.25"/>
    <row r="4689" s="33" customFormat="1" x14ac:dyDescent="0.25"/>
    <row r="4690" s="33" customFormat="1" x14ac:dyDescent="0.25"/>
    <row r="4691" s="33" customFormat="1" x14ac:dyDescent="0.25"/>
    <row r="4692" s="33" customFormat="1" x14ac:dyDescent="0.25"/>
    <row r="4693" s="33" customFormat="1" x14ac:dyDescent="0.25"/>
    <row r="4694" s="33" customFormat="1" x14ac:dyDescent="0.25"/>
    <row r="4695" s="33" customFormat="1" x14ac:dyDescent="0.25"/>
    <row r="4696" s="33" customFormat="1" x14ac:dyDescent="0.25"/>
    <row r="4697" s="33" customFormat="1" x14ac:dyDescent="0.25"/>
    <row r="4698" s="33" customFormat="1" x14ac:dyDescent="0.25"/>
    <row r="4699" s="33" customFormat="1" x14ac:dyDescent="0.25"/>
    <row r="4700" s="33" customFormat="1" x14ac:dyDescent="0.25"/>
    <row r="4701" s="33" customFormat="1" x14ac:dyDescent="0.25"/>
    <row r="4702" s="33" customFormat="1" x14ac:dyDescent="0.25"/>
    <row r="4703" s="33" customFormat="1" x14ac:dyDescent="0.25"/>
    <row r="4704" s="33" customFormat="1" x14ac:dyDescent="0.25"/>
    <row r="4705" s="33" customFormat="1" x14ac:dyDescent="0.25"/>
    <row r="4706" s="33" customFormat="1" x14ac:dyDescent="0.25"/>
    <row r="4707" s="33" customFormat="1" x14ac:dyDescent="0.25"/>
    <row r="4708" s="33" customFormat="1" x14ac:dyDescent="0.25"/>
    <row r="4709" s="33" customFormat="1" x14ac:dyDescent="0.25"/>
    <row r="4710" s="33" customFormat="1" x14ac:dyDescent="0.25"/>
    <row r="4711" s="33" customFormat="1" x14ac:dyDescent="0.25"/>
    <row r="4712" s="33" customFormat="1" x14ac:dyDescent="0.25"/>
    <row r="4713" s="33" customFormat="1" x14ac:dyDescent="0.25"/>
    <row r="4714" s="33" customFormat="1" x14ac:dyDescent="0.25"/>
    <row r="4715" s="33" customFormat="1" x14ac:dyDescent="0.25"/>
    <row r="4716" s="33" customFormat="1" x14ac:dyDescent="0.25"/>
    <row r="4717" s="33" customFormat="1" x14ac:dyDescent="0.25"/>
    <row r="4718" s="33" customFormat="1" x14ac:dyDescent="0.25"/>
    <row r="4719" s="33" customFormat="1" x14ac:dyDescent="0.25"/>
    <row r="4720" s="33" customFormat="1" x14ac:dyDescent="0.25"/>
    <row r="4721" s="33" customFormat="1" x14ac:dyDescent="0.25"/>
    <row r="4722" s="33" customFormat="1" x14ac:dyDescent="0.25"/>
    <row r="4723" s="33" customFormat="1" x14ac:dyDescent="0.25"/>
    <row r="4724" s="33" customFormat="1" x14ac:dyDescent="0.25"/>
    <row r="4725" s="33" customFormat="1" x14ac:dyDescent="0.25"/>
    <row r="4726" s="33" customFormat="1" x14ac:dyDescent="0.25"/>
    <row r="4727" s="33" customFormat="1" x14ac:dyDescent="0.25"/>
    <row r="4728" s="33" customFormat="1" x14ac:dyDescent="0.25"/>
    <row r="4729" s="33" customFormat="1" x14ac:dyDescent="0.25"/>
    <row r="4730" s="33" customFormat="1" x14ac:dyDescent="0.25"/>
    <row r="4731" s="33" customFormat="1" x14ac:dyDescent="0.25"/>
    <row r="4732" s="33" customFormat="1" x14ac:dyDescent="0.25"/>
    <row r="4733" s="33" customFormat="1" x14ac:dyDescent="0.25"/>
    <row r="4734" s="33" customFormat="1" x14ac:dyDescent="0.25"/>
    <row r="4735" s="33" customFormat="1" x14ac:dyDescent="0.25"/>
    <row r="4736" s="33" customFormat="1" x14ac:dyDescent="0.25"/>
    <row r="4737" s="33" customFormat="1" x14ac:dyDescent="0.25"/>
    <row r="4738" s="33" customFormat="1" x14ac:dyDescent="0.25"/>
    <row r="4739" s="33" customFormat="1" x14ac:dyDescent="0.25"/>
    <row r="4740" s="33" customFormat="1" x14ac:dyDescent="0.25"/>
    <row r="4741" s="33" customFormat="1" x14ac:dyDescent="0.25"/>
    <row r="4742" s="33" customFormat="1" x14ac:dyDescent="0.25"/>
    <row r="4743" s="33" customFormat="1" x14ac:dyDescent="0.25"/>
    <row r="4744" s="33" customFormat="1" x14ac:dyDescent="0.25"/>
    <row r="4745" s="33" customFormat="1" x14ac:dyDescent="0.25"/>
    <row r="4746" s="33" customFormat="1" x14ac:dyDescent="0.25"/>
    <row r="4747" s="33" customFormat="1" x14ac:dyDescent="0.25"/>
    <row r="4748" s="33" customFormat="1" x14ac:dyDescent="0.25"/>
    <row r="4749" s="33" customFormat="1" x14ac:dyDescent="0.25"/>
    <row r="4750" s="33" customFormat="1" x14ac:dyDescent="0.25"/>
    <row r="4751" s="33" customFormat="1" x14ac:dyDescent="0.25"/>
    <row r="4752" s="33" customFormat="1" x14ac:dyDescent="0.25"/>
    <row r="4753" s="33" customFormat="1" x14ac:dyDescent="0.25"/>
    <row r="4754" s="33" customFormat="1" x14ac:dyDescent="0.25"/>
    <row r="4755" s="33" customFormat="1" x14ac:dyDescent="0.25"/>
    <row r="4756" s="33" customFormat="1" x14ac:dyDescent="0.25"/>
    <row r="4757" s="33" customFormat="1" x14ac:dyDescent="0.25"/>
    <row r="4758" s="33" customFormat="1" x14ac:dyDescent="0.25"/>
    <row r="4759" s="33" customFormat="1" x14ac:dyDescent="0.25"/>
    <row r="4760" s="33" customFormat="1" x14ac:dyDescent="0.25"/>
    <row r="4761" s="33" customFormat="1" x14ac:dyDescent="0.25"/>
    <row r="4762" s="33" customFormat="1" x14ac:dyDescent="0.25"/>
    <row r="4763" s="33" customFormat="1" x14ac:dyDescent="0.25"/>
    <row r="4764" s="33" customFormat="1" x14ac:dyDescent="0.25"/>
    <row r="4765" s="33" customFormat="1" x14ac:dyDescent="0.25"/>
    <row r="4766" s="33" customFormat="1" x14ac:dyDescent="0.25"/>
    <row r="4767" s="33" customFormat="1" x14ac:dyDescent="0.25"/>
    <row r="4768" s="33" customFormat="1" x14ac:dyDescent="0.25"/>
    <row r="4769" s="33" customFormat="1" x14ac:dyDescent="0.25"/>
    <row r="4770" s="33" customFormat="1" x14ac:dyDescent="0.25"/>
    <row r="4771" s="33" customFormat="1" x14ac:dyDescent="0.25"/>
    <row r="4772" s="33" customFormat="1" x14ac:dyDescent="0.25"/>
    <row r="4773" s="33" customFormat="1" x14ac:dyDescent="0.25"/>
    <row r="4774" s="33" customFormat="1" x14ac:dyDescent="0.25"/>
    <row r="4775" s="33" customFormat="1" x14ac:dyDescent="0.25"/>
    <row r="4776" s="33" customFormat="1" x14ac:dyDescent="0.25"/>
    <row r="4777" s="33" customFormat="1" x14ac:dyDescent="0.25"/>
    <row r="4778" s="33" customFormat="1" x14ac:dyDescent="0.25"/>
    <row r="4779" s="33" customFormat="1" x14ac:dyDescent="0.25"/>
    <row r="4780" s="33" customFormat="1" x14ac:dyDescent="0.25"/>
    <row r="4781" s="33" customFormat="1" x14ac:dyDescent="0.25"/>
    <row r="4782" s="33" customFormat="1" x14ac:dyDescent="0.25"/>
    <row r="4783" s="33" customFormat="1" x14ac:dyDescent="0.25"/>
    <row r="4784" s="33" customFormat="1" x14ac:dyDescent="0.25"/>
    <row r="4785" s="33" customFormat="1" x14ac:dyDescent="0.25"/>
    <row r="4786" s="33" customFormat="1" x14ac:dyDescent="0.25"/>
    <row r="4787" s="33" customFormat="1" x14ac:dyDescent="0.25"/>
    <row r="4788" s="33" customFormat="1" x14ac:dyDescent="0.25"/>
    <row r="4789" s="33" customFormat="1" x14ac:dyDescent="0.25"/>
    <row r="4790" s="33" customFormat="1" x14ac:dyDescent="0.25"/>
    <row r="4791" s="33" customFormat="1" x14ac:dyDescent="0.25"/>
    <row r="4792" s="33" customFormat="1" x14ac:dyDescent="0.25"/>
    <row r="4793" s="33" customFormat="1" x14ac:dyDescent="0.25"/>
    <row r="4794" s="33" customFormat="1" x14ac:dyDescent="0.25"/>
    <row r="4795" s="33" customFormat="1" x14ac:dyDescent="0.25"/>
    <row r="4796" s="33" customFormat="1" x14ac:dyDescent="0.25"/>
    <row r="4797" s="33" customFormat="1" x14ac:dyDescent="0.25"/>
    <row r="4798" s="33" customFormat="1" x14ac:dyDescent="0.25"/>
    <row r="4799" s="33" customFormat="1" x14ac:dyDescent="0.25"/>
    <row r="4800" s="33" customFormat="1" x14ac:dyDescent="0.25"/>
    <row r="4801" s="33" customFormat="1" x14ac:dyDescent="0.25"/>
    <row r="4802" s="33" customFormat="1" x14ac:dyDescent="0.25"/>
    <row r="4803" s="33" customFormat="1" x14ac:dyDescent="0.25"/>
    <row r="4804" s="33" customFormat="1" x14ac:dyDescent="0.25"/>
    <row r="4805" s="33" customFormat="1" x14ac:dyDescent="0.25"/>
    <row r="4806" s="33" customFormat="1" x14ac:dyDescent="0.25"/>
    <row r="4807" s="33" customFormat="1" x14ac:dyDescent="0.25"/>
    <row r="4808" s="33" customFormat="1" x14ac:dyDescent="0.25"/>
    <row r="4809" s="33" customFormat="1" x14ac:dyDescent="0.25"/>
    <row r="4810" s="33" customFormat="1" x14ac:dyDescent="0.25"/>
    <row r="4811" s="33" customFormat="1" x14ac:dyDescent="0.25"/>
    <row r="4812" s="33" customFormat="1" x14ac:dyDescent="0.25"/>
    <row r="4813" s="33" customFormat="1" x14ac:dyDescent="0.25"/>
    <row r="4814" s="33" customFormat="1" x14ac:dyDescent="0.25"/>
    <row r="4815" s="33" customFormat="1" x14ac:dyDescent="0.25"/>
    <row r="4816" s="33" customFormat="1" x14ac:dyDescent="0.25"/>
    <row r="4817" s="33" customFormat="1" x14ac:dyDescent="0.25"/>
    <row r="4818" s="33" customFormat="1" x14ac:dyDescent="0.25"/>
    <row r="4819" s="33" customFormat="1" x14ac:dyDescent="0.25"/>
    <row r="4820" s="33" customFormat="1" x14ac:dyDescent="0.25"/>
    <row r="4821" s="33" customFormat="1" x14ac:dyDescent="0.25"/>
    <row r="4822" s="33" customFormat="1" x14ac:dyDescent="0.25"/>
    <row r="4823" s="33" customFormat="1" x14ac:dyDescent="0.25"/>
    <row r="4824" s="33" customFormat="1" x14ac:dyDescent="0.25"/>
    <row r="4825" s="33" customFormat="1" x14ac:dyDescent="0.25"/>
    <row r="4826" s="33" customFormat="1" x14ac:dyDescent="0.25"/>
    <row r="4827" s="33" customFormat="1" x14ac:dyDescent="0.25"/>
    <row r="4828" s="33" customFormat="1" x14ac:dyDescent="0.25"/>
    <row r="4829" s="33" customFormat="1" x14ac:dyDescent="0.25"/>
    <row r="4830" s="33" customFormat="1" x14ac:dyDescent="0.25"/>
    <row r="4831" s="33" customFormat="1" x14ac:dyDescent="0.25"/>
    <row r="4832" s="33" customFormat="1" x14ac:dyDescent="0.25"/>
    <row r="4833" s="33" customFormat="1" x14ac:dyDescent="0.25"/>
    <row r="4834" s="33" customFormat="1" x14ac:dyDescent="0.25"/>
    <row r="4835" s="33" customFormat="1" x14ac:dyDescent="0.25"/>
    <row r="4836" s="33" customFormat="1" x14ac:dyDescent="0.25"/>
    <row r="4837" s="33" customFormat="1" x14ac:dyDescent="0.25"/>
    <row r="4838" s="33" customFormat="1" x14ac:dyDescent="0.25"/>
    <row r="4839" s="33" customFormat="1" x14ac:dyDescent="0.25"/>
    <row r="4840" s="33" customFormat="1" x14ac:dyDescent="0.25"/>
    <row r="4841" s="33" customFormat="1" x14ac:dyDescent="0.25"/>
    <row r="4842" s="33" customFormat="1" x14ac:dyDescent="0.25"/>
    <row r="4843" s="33" customFormat="1" x14ac:dyDescent="0.25"/>
    <row r="4844" s="33" customFormat="1" x14ac:dyDescent="0.25"/>
    <row r="4845" s="33" customFormat="1" x14ac:dyDescent="0.25"/>
    <row r="4846" s="33" customFormat="1" x14ac:dyDescent="0.25"/>
    <row r="4847" s="33" customFormat="1" x14ac:dyDescent="0.25"/>
    <row r="4848" s="33" customFormat="1" x14ac:dyDescent="0.25"/>
    <row r="4849" s="33" customFormat="1" x14ac:dyDescent="0.25"/>
    <row r="4850" s="33" customFormat="1" x14ac:dyDescent="0.25"/>
    <row r="4851" s="33" customFormat="1" x14ac:dyDescent="0.25"/>
    <row r="4852" s="33" customFormat="1" x14ac:dyDescent="0.25"/>
    <row r="4853" s="33" customFormat="1" x14ac:dyDescent="0.25"/>
    <row r="4854" s="33" customFormat="1" x14ac:dyDescent="0.25"/>
    <row r="4855" s="33" customFormat="1" x14ac:dyDescent="0.25"/>
    <row r="4856" s="33" customFormat="1" x14ac:dyDescent="0.25"/>
    <row r="4857" s="33" customFormat="1" x14ac:dyDescent="0.25"/>
    <row r="4858" s="33" customFormat="1" x14ac:dyDescent="0.25"/>
    <row r="4859" s="33" customFormat="1" x14ac:dyDescent="0.25"/>
    <row r="4860" s="33" customFormat="1" x14ac:dyDescent="0.25"/>
    <row r="4861" s="33" customFormat="1" x14ac:dyDescent="0.25"/>
    <row r="4862" s="33" customFormat="1" x14ac:dyDescent="0.25"/>
    <row r="4863" s="33" customFormat="1" x14ac:dyDescent="0.25"/>
    <row r="4864" s="33" customFormat="1" x14ac:dyDescent="0.25"/>
    <row r="4865" s="33" customFormat="1" x14ac:dyDescent="0.25"/>
    <row r="4866" s="33" customFormat="1" x14ac:dyDescent="0.25"/>
    <row r="4867" s="33" customFormat="1" x14ac:dyDescent="0.25"/>
    <row r="4868" s="33" customFormat="1" x14ac:dyDescent="0.25"/>
    <row r="4869" s="33" customFormat="1" x14ac:dyDescent="0.25"/>
    <row r="4870" s="33" customFormat="1" x14ac:dyDescent="0.25"/>
    <row r="4871" s="33" customFormat="1" x14ac:dyDescent="0.25"/>
    <row r="4872" s="33" customFormat="1" x14ac:dyDescent="0.25"/>
    <row r="4873" s="33" customFormat="1" x14ac:dyDescent="0.25"/>
    <row r="4874" s="33" customFormat="1" x14ac:dyDescent="0.25"/>
    <row r="4875" s="33" customFormat="1" x14ac:dyDescent="0.25"/>
    <row r="4876" s="33" customFormat="1" x14ac:dyDescent="0.25"/>
    <row r="4877" s="33" customFormat="1" x14ac:dyDescent="0.25"/>
    <row r="4878" s="33" customFormat="1" x14ac:dyDescent="0.25"/>
    <row r="4879" s="33" customFormat="1" x14ac:dyDescent="0.25"/>
    <row r="4880" s="33" customFormat="1" x14ac:dyDescent="0.25"/>
    <row r="4881" s="33" customFormat="1" x14ac:dyDescent="0.25"/>
    <row r="4882" s="33" customFormat="1" x14ac:dyDescent="0.25"/>
    <row r="4883" s="33" customFormat="1" x14ac:dyDescent="0.25"/>
    <row r="4884" s="33" customFormat="1" x14ac:dyDescent="0.25"/>
    <row r="4885" s="33" customFormat="1" x14ac:dyDescent="0.25"/>
    <row r="4886" s="33" customFormat="1" x14ac:dyDescent="0.25"/>
    <row r="4887" s="33" customFormat="1" x14ac:dyDescent="0.25"/>
    <row r="4888" s="33" customFormat="1" x14ac:dyDescent="0.25"/>
    <row r="4889" s="33" customFormat="1" x14ac:dyDescent="0.25"/>
    <row r="4890" s="33" customFormat="1" x14ac:dyDescent="0.25"/>
    <row r="4891" s="33" customFormat="1" x14ac:dyDescent="0.25"/>
    <row r="4892" s="33" customFormat="1" x14ac:dyDescent="0.25"/>
    <row r="4893" s="33" customFormat="1" x14ac:dyDescent="0.25"/>
    <row r="4894" s="33" customFormat="1" x14ac:dyDescent="0.25"/>
    <row r="4895" s="33" customFormat="1" x14ac:dyDescent="0.25"/>
    <row r="4896" s="33" customFormat="1" x14ac:dyDescent="0.25"/>
    <row r="4897" s="33" customFormat="1" x14ac:dyDescent="0.25"/>
    <row r="4898" s="33" customFormat="1" x14ac:dyDescent="0.25"/>
    <row r="4899" s="33" customFormat="1" x14ac:dyDescent="0.25"/>
    <row r="4900" s="33" customFormat="1" x14ac:dyDescent="0.25"/>
    <row r="4901" s="33" customFormat="1" x14ac:dyDescent="0.25"/>
    <row r="4902" s="33" customFormat="1" x14ac:dyDescent="0.25"/>
    <row r="4903" s="33" customFormat="1" x14ac:dyDescent="0.25"/>
    <row r="4904" s="33" customFormat="1" x14ac:dyDescent="0.25"/>
    <row r="4905" s="33" customFormat="1" x14ac:dyDescent="0.25"/>
    <row r="4906" s="33" customFormat="1" x14ac:dyDescent="0.25"/>
    <row r="4907" s="33" customFormat="1" x14ac:dyDescent="0.25"/>
    <row r="4908" s="33" customFormat="1" x14ac:dyDescent="0.25"/>
    <row r="4909" s="33" customFormat="1" x14ac:dyDescent="0.25"/>
    <row r="4910" s="33" customFormat="1" x14ac:dyDescent="0.25"/>
    <row r="4911" s="33" customFormat="1" x14ac:dyDescent="0.25"/>
    <row r="4912" s="33" customFormat="1" x14ac:dyDescent="0.25"/>
    <row r="4913" s="33" customFormat="1" x14ac:dyDescent="0.25"/>
    <row r="4914" s="33" customFormat="1" x14ac:dyDescent="0.25"/>
    <row r="4915" s="33" customFormat="1" x14ac:dyDescent="0.25"/>
    <row r="4916" s="33" customFormat="1" x14ac:dyDescent="0.25"/>
    <row r="4917" s="33" customFormat="1" x14ac:dyDescent="0.25"/>
    <row r="4918" s="33" customFormat="1" x14ac:dyDescent="0.25"/>
    <row r="4919" s="33" customFormat="1" x14ac:dyDescent="0.25"/>
    <row r="4920" s="33" customFormat="1" x14ac:dyDescent="0.25"/>
    <row r="4921" s="33" customFormat="1" x14ac:dyDescent="0.25"/>
    <row r="4922" s="33" customFormat="1" x14ac:dyDescent="0.25"/>
    <row r="4923" s="33" customFormat="1" x14ac:dyDescent="0.25"/>
    <row r="4924" s="33" customFormat="1" x14ac:dyDescent="0.25"/>
    <row r="4925" s="33" customFormat="1" x14ac:dyDescent="0.25"/>
    <row r="4926" s="33" customFormat="1" x14ac:dyDescent="0.25"/>
    <row r="4927" s="33" customFormat="1" x14ac:dyDescent="0.25"/>
    <row r="4928" s="33" customFormat="1" x14ac:dyDescent="0.25"/>
    <row r="4929" s="33" customFormat="1" x14ac:dyDescent="0.25"/>
    <row r="4930" s="33" customFormat="1" x14ac:dyDescent="0.25"/>
    <row r="4931" s="33" customFormat="1" x14ac:dyDescent="0.25"/>
    <row r="4932" s="33" customFormat="1" x14ac:dyDescent="0.25"/>
    <row r="4933" s="33" customFormat="1" x14ac:dyDescent="0.25"/>
    <row r="4934" s="33" customFormat="1" x14ac:dyDescent="0.25"/>
    <row r="4935" s="33" customFormat="1" x14ac:dyDescent="0.25"/>
    <row r="4936" s="33" customFormat="1" x14ac:dyDescent="0.25"/>
    <row r="4937" s="33" customFormat="1" x14ac:dyDescent="0.25"/>
    <row r="4938" s="33" customFormat="1" x14ac:dyDescent="0.25"/>
    <row r="4939" s="33" customFormat="1" x14ac:dyDescent="0.25"/>
    <row r="4940" s="33" customFormat="1" x14ac:dyDescent="0.25"/>
    <row r="4941" s="33" customFormat="1" x14ac:dyDescent="0.25"/>
    <row r="4942" s="33" customFormat="1" x14ac:dyDescent="0.25"/>
    <row r="4943" s="33" customFormat="1" x14ac:dyDescent="0.25"/>
    <row r="4944" s="33" customFormat="1" x14ac:dyDescent="0.25"/>
    <row r="4945" s="33" customFormat="1" x14ac:dyDescent="0.25"/>
    <row r="4946" s="33" customFormat="1" x14ac:dyDescent="0.25"/>
    <row r="4947" s="33" customFormat="1" x14ac:dyDescent="0.25"/>
    <row r="4948" s="33" customFormat="1" x14ac:dyDescent="0.25"/>
    <row r="4949" s="33" customFormat="1" x14ac:dyDescent="0.25"/>
    <row r="4950" s="33" customFormat="1" x14ac:dyDescent="0.25"/>
    <row r="4951" s="33" customFormat="1" x14ac:dyDescent="0.25"/>
    <row r="4952" s="33" customFormat="1" x14ac:dyDescent="0.25"/>
    <row r="4953" s="33" customFormat="1" x14ac:dyDescent="0.25"/>
    <row r="4954" s="33" customFormat="1" x14ac:dyDescent="0.25"/>
    <row r="4955" s="33" customFormat="1" x14ac:dyDescent="0.25"/>
    <row r="4956" s="33" customFormat="1" x14ac:dyDescent="0.25"/>
    <row r="4957" s="33" customFormat="1" x14ac:dyDescent="0.25"/>
    <row r="4958" s="33" customFormat="1" x14ac:dyDescent="0.25"/>
    <row r="4959" s="33" customFormat="1" x14ac:dyDescent="0.25"/>
    <row r="4960" s="33" customFormat="1" x14ac:dyDescent="0.25"/>
    <row r="4961" s="33" customFormat="1" x14ac:dyDescent="0.25"/>
    <row r="4962" s="33" customFormat="1" x14ac:dyDescent="0.25"/>
    <row r="4963" s="33" customFormat="1" x14ac:dyDescent="0.25"/>
    <row r="4964" s="33" customFormat="1" x14ac:dyDescent="0.25"/>
    <row r="4965" s="33" customFormat="1" x14ac:dyDescent="0.25"/>
    <row r="4966" s="33" customFormat="1" x14ac:dyDescent="0.25"/>
    <row r="4967" s="33" customFormat="1" x14ac:dyDescent="0.25"/>
    <row r="4968" s="33" customFormat="1" x14ac:dyDescent="0.25"/>
    <row r="4969" s="33" customFormat="1" x14ac:dyDescent="0.25"/>
    <row r="4970" s="33" customFormat="1" x14ac:dyDescent="0.25"/>
    <row r="4971" s="33" customFormat="1" x14ac:dyDescent="0.25"/>
    <row r="4972" s="33" customFormat="1" x14ac:dyDescent="0.25"/>
    <row r="4973" s="33" customFormat="1" x14ac:dyDescent="0.25"/>
    <row r="4974" s="33" customFormat="1" x14ac:dyDescent="0.25"/>
    <row r="4975" s="33" customFormat="1" x14ac:dyDescent="0.25"/>
    <row r="4976" s="33" customFormat="1" x14ac:dyDescent="0.25"/>
    <row r="4977" s="33" customFormat="1" x14ac:dyDescent="0.25"/>
    <row r="4978" s="33" customFormat="1" x14ac:dyDescent="0.25"/>
    <row r="4979" s="33" customFormat="1" x14ac:dyDescent="0.25"/>
    <row r="4980" s="33" customFormat="1" x14ac:dyDescent="0.25"/>
    <row r="4981" s="33" customFormat="1" x14ac:dyDescent="0.25"/>
    <row r="4982" s="33" customFormat="1" x14ac:dyDescent="0.25"/>
    <row r="4983" s="33" customFormat="1" x14ac:dyDescent="0.25"/>
    <row r="4984" s="33" customFormat="1" x14ac:dyDescent="0.25"/>
    <row r="4985" s="33" customFormat="1" x14ac:dyDescent="0.25"/>
    <row r="4986" s="33" customFormat="1" x14ac:dyDescent="0.25"/>
    <row r="4987" s="33" customFormat="1" x14ac:dyDescent="0.25"/>
    <row r="4988" s="33" customFormat="1" x14ac:dyDescent="0.25"/>
    <row r="4989" s="33" customFormat="1" x14ac:dyDescent="0.25"/>
    <row r="4990" s="33" customFormat="1" x14ac:dyDescent="0.25"/>
    <row r="4991" s="33" customFormat="1" x14ac:dyDescent="0.25"/>
    <row r="4992" s="33" customFormat="1" x14ac:dyDescent="0.25"/>
    <row r="4993" s="33" customFormat="1" x14ac:dyDescent="0.25"/>
    <row r="4994" s="33" customFormat="1" x14ac:dyDescent="0.25"/>
    <row r="4995" s="33" customFormat="1" x14ac:dyDescent="0.25"/>
    <row r="4996" s="33" customFormat="1" x14ac:dyDescent="0.25"/>
    <row r="4997" s="33" customFormat="1" x14ac:dyDescent="0.25"/>
    <row r="4998" s="33" customFormat="1" x14ac:dyDescent="0.25"/>
    <row r="4999" s="33" customFormat="1" x14ac:dyDescent="0.25"/>
    <row r="5000" s="33" customFormat="1" x14ac:dyDescent="0.25"/>
    <row r="5001" s="33" customFormat="1" x14ac:dyDescent="0.25"/>
    <row r="5002" s="33" customFormat="1" x14ac:dyDescent="0.25"/>
    <row r="5003" s="33" customFormat="1" x14ac:dyDescent="0.25"/>
    <row r="5004" s="33" customFormat="1" x14ac:dyDescent="0.25"/>
    <row r="5005" s="33" customFormat="1" x14ac:dyDescent="0.25"/>
    <row r="5006" s="33" customFormat="1" x14ac:dyDescent="0.25"/>
    <row r="5007" s="33" customFormat="1" x14ac:dyDescent="0.25"/>
    <row r="5008" s="33" customFormat="1" x14ac:dyDescent="0.25"/>
    <row r="5009" s="33" customFormat="1" x14ac:dyDescent="0.25"/>
    <row r="5010" s="33" customFormat="1" x14ac:dyDescent="0.25"/>
    <row r="5011" s="33" customFormat="1" x14ac:dyDescent="0.25"/>
    <row r="5012" s="33" customFormat="1" x14ac:dyDescent="0.25"/>
    <row r="5013" s="33" customFormat="1" x14ac:dyDescent="0.25"/>
    <row r="5014" s="33" customFormat="1" x14ac:dyDescent="0.25"/>
    <row r="5015" s="33" customFormat="1" x14ac:dyDescent="0.25"/>
    <row r="5016" s="33" customFormat="1" x14ac:dyDescent="0.25"/>
    <row r="5017" s="33" customFormat="1" x14ac:dyDescent="0.25"/>
    <row r="5018" s="33" customFormat="1" x14ac:dyDescent="0.25"/>
    <row r="5019" s="33" customFormat="1" x14ac:dyDescent="0.25"/>
    <row r="5020" s="33" customFormat="1" x14ac:dyDescent="0.25"/>
    <row r="5021" s="33" customFormat="1" x14ac:dyDescent="0.25"/>
    <row r="5022" s="33" customFormat="1" x14ac:dyDescent="0.25"/>
    <row r="5023" s="33" customFormat="1" x14ac:dyDescent="0.25"/>
    <row r="5024" s="33" customFormat="1" x14ac:dyDescent="0.25"/>
    <row r="5025" s="33" customFormat="1" x14ac:dyDescent="0.25"/>
    <row r="5026" s="33" customFormat="1" x14ac:dyDescent="0.25"/>
    <row r="5027" s="33" customFormat="1" x14ac:dyDescent="0.25"/>
    <row r="5028" s="33" customFormat="1" x14ac:dyDescent="0.25"/>
    <row r="5029" s="33" customFormat="1" x14ac:dyDescent="0.25"/>
    <row r="5030" s="33" customFormat="1" x14ac:dyDescent="0.25"/>
    <row r="5031" s="33" customFormat="1" x14ac:dyDescent="0.25"/>
    <row r="5032" s="33" customFormat="1" x14ac:dyDescent="0.25"/>
    <row r="5033" s="33" customFormat="1" x14ac:dyDescent="0.25"/>
    <row r="5034" s="33" customFormat="1" x14ac:dyDescent="0.25"/>
    <row r="5035" s="33" customFormat="1" x14ac:dyDescent="0.25"/>
    <row r="5036" s="33" customFormat="1" x14ac:dyDescent="0.25"/>
    <row r="5037" s="33" customFormat="1" x14ac:dyDescent="0.25"/>
    <row r="5038" s="33" customFormat="1" x14ac:dyDescent="0.25"/>
    <row r="5039" s="33" customFormat="1" x14ac:dyDescent="0.25"/>
    <row r="5040" s="33" customFormat="1" x14ac:dyDescent="0.25"/>
    <row r="5041" s="33" customFormat="1" x14ac:dyDescent="0.25"/>
    <row r="5042" s="33" customFormat="1" x14ac:dyDescent="0.25"/>
    <row r="5043" s="33" customFormat="1" x14ac:dyDescent="0.25"/>
    <row r="5044" s="33" customFormat="1" x14ac:dyDescent="0.25"/>
    <row r="5045" s="33" customFormat="1" x14ac:dyDescent="0.25"/>
    <row r="5046" s="33" customFormat="1" x14ac:dyDescent="0.25"/>
    <row r="5047" s="33" customFormat="1" x14ac:dyDescent="0.25"/>
    <row r="5048" s="33" customFormat="1" x14ac:dyDescent="0.25"/>
    <row r="5049" s="33" customFormat="1" x14ac:dyDescent="0.25"/>
    <row r="5050" s="33" customFormat="1" x14ac:dyDescent="0.25"/>
    <row r="5051" s="33" customFormat="1" x14ac:dyDescent="0.25"/>
    <row r="5052" s="33" customFormat="1" x14ac:dyDescent="0.25"/>
    <row r="5053" s="33" customFormat="1" x14ac:dyDescent="0.25"/>
    <row r="5054" s="33" customFormat="1" x14ac:dyDescent="0.25"/>
    <row r="5055" s="33" customFormat="1" x14ac:dyDescent="0.25"/>
    <row r="5056" s="33" customFormat="1" x14ac:dyDescent="0.25"/>
    <row r="5057" s="33" customFormat="1" x14ac:dyDescent="0.25"/>
    <row r="5058" s="33" customFormat="1" x14ac:dyDescent="0.25"/>
    <row r="5059" s="33" customFormat="1" x14ac:dyDescent="0.25"/>
    <row r="5060" s="33" customFormat="1" x14ac:dyDescent="0.25"/>
    <row r="5061" s="33" customFormat="1" x14ac:dyDescent="0.25"/>
    <row r="5062" s="33" customFormat="1" x14ac:dyDescent="0.25"/>
    <row r="5063" s="33" customFormat="1" x14ac:dyDescent="0.25"/>
    <row r="5064" s="33" customFormat="1" x14ac:dyDescent="0.25"/>
    <row r="5065" s="33" customFormat="1" x14ac:dyDescent="0.25"/>
    <row r="5066" s="33" customFormat="1" x14ac:dyDescent="0.25"/>
    <row r="5067" s="33" customFormat="1" x14ac:dyDescent="0.25"/>
    <row r="5068" s="33" customFormat="1" x14ac:dyDescent="0.25"/>
    <row r="5069" s="33" customFormat="1" x14ac:dyDescent="0.25"/>
    <row r="5070" s="33" customFormat="1" x14ac:dyDescent="0.25"/>
    <row r="5071" s="33" customFormat="1" x14ac:dyDescent="0.25"/>
    <row r="5072" s="33" customFormat="1" x14ac:dyDescent="0.25"/>
    <row r="5073" s="33" customFormat="1" x14ac:dyDescent="0.25"/>
    <row r="5074" s="33" customFormat="1" x14ac:dyDescent="0.25"/>
    <row r="5075" s="33" customFormat="1" x14ac:dyDescent="0.25"/>
    <row r="5076" s="33" customFormat="1" x14ac:dyDescent="0.25"/>
    <row r="5077" s="33" customFormat="1" x14ac:dyDescent="0.25"/>
    <row r="5078" s="33" customFormat="1" x14ac:dyDescent="0.25"/>
    <row r="5079" s="33" customFormat="1" x14ac:dyDescent="0.25"/>
    <row r="5080" s="33" customFormat="1" x14ac:dyDescent="0.25"/>
    <row r="5081" s="33" customFormat="1" x14ac:dyDescent="0.25"/>
    <row r="5082" s="33" customFormat="1" x14ac:dyDescent="0.25"/>
    <row r="5083" s="33" customFormat="1" x14ac:dyDescent="0.25"/>
    <row r="5084" s="33" customFormat="1" x14ac:dyDescent="0.25"/>
    <row r="5085" s="33" customFormat="1" x14ac:dyDescent="0.25"/>
    <row r="5086" s="33" customFormat="1" x14ac:dyDescent="0.25"/>
    <row r="5087" s="33" customFormat="1" x14ac:dyDescent="0.25"/>
    <row r="5088" s="33" customFormat="1" x14ac:dyDescent="0.25"/>
    <row r="5089" s="33" customFormat="1" x14ac:dyDescent="0.25"/>
    <row r="5090" s="33" customFormat="1" x14ac:dyDescent="0.25"/>
    <row r="5091" s="33" customFormat="1" x14ac:dyDescent="0.25"/>
    <row r="5092" s="33" customFormat="1" x14ac:dyDescent="0.25"/>
    <row r="5093" s="33" customFormat="1" x14ac:dyDescent="0.25"/>
    <row r="5094" s="33" customFormat="1" x14ac:dyDescent="0.25"/>
    <row r="5095" s="33" customFormat="1" x14ac:dyDescent="0.25"/>
    <row r="5096" s="33" customFormat="1" x14ac:dyDescent="0.25"/>
    <row r="5097" s="33" customFormat="1" x14ac:dyDescent="0.25"/>
    <row r="5098" s="33" customFormat="1" x14ac:dyDescent="0.25"/>
    <row r="5099" s="33" customFormat="1" x14ac:dyDescent="0.25"/>
    <row r="5100" s="33" customFormat="1" x14ac:dyDescent="0.25"/>
    <row r="5101" s="33" customFormat="1" x14ac:dyDescent="0.25"/>
    <row r="5102" s="33" customFormat="1" x14ac:dyDescent="0.25"/>
    <row r="5103" s="33" customFormat="1" x14ac:dyDescent="0.25"/>
    <row r="5104" s="33" customFormat="1" x14ac:dyDescent="0.25"/>
    <row r="5105" s="33" customFormat="1" x14ac:dyDescent="0.25"/>
    <row r="5106" s="33" customFormat="1" x14ac:dyDescent="0.25"/>
    <row r="5107" s="33" customFormat="1" x14ac:dyDescent="0.25"/>
    <row r="5108" s="33" customFormat="1" x14ac:dyDescent="0.25"/>
    <row r="5109" s="33" customFormat="1" x14ac:dyDescent="0.25"/>
    <row r="5110" s="33" customFormat="1" x14ac:dyDescent="0.25"/>
    <row r="5111" s="33" customFormat="1" x14ac:dyDescent="0.25"/>
    <row r="5112" s="33" customFormat="1" x14ac:dyDescent="0.25"/>
    <row r="5113" s="33" customFormat="1" x14ac:dyDescent="0.25"/>
    <row r="5114" s="33" customFormat="1" x14ac:dyDescent="0.25"/>
    <row r="5115" s="33" customFormat="1" x14ac:dyDescent="0.25"/>
    <row r="5116" s="33" customFormat="1" x14ac:dyDescent="0.25"/>
    <row r="5117" s="33" customFormat="1" x14ac:dyDescent="0.25"/>
    <row r="5118" s="33" customFormat="1" x14ac:dyDescent="0.25"/>
    <row r="5119" s="33" customFormat="1" x14ac:dyDescent="0.25"/>
    <row r="5120" s="33" customFormat="1" x14ac:dyDescent="0.25"/>
    <row r="5121" s="33" customFormat="1" x14ac:dyDescent="0.25"/>
    <row r="5122" s="33" customFormat="1" x14ac:dyDescent="0.25"/>
    <row r="5123" s="33" customFormat="1" x14ac:dyDescent="0.25"/>
    <row r="5124" s="33" customFormat="1" x14ac:dyDescent="0.25"/>
    <row r="5125" s="33" customFormat="1" x14ac:dyDescent="0.25"/>
    <row r="5126" s="33" customFormat="1" x14ac:dyDescent="0.25"/>
    <row r="5127" s="33" customFormat="1" x14ac:dyDescent="0.25"/>
    <row r="5128" s="33" customFormat="1" x14ac:dyDescent="0.25"/>
    <row r="5129" s="33" customFormat="1" x14ac:dyDescent="0.25"/>
    <row r="5130" s="33" customFormat="1" x14ac:dyDescent="0.25"/>
    <row r="5131" s="33" customFormat="1" x14ac:dyDescent="0.25"/>
    <row r="5132" s="33" customFormat="1" x14ac:dyDescent="0.25"/>
    <row r="5133" s="33" customFormat="1" x14ac:dyDescent="0.25"/>
    <row r="5134" s="33" customFormat="1" x14ac:dyDescent="0.25"/>
    <row r="5135" s="33" customFormat="1" x14ac:dyDescent="0.25"/>
    <row r="5136" s="33" customFormat="1" x14ac:dyDescent="0.25"/>
    <row r="5137" s="33" customFormat="1" x14ac:dyDescent="0.25"/>
    <row r="5138" s="33" customFormat="1" x14ac:dyDescent="0.25"/>
    <row r="5139" s="33" customFormat="1" x14ac:dyDescent="0.25"/>
    <row r="5140" s="33" customFormat="1" x14ac:dyDescent="0.25"/>
    <row r="5141" s="33" customFormat="1" x14ac:dyDescent="0.25"/>
    <row r="5142" s="33" customFormat="1" x14ac:dyDescent="0.25"/>
    <row r="5143" s="33" customFormat="1" x14ac:dyDescent="0.25"/>
    <row r="5144" s="33" customFormat="1" x14ac:dyDescent="0.25"/>
    <row r="5145" s="33" customFormat="1" x14ac:dyDescent="0.25"/>
    <row r="5146" s="33" customFormat="1" x14ac:dyDescent="0.25"/>
    <row r="5147" s="33" customFormat="1" x14ac:dyDescent="0.25"/>
    <row r="5148" s="33" customFormat="1" x14ac:dyDescent="0.25"/>
    <row r="5149" s="33" customFormat="1" x14ac:dyDescent="0.25"/>
    <row r="5150" s="33" customFormat="1" x14ac:dyDescent="0.25"/>
    <row r="5151" s="33" customFormat="1" x14ac:dyDescent="0.25"/>
    <row r="5152" s="33" customFormat="1" x14ac:dyDescent="0.25"/>
    <row r="5153" s="33" customFormat="1" x14ac:dyDescent="0.25"/>
    <row r="5154" s="33" customFormat="1" x14ac:dyDescent="0.25"/>
    <row r="5155" s="33" customFormat="1" x14ac:dyDescent="0.25"/>
    <row r="5156" s="33" customFormat="1" x14ac:dyDescent="0.25"/>
    <row r="5157" s="33" customFormat="1" x14ac:dyDescent="0.25"/>
    <row r="5158" s="33" customFormat="1" x14ac:dyDescent="0.25"/>
    <row r="5159" s="33" customFormat="1" x14ac:dyDescent="0.25"/>
    <row r="5160" s="33" customFormat="1" x14ac:dyDescent="0.25"/>
    <row r="5161" s="33" customFormat="1" x14ac:dyDescent="0.25"/>
    <row r="5162" s="33" customFormat="1" x14ac:dyDescent="0.25"/>
    <row r="5163" s="33" customFormat="1" x14ac:dyDescent="0.25"/>
    <row r="5164" s="33" customFormat="1" x14ac:dyDescent="0.25"/>
    <row r="5165" s="33" customFormat="1" x14ac:dyDescent="0.25"/>
    <row r="5166" s="33" customFormat="1" x14ac:dyDescent="0.25"/>
    <row r="5167" s="33" customFormat="1" x14ac:dyDescent="0.25"/>
    <row r="5168" s="33" customFormat="1" x14ac:dyDescent="0.25"/>
    <row r="5169" s="33" customFormat="1" x14ac:dyDescent="0.25"/>
    <row r="5170" s="33" customFormat="1" x14ac:dyDescent="0.25"/>
    <row r="5171" s="33" customFormat="1" x14ac:dyDescent="0.25"/>
    <row r="5172" s="33" customFormat="1" x14ac:dyDescent="0.25"/>
    <row r="5173" s="33" customFormat="1" x14ac:dyDescent="0.25"/>
    <row r="5174" s="33" customFormat="1" x14ac:dyDescent="0.25"/>
    <row r="5175" s="33" customFormat="1" x14ac:dyDescent="0.25"/>
    <row r="5176" s="33" customFormat="1" x14ac:dyDescent="0.25"/>
    <row r="5177" s="33" customFormat="1" x14ac:dyDescent="0.25"/>
    <row r="5178" s="33" customFormat="1" x14ac:dyDescent="0.25"/>
    <row r="5179" s="33" customFormat="1" x14ac:dyDescent="0.25"/>
    <row r="5180" s="33" customFormat="1" x14ac:dyDescent="0.25"/>
    <row r="5181" s="33" customFormat="1" x14ac:dyDescent="0.25"/>
    <row r="5182" s="33" customFormat="1" x14ac:dyDescent="0.25"/>
    <row r="5183" s="33" customFormat="1" x14ac:dyDescent="0.25"/>
    <row r="5184" s="33" customFormat="1" x14ac:dyDescent="0.25"/>
    <row r="5185" s="33" customFormat="1" x14ac:dyDescent="0.25"/>
    <row r="5186" s="33" customFormat="1" x14ac:dyDescent="0.25"/>
    <row r="5187" s="33" customFormat="1" x14ac:dyDescent="0.25"/>
    <row r="5188" s="33" customFormat="1" x14ac:dyDescent="0.25"/>
    <row r="5189" s="33" customFormat="1" x14ac:dyDescent="0.25"/>
    <row r="5190" s="33" customFormat="1" x14ac:dyDescent="0.25"/>
    <row r="5191" s="33" customFormat="1" x14ac:dyDescent="0.25"/>
    <row r="5192" s="33" customFormat="1" x14ac:dyDescent="0.25"/>
    <row r="5193" s="33" customFormat="1" x14ac:dyDescent="0.25"/>
    <row r="5194" s="33" customFormat="1" x14ac:dyDescent="0.25"/>
    <row r="5195" s="33" customFormat="1" x14ac:dyDescent="0.25"/>
    <row r="5196" s="33" customFormat="1" x14ac:dyDescent="0.25"/>
    <row r="5197" s="33" customFormat="1" x14ac:dyDescent="0.25"/>
    <row r="5198" s="33" customFormat="1" x14ac:dyDescent="0.25"/>
    <row r="5199" s="33" customFormat="1" x14ac:dyDescent="0.25"/>
    <row r="5200" s="33" customFormat="1" x14ac:dyDescent="0.25"/>
    <row r="5201" s="33" customFormat="1" x14ac:dyDescent="0.25"/>
    <row r="5202" s="33" customFormat="1" x14ac:dyDescent="0.25"/>
    <row r="5203" s="33" customFormat="1" x14ac:dyDescent="0.25"/>
    <row r="5204" s="33" customFormat="1" x14ac:dyDescent="0.25"/>
    <row r="5205" s="33" customFormat="1" x14ac:dyDescent="0.25"/>
    <row r="5206" s="33" customFormat="1" x14ac:dyDescent="0.25"/>
    <row r="5207" s="33" customFormat="1" x14ac:dyDescent="0.25"/>
    <row r="5208" s="33" customFormat="1" x14ac:dyDescent="0.25"/>
    <row r="5209" s="33" customFormat="1" x14ac:dyDescent="0.25"/>
    <row r="5210" s="33" customFormat="1" x14ac:dyDescent="0.25"/>
    <row r="5211" s="33" customFormat="1" x14ac:dyDescent="0.25"/>
    <row r="5212" s="33" customFormat="1" x14ac:dyDescent="0.25"/>
    <row r="5213" s="33" customFormat="1" x14ac:dyDescent="0.25"/>
    <row r="5214" s="33" customFormat="1" x14ac:dyDescent="0.25"/>
    <row r="5215" s="33" customFormat="1" x14ac:dyDescent="0.25"/>
    <row r="5216" s="33" customFormat="1" x14ac:dyDescent="0.25"/>
    <row r="5217" s="33" customFormat="1" x14ac:dyDescent="0.25"/>
    <row r="5218" s="33" customFormat="1" x14ac:dyDescent="0.25"/>
    <row r="5219" s="33" customFormat="1" x14ac:dyDescent="0.25"/>
    <row r="5220" s="33" customFormat="1" x14ac:dyDescent="0.25"/>
    <row r="5221" s="33" customFormat="1" x14ac:dyDescent="0.25"/>
    <row r="5222" s="33" customFormat="1" x14ac:dyDescent="0.25"/>
    <row r="5223" s="33" customFormat="1" x14ac:dyDescent="0.25"/>
    <row r="5224" s="33" customFormat="1" x14ac:dyDescent="0.25"/>
    <row r="5225" s="33" customFormat="1" x14ac:dyDescent="0.25"/>
    <row r="5226" s="33" customFormat="1" x14ac:dyDescent="0.25"/>
    <row r="5227" s="33" customFormat="1" x14ac:dyDescent="0.25"/>
    <row r="5228" s="33" customFormat="1" x14ac:dyDescent="0.25"/>
    <row r="5229" s="33" customFormat="1" x14ac:dyDescent="0.25"/>
    <row r="5230" s="33" customFormat="1" x14ac:dyDescent="0.25"/>
    <row r="5231" s="33" customFormat="1" x14ac:dyDescent="0.25"/>
    <row r="5232" s="33" customFormat="1" x14ac:dyDescent="0.25"/>
    <row r="5233" s="33" customFormat="1" x14ac:dyDescent="0.25"/>
    <row r="5234" s="33" customFormat="1" x14ac:dyDescent="0.25"/>
    <row r="5235" s="33" customFormat="1" x14ac:dyDescent="0.25"/>
    <row r="5236" s="33" customFormat="1" x14ac:dyDescent="0.25"/>
    <row r="5237" s="33" customFormat="1" x14ac:dyDescent="0.25"/>
    <row r="5238" s="33" customFormat="1" x14ac:dyDescent="0.25"/>
    <row r="5239" s="33" customFormat="1" x14ac:dyDescent="0.25"/>
    <row r="5240" s="33" customFormat="1" x14ac:dyDescent="0.25"/>
    <row r="5241" s="33" customFormat="1" x14ac:dyDescent="0.25"/>
    <row r="5242" s="33" customFormat="1" x14ac:dyDescent="0.25"/>
    <row r="5243" s="33" customFormat="1" x14ac:dyDescent="0.25"/>
    <row r="5244" s="33" customFormat="1" x14ac:dyDescent="0.25"/>
    <row r="5245" s="33" customFormat="1" x14ac:dyDescent="0.25"/>
    <row r="5246" s="33" customFormat="1" x14ac:dyDescent="0.25"/>
    <row r="5247" s="33" customFormat="1" x14ac:dyDescent="0.25"/>
    <row r="5248" s="33" customFormat="1" x14ac:dyDescent="0.25"/>
    <row r="5249" s="33" customFormat="1" x14ac:dyDescent="0.25"/>
    <row r="5250" s="33" customFormat="1" x14ac:dyDescent="0.25"/>
    <row r="5251" s="33" customFormat="1" x14ac:dyDescent="0.25"/>
    <row r="5252" s="33" customFormat="1" x14ac:dyDescent="0.25"/>
    <row r="5253" s="33" customFormat="1" x14ac:dyDescent="0.25"/>
    <row r="5254" s="33" customFormat="1" x14ac:dyDescent="0.25"/>
    <row r="5255" s="33" customFormat="1" x14ac:dyDescent="0.25"/>
    <row r="5256" s="33" customFormat="1" x14ac:dyDescent="0.25"/>
    <row r="5257" s="33" customFormat="1" x14ac:dyDescent="0.25"/>
    <row r="5258" s="33" customFormat="1" x14ac:dyDescent="0.25"/>
    <row r="5259" s="33" customFormat="1" x14ac:dyDescent="0.25"/>
    <row r="5260" s="33" customFormat="1" x14ac:dyDescent="0.25"/>
    <row r="5261" s="33" customFormat="1" x14ac:dyDescent="0.25"/>
    <row r="5262" s="33" customFormat="1" x14ac:dyDescent="0.25"/>
    <row r="5263" s="33" customFormat="1" x14ac:dyDescent="0.25"/>
    <row r="5264" s="33" customFormat="1" x14ac:dyDescent="0.25"/>
    <row r="5265" s="33" customFormat="1" x14ac:dyDescent="0.25"/>
    <row r="5266" s="33" customFormat="1" x14ac:dyDescent="0.25"/>
    <row r="5267" s="33" customFormat="1" x14ac:dyDescent="0.25"/>
    <row r="5268" s="33" customFormat="1" x14ac:dyDescent="0.25"/>
    <row r="5269" s="33" customFormat="1" x14ac:dyDescent="0.25"/>
    <row r="5270" s="33" customFormat="1" x14ac:dyDescent="0.25"/>
    <row r="5271" s="33" customFormat="1" x14ac:dyDescent="0.25"/>
    <row r="5272" s="33" customFormat="1" x14ac:dyDescent="0.25"/>
    <row r="5273" s="33" customFormat="1" x14ac:dyDescent="0.25"/>
    <row r="5274" s="33" customFormat="1" x14ac:dyDescent="0.25"/>
    <row r="5275" s="33" customFormat="1" x14ac:dyDescent="0.25"/>
    <row r="5276" s="33" customFormat="1" x14ac:dyDescent="0.25"/>
    <row r="5277" s="33" customFormat="1" x14ac:dyDescent="0.25"/>
    <row r="5278" s="33" customFormat="1" x14ac:dyDescent="0.25"/>
    <row r="5279" s="33" customFormat="1" x14ac:dyDescent="0.25"/>
    <row r="5280" s="33" customFormat="1" x14ac:dyDescent="0.25"/>
    <row r="5281" s="33" customFormat="1" x14ac:dyDescent="0.25"/>
    <row r="5282" s="33" customFormat="1" x14ac:dyDescent="0.25"/>
    <row r="5283" s="33" customFormat="1" x14ac:dyDescent="0.25"/>
    <row r="5284" s="33" customFormat="1" x14ac:dyDescent="0.25"/>
    <row r="5285" s="33" customFormat="1" x14ac:dyDescent="0.25"/>
    <row r="5286" s="33" customFormat="1" x14ac:dyDescent="0.25"/>
    <row r="5287" s="33" customFormat="1" x14ac:dyDescent="0.25"/>
    <row r="5288" s="33" customFormat="1" x14ac:dyDescent="0.25"/>
    <row r="5289" s="33" customFormat="1" x14ac:dyDescent="0.25"/>
    <row r="5290" s="33" customFormat="1" x14ac:dyDescent="0.25"/>
    <row r="5291" s="33" customFormat="1" x14ac:dyDescent="0.25"/>
    <row r="5292" s="33" customFormat="1" x14ac:dyDescent="0.25"/>
    <row r="5293" s="33" customFormat="1" x14ac:dyDescent="0.25"/>
    <row r="5294" s="33" customFormat="1" x14ac:dyDescent="0.25"/>
    <row r="5295" s="33" customFormat="1" x14ac:dyDescent="0.25"/>
    <row r="5296" s="33" customFormat="1" x14ac:dyDescent="0.25"/>
    <row r="5297" s="33" customFormat="1" x14ac:dyDescent="0.25"/>
    <row r="5298" s="33" customFormat="1" x14ac:dyDescent="0.25"/>
    <row r="5299" s="33" customFormat="1" x14ac:dyDescent="0.25"/>
    <row r="5300" s="33" customFormat="1" x14ac:dyDescent="0.25"/>
    <row r="5301" s="33" customFormat="1" x14ac:dyDescent="0.25"/>
    <row r="5302" s="33" customFormat="1" x14ac:dyDescent="0.25"/>
    <row r="5303" s="33" customFormat="1" x14ac:dyDescent="0.25"/>
    <row r="5304" s="33" customFormat="1" x14ac:dyDescent="0.25"/>
    <row r="5305" s="33" customFormat="1" x14ac:dyDescent="0.25"/>
    <row r="5306" s="33" customFormat="1" x14ac:dyDescent="0.25"/>
    <row r="5307" s="33" customFormat="1" x14ac:dyDescent="0.25"/>
    <row r="5308" s="33" customFormat="1" x14ac:dyDescent="0.25"/>
    <row r="5309" s="33" customFormat="1" x14ac:dyDescent="0.25"/>
    <row r="5310" s="33" customFormat="1" x14ac:dyDescent="0.25"/>
    <row r="5311" s="33" customFormat="1" x14ac:dyDescent="0.25"/>
    <row r="5312" s="33" customFormat="1" x14ac:dyDescent="0.25"/>
    <row r="5313" s="33" customFormat="1" x14ac:dyDescent="0.25"/>
    <row r="5314" s="33" customFormat="1" x14ac:dyDescent="0.25"/>
    <row r="5315" s="33" customFormat="1" x14ac:dyDescent="0.25"/>
    <row r="5316" s="33" customFormat="1" x14ac:dyDescent="0.25"/>
    <row r="5317" s="33" customFormat="1" x14ac:dyDescent="0.25"/>
    <row r="5318" s="33" customFormat="1" x14ac:dyDescent="0.25"/>
    <row r="5319" s="33" customFormat="1" x14ac:dyDescent="0.25"/>
    <row r="5320" s="33" customFormat="1" x14ac:dyDescent="0.25"/>
    <row r="5321" s="33" customFormat="1" x14ac:dyDescent="0.25"/>
    <row r="5322" s="33" customFormat="1" x14ac:dyDescent="0.25"/>
    <row r="5323" s="33" customFormat="1" x14ac:dyDescent="0.25"/>
    <row r="5324" s="33" customFormat="1" x14ac:dyDescent="0.25"/>
    <row r="5325" s="33" customFormat="1" x14ac:dyDescent="0.25"/>
    <row r="5326" s="33" customFormat="1" x14ac:dyDescent="0.25"/>
    <row r="5327" s="33" customFormat="1" x14ac:dyDescent="0.25"/>
    <row r="5328" s="33" customFormat="1" x14ac:dyDescent="0.25"/>
    <row r="5329" s="33" customFormat="1" x14ac:dyDescent="0.25"/>
    <row r="5330" s="33" customFormat="1" x14ac:dyDescent="0.25"/>
    <row r="5331" s="33" customFormat="1" x14ac:dyDescent="0.25"/>
    <row r="5332" s="33" customFormat="1" x14ac:dyDescent="0.25"/>
    <row r="5333" s="33" customFormat="1" x14ac:dyDescent="0.25"/>
    <row r="5334" s="33" customFormat="1" x14ac:dyDescent="0.25"/>
    <row r="5335" s="33" customFormat="1" x14ac:dyDescent="0.25"/>
    <row r="5336" s="33" customFormat="1" x14ac:dyDescent="0.25"/>
    <row r="5337" s="33" customFormat="1" x14ac:dyDescent="0.25"/>
    <row r="5338" s="33" customFormat="1" x14ac:dyDescent="0.25"/>
    <row r="5339" s="33" customFormat="1" x14ac:dyDescent="0.25"/>
    <row r="5340" s="33" customFormat="1" x14ac:dyDescent="0.25"/>
    <row r="5341" s="33" customFormat="1" x14ac:dyDescent="0.25"/>
    <row r="5342" s="33" customFormat="1" x14ac:dyDescent="0.25"/>
    <row r="5343" s="33" customFormat="1" x14ac:dyDescent="0.25"/>
    <row r="5344" s="33" customFormat="1" x14ac:dyDescent="0.25"/>
    <row r="5345" s="33" customFormat="1" x14ac:dyDescent="0.25"/>
    <row r="5346" s="33" customFormat="1" x14ac:dyDescent="0.25"/>
    <row r="5347" s="33" customFormat="1" x14ac:dyDescent="0.25"/>
    <row r="5348" s="33" customFormat="1" x14ac:dyDescent="0.25"/>
    <row r="5349" s="33" customFormat="1" x14ac:dyDescent="0.25"/>
    <row r="5350" s="33" customFormat="1" x14ac:dyDescent="0.25"/>
    <row r="5351" s="33" customFormat="1" x14ac:dyDescent="0.25"/>
    <row r="5352" s="33" customFormat="1" x14ac:dyDescent="0.25"/>
    <row r="5353" s="33" customFormat="1" x14ac:dyDescent="0.25"/>
    <row r="5354" s="33" customFormat="1" x14ac:dyDescent="0.25"/>
    <row r="5355" s="33" customFormat="1" x14ac:dyDescent="0.25"/>
    <row r="5356" s="33" customFormat="1" x14ac:dyDescent="0.25"/>
    <row r="5357" s="33" customFormat="1" x14ac:dyDescent="0.25"/>
    <row r="5358" s="33" customFormat="1" x14ac:dyDescent="0.25"/>
    <row r="5359" s="33" customFormat="1" x14ac:dyDescent="0.25"/>
    <row r="5360" s="33" customFormat="1" x14ac:dyDescent="0.25"/>
    <row r="5361" s="33" customFormat="1" x14ac:dyDescent="0.25"/>
    <row r="5362" s="33" customFormat="1" x14ac:dyDescent="0.25"/>
    <row r="5363" s="33" customFormat="1" x14ac:dyDescent="0.25"/>
    <row r="5364" s="33" customFormat="1" x14ac:dyDescent="0.25"/>
    <row r="5365" s="33" customFormat="1" x14ac:dyDescent="0.25"/>
    <row r="5366" s="33" customFormat="1" x14ac:dyDescent="0.25"/>
    <row r="5367" s="33" customFormat="1" x14ac:dyDescent="0.25"/>
    <row r="5368" s="33" customFormat="1" x14ac:dyDescent="0.25"/>
    <row r="5369" s="33" customFormat="1" x14ac:dyDescent="0.25"/>
    <row r="5370" s="33" customFormat="1" x14ac:dyDescent="0.25"/>
    <row r="5371" s="33" customFormat="1" x14ac:dyDescent="0.25"/>
    <row r="5372" s="33" customFormat="1" x14ac:dyDescent="0.25"/>
    <row r="5373" s="33" customFormat="1" x14ac:dyDescent="0.25"/>
    <row r="5374" s="33" customFormat="1" x14ac:dyDescent="0.25"/>
    <row r="5375" s="33" customFormat="1" x14ac:dyDescent="0.25"/>
    <row r="5376" s="33" customFormat="1" x14ac:dyDescent="0.25"/>
    <row r="5377" s="33" customFormat="1" x14ac:dyDescent="0.25"/>
    <row r="5378" s="33" customFormat="1" x14ac:dyDescent="0.25"/>
    <row r="5379" s="33" customFormat="1" x14ac:dyDescent="0.25"/>
    <row r="5380" s="33" customFormat="1" x14ac:dyDescent="0.25"/>
    <row r="5381" s="33" customFormat="1" x14ac:dyDescent="0.25"/>
    <row r="5382" s="33" customFormat="1" x14ac:dyDescent="0.25"/>
    <row r="5383" s="33" customFormat="1" x14ac:dyDescent="0.25"/>
    <row r="5384" s="33" customFormat="1" x14ac:dyDescent="0.25"/>
    <row r="5385" s="33" customFormat="1" x14ac:dyDescent="0.25"/>
    <row r="5386" s="33" customFormat="1" x14ac:dyDescent="0.25"/>
    <row r="5387" s="33" customFormat="1" x14ac:dyDescent="0.25"/>
    <row r="5388" s="33" customFormat="1" x14ac:dyDescent="0.25"/>
    <row r="5389" s="33" customFormat="1" x14ac:dyDescent="0.25"/>
    <row r="5390" s="33" customFormat="1" x14ac:dyDescent="0.25"/>
    <row r="5391" s="33" customFormat="1" x14ac:dyDescent="0.25"/>
    <row r="5392" s="33" customFormat="1" x14ac:dyDescent="0.25"/>
    <row r="5393" s="33" customFormat="1" x14ac:dyDescent="0.25"/>
    <row r="5394" s="33" customFormat="1" x14ac:dyDescent="0.25"/>
    <row r="5395" s="33" customFormat="1" x14ac:dyDescent="0.25"/>
    <row r="5396" s="33" customFormat="1" x14ac:dyDescent="0.25"/>
    <row r="5397" s="33" customFormat="1" x14ac:dyDescent="0.25"/>
    <row r="5398" s="33" customFormat="1" x14ac:dyDescent="0.25"/>
    <row r="5399" s="33" customFormat="1" x14ac:dyDescent="0.25"/>
    <row r="5400" s="33" customFormat="1" x14ac:dyDescent="0.25"/>
    <row r="5401" s="33" customFormat="1" x14ac:dyDescent="0.25"/>
    <row r="5402" s="33" customFormat="1" x14ac:dyDescent="0.25"/>
    <row r="5403" s="33" customFormat="1" x14ac:dyDescent="0.25"/>
    <row r="5404" s="33" customFormat="1" x14ac:dyDescent="0.25"/>
    <row r="5405" s="33" customFormat="1" x14ac:dyDescent="0.25"/>
    <row r="5406" s="33" customFormat="1" x14ac:dyDescent="0.25"/>
    <row r="5407" s="33" customFormat="1" x14ac:dyDescent="0.25"/>
    <row r="5408" s="33" customFormat="1" x14ac:dyDescent="0.25"/>
    <row r="5409" s="33" customFormat="1" x14ac:dyDescent="0.25"/>
    <row r="5410" s="33" customFormat="1" x14ac:dyDescent="0.25"/>
    <row r="5411" s="33" customFormat="1" x14ac:dyDescent="0.25"/>
    <row r="5412" s="33" customFormat="1" x14ac:dyDescent="0.25"/>
    <row r="5413" s="33" customFormat="1" x14ac:dyDescent="0.25"/>
    <row r="5414" s="33" customFormat="1" x14ac:dyDescent="0.25"/>
    <row r="5415" s="33" customFormat="1" x14ac:dyDescent="0.25"/>
    <row r="5416" s="33" customFormat="1" x14ac:dyDescent="0.25"/>
    <row r="5417" s="33" customFormat="1" x14ac:dyDescent="0.25"/>
    <row r="5418" s="33" customFormat="1" x14ac:dyDescent="0.25"/>
    <row r="5419" s="33" customFormat="1" x14ac:dyDescent="0.25"/>
    <row r="5420" s="33" customFormat="1" x14ac:dyDescent="0.25"/>
    <row r="5421" s="33" customFormat="1" x14ac:dyDescent="0.25"/>
    <row r="5422" s="33" customFormat="1" x14ac:dyDescent="0.25"/>
    <row r="5423" s="33" customFormat="1" x14ac:dyDescent="0.25"/>
    <row r="5424" s="33" customFormat="1" x14ac:dyDescent="0.25"/>
    <row r="5425" s="33" customFormat="1" x14ac:dyDescent="0.25"/>
    <row r="5426" s="33" customFormat="1" x14ac:dyDescent="0.25"/>
    <row r="5427" s="33" customFormat="1" x14ac:dyDescent="0.25"/>
    <row r="5428" s="33" customFormat="1" x14ac:dyDescent="0.25"/>
    <row r="5429" s="33" customFormat="1" x14ac:dyDescent="0.25"/>
    <row r="5430" s="33" customFormat="1" x14ac:dyDescent="0.25"/>
    <row r="5431" s="33" customFormat="1" x14ac:dyDescent="0.25"/>
    <row r="5432" s="33" customFormat="1" x14ac:dyDescent="0.25"/>
    <row r="5433" s="33" customFormat="1" x14ac:dyDescent="0.25"/>
    <row r="5434" s="33" customFormat="1" x14ac:dyDescent="0.25"/>
    <row r="5435" s="33" customFormat="1" x14ac:dyDescent="0.25"/>
    <row r="5436" s="33" customFormat="1" x14ac:dyDescent="0.25"/>
    <row r="5437" s="33" customFormat="1" x14ac:dyDescent="0.25"/>
    <row r="5438" s="33" customFormat="1" x14ac:dyDescent="0.25"/>
    <row r="5439" s="33" customFormat="1" x14ac:dyDescent="0.25"/>
    <row r="5440" s="33" customFormat="1" x14ac:dyDescent="0.25"/>
    <row r="5441" s="33" customFormat="1" x14ac:dyDescent="0.25"/>
    <row r="5442" s="33" customFormat="1" x14ac:dyDescent="0.25"/>
    <row r="5443" s="33" customFormat="1" x14ac:dyDescent="0.25"/>
    <row r="5444" s="33" customFormat="1" x14ac:dyDescent="0.25"/>
    <row r="5445" s="33" customFormat="1" x14ac:dyDescent="0.25"/>
    <row r="5446" s="33" customFormat="1" x14ac:dyDescent="0.25"/>
    <row r="5447" s="33" customFormat="1" x14ac:dyDescent="0.25"/>
    <row r="5448" s="33" customFormat="1" x14ac:dyDescent="0.25"/>
    <row r="5449" s="33" customFormat="1" x14ac:dyDescent="0.25"/>
    <row r="5450" s="33" customFormat="1" x14ac:dyDescent="0.25"/>
    <row r="5451" s="33" customFormat="1" x14ac:dyDescent="0.25"/>
    <row r="5452" s="33" customFormat="1" x14ac:dyDescent="0.25"/>
    <row r="5453" s="33" customFormat="1" x14ac:dyDescent="0.25"/>
    <row r="5454" s="33" customFormat="1" x14ac:dyDescent="0.25"/>
    <row r="5455" s="33" customFormat="1" x14ac:dyDescent="0.25"/>
    <row r="5456" s="33" customFormat="1" x14ac:dyDescent="0.25"/>
    <row r="5457" s="33" customFormat="1" x14ac:dyDescent="0.25"/>
    <row r="5458" s="33" customFormat="1" x14ac:dyDescent="0.25"/>
    <row r="5459" s="33" customFormat="1" x14ac:dyDescent="0.25"/>
    <row r="5460" s="33" customFormat="1" x14ac:dyDescent="0.25"/>
    <row r="5461" s="33" customFormat="1" x14ac:dyDescent="0.25"/>
    <row r="5462" s="33" customFormat="1" x14ac:dyDescent="0.25"/>
    <row r="5463" s="33" customFormat="1" x14ac:dyDescent="0.25"/>
    <row r="5464" s="33" customFormat="1" x14ac:dyDescent="0.25"/>
    <row r="5465" s="33" customFormat="1" x14ac:dyDescent="0.25"/>
    <row r="5466" s="33" customFormat="1" x14ac:dyDescent="0.25"/>
    <row r="5467" s="33" customFormat="1" x14ac:dyDescent="0.25"/>
    <row r="5468" s="33" customFormat="1" x14ac:dyDescent="0.25"/>
    <row r="5469" s="33" customFormat="1" x14ac:dyDescent="0.25"/>
    <row r="5470" s="33" customFormat="1" x14ac:dyDescent="0.25"/>
    <row r="5471" s="33" customFormat="1" x14ac:dyDescent="0.25"/>
    <row r="5472" s="33" customFormat="1" x14ac:dyDescent="0.25"/>
    <row r="5473" s="33" customFormat="1" x14ac:dyDescent="0.25"/>
    <row r="5474" s="33" customFormat="1" x14ac:dyDescent="0.25"/>
    <row r="5475" s="33" customFormat="1" x14ac:dyDescent="0.25"/>
    <row r="5476" s="33" customFormat="1" x14ac:dyDescent="0.25"/>
    <row r="5477" s="33" customFormat="1" x14ac:dyDescent="0.25"/>
    <row r="5478" s="33" customFormat="1" x14ac:dyDescent="0.25"/>
    <row r="5479" s="33" customFormat="1" x14ac:dyDescent="0.25"/>
    <row r="5480" s="33" customFormat="1" x14ac:dyDescent="0.25"/>
    <row r="5481" s="33" customFormat="1" x14ac:dyDescent="0.25"/>
    <row r="5482" s="33" customFormat="1" x14ac:dyDescent="0.25"/>
    <row r="5483" s="33" customFormat="1" x14ac:dyDescent="0.25"/>
    <row r="5484" s="33" customFormat="1" x14ac:dyDescent="0.25"/>
    <row r="5485" s="33" customFormat="1" x14ac:dyDescent="0.25"/>
    <row r="5486" s="33" customFormat="1" x14ac:dyDescent="0.25"/>
    <row r="5487" s="33" customFormat="1" x14ac:dyDescent="0.25"/>
    <row r="5488" s="33" customFormat="1" x14ac:dyDescent="0.25"/>
    <row r="5489" s="33" customFormat="1" x14ac:dyDescent="0.25"/>
    <row r="5490" s="33" customFormat="1" x14ac:dyDescent="0.25"/>
    <row r="5491" s="33" customFormat="1" x14ac:dyDescent="0.25"/>
    <row r="5492" s="33" customFormat="1" x14ac:dyDescent="0.25"/>
    <row r="5493" s="33" customFormat="1" x14ac:dyDescent="0.25"/>
    <row r="5494" s="33" customFormat="1" x14ac:dyDescent="0.25"/>
    <row r="5495" s="33" customFormat="1" x14ac:dyDescent="0.25"/>
    <row r="5496" s="33" customFormat="1" x14ac:dyDescent="0.25"/>
    <row r="5497" s="33" customFormat="1" x14ac:dyDescent="0.25"/>
    <row r="5498" s="33" customFormat="1" x14ac:dyDescent="0.25"/>
    <row r="5499" s="33" customFormat="1" x14ac:dyDescent="0.25"/>
    <row r="5500" s="33" customFormat="1" x14ac:dyDescent="0.25"/>
    <row r="5501" s="33" customFormat="1" x14ac:dyDescent="0.25"/>
    <row r="5502" s="33" customFormat="1" x14ac:dyDescent="0.25"/>
    <row r="5503" s="33" customFormat="1" x14ac:dyDescent="0.25"/>
    <row r="5504" s="33" customFormat="1" x14ac:dyDescent="0.25"/>
    <row r="5505" s="33" customFormat="1" x14ac:dyDescent="0.25"/>
    <row r="5506" s="33" customFormat="1" x14ac:dyDescent="0.25"/>
    <row r="5507" s="33" customFormat="1" x14ac:dyDescent="0.25"/>
    <row r="5508" s="33" customFormat="1" x14ac:dyDescent="0.25"/>
    <row r="5509" s="33" customFormat="1" x14ac:dyDescent="0.25"/>
    <row r="5510" s="33" customFormat="1" x14ac:dyDescent="0.25"/>
    <row r="5511" s="33" customFormat="1" x14ac:dyDescent="0.25"/>
    <row r="5512" s="33" customFormat="1" x14ac:dyDescent="0.25"/>
    <row r="5513" s="33" customFormat="1" x14ac:dyDescent="0.25"/>
    <row r="5514" s="33" customFormat="1" x14ac:dyDescent="0.25"/>
    <row r="5515" s="33" customFormat="1" x14ac:dyDescent="0.25"/>
    <row r="5516" s="33" customFormat="1" x14ac:dyDescent="0.25"/>
    <row r="5517" s="33" customFormat="1" x14ac:dyDescent="0.25"/>
    <row r="5518" s="33" customFormat="1" x14ac:dyDescent="0.25"/>
    <row r="5519" s="33" customFormat="1" x14ac:dyDescent="0.25"/>
    <row r="5520" s="33" customFormat="1" x14ac:dyDescent="0.25"/>
    <row r="5521" s="33" customFormat="1" x14ac:dyDescent="0.25"/>
    <row r="5522" s="33" customFormat="1" x14ac:dyDescent="0.25"/>
    <row r="5523" s="33" customFormat="1" x14ac:dyDescent="0.25"/>
    <row r="5524" s="33" customFormat="1" x14ac:dyDescent="0.25"/>
    <row r="5525" s="33" customFormat="1" x14ac:dyDescent="0.25"/>
    <row r="5526" s="33" customFormat="1" x14ac:dyDescent="0.25"/>
    <row r="5527" s="33" customFormat="1" x14ac:dyDescent="0.25"/>
    <row r="5528" s="33" customFormat="1" x14ac:dyDescent="0.25"/>
    <row r="5529" s="33" customFormat="1" x14ac:dyDescent="0.25"/>
    <row r="5530" s="33" customFormat="1" x14ac:dyDescent="0.25"/>
    <row r="5531" s="33" customFormat="1" x14ac:dyDescent="0.25"/>
    <row r="5532" s="33" customFormat="1" x14ac:dyDescent="0.25"/>
    <row r="5533" s="33" customFormat="1" x14ac:dyDescent="0.25"/>
    <row r="5534" s="33" customFormat="1" x14ac:dyDescent="0.25"/>
    <row r="5535" s="33" customFormat="1" x14ac:dyDescent="0.25"/>
    <row r="5536" s="33" customFormat="1" x14ac:dyDescent="0.25"/>
    <row r="5537" s="33" customFormat="1" x14ac:dyDescent="0.25"/>
    <row r="5538" s="33" customFormat="1" x14ac:dyDescent="0.25"/>
    <row r="5539" s="33" customFormat="1" x14ac:dyDescent="0.25"/>
    <row r="5540" s="33" customFormat="1" x14ac:dyDescent="0.25"/>
    <row r="5541" s="33" customFormat="1" x14ac:dyDescent="0.25"/>
    <row r="5542" s="33" customFormat="1" x14ac:dyDescent="0.25"/>
    <row r="5543" s="33" customFormat="1" x14ac:dyDescent="0.25"/>
    <row r="5544" s="33" customFormat="1" x14ac:dyDescent="0.25"/>
    <row r="5545" s="33" customFormat="1" x14ac:dyDescent="0.25"/>
    <row r="5546" s="33" customFormat="1" x14ac:dyDescent="0.25"/>
    <row r="5547" s="33" customFormat="1" x14ac:dyDescent="0.25"/>
    <row r="5548" s="33" customFormat="1" x14ac:dyDescent="0.25"/>
    <row r="5549" s="33" customFormat="1" x14ac:dyDescent="0.25"/>
    <row r="5550" s="33" customFormat="1" x14ac:dyDescent="0.25"/>
    <row r="5551" s="33" customFormat="1" x14ac:dyDescent="0.25"/>
    <row r="5552" s="33" customFormat="1" x14ac:dyDescent="0.25"/>
    <row r="5553" s="33" customFormat="1" x14ac:dyDescent="0.25"/>
    <row r="5554" s="33" customFormat="1" x14ac:dyDescent="0.25"/>
    <row r="5555" s="33" customFormat="1" x14ac:dyDescent="0.25"/>
    <row r="5556" s="33" customFormat="1" x14ac:dyDescent="0.25"/>
    <row r="5557" s="33" customFormat="1" x14ac:dyDescent="0.25"/>
    <row r="5558" s="33" customFormat="1" x14ac:dyDescent="0.25"/>
    <row r="5559" s="33" customFormat="1" x14ac:dyDescent="0.25"/>
    <row r="5560" s="33" customFormat="1" x14ac:dyDescent="0.25"/>
    <row r="5561" s="33" customFormat="1" x14ac:dyDescent="0.25"/>
    <row r="5562" s="33" customFormat="1" x14ac:dyDescent="0.25"/>
    <row r="5563" s="33" customFormat="1" x14ac:dyDescent="0.25"/>
    <row r="5564" s="33" customFormat="1" x14ac:dyDescent="0.25"/>
    <row r="5565" s="33" customFormat="1" x14ac:dyDescent="0.25"/>
    <row r="5566" s="33" customFormat="1" x14ac:dyDescent="0.25"/>
    <row r="5567" s="33" customFormat="1" x14ac:dyDescent="0.25"/>
    <row r="5568" s="33" customFormat="1" x14ac:dyDescent="0.25"/>
    <row r="5569" s="33" customFormat="1" x14ac:dyDescent="0.25"/>
    <row r="5570" s="33" customFormat="1" x14ac:dyDescent="0.25"/>
    <row r="5571" s="33" customFormat="1" x14ac:dyDescent="0.25"/>
    <row r="5572" s="33" customFormat="1" x14ac:dyDescent="0.25"/>
    <row r="5573" s="33" customFormat="1" x14ac:dyDescent="0.25"/>
    <row r="5574" s="33" customFormat="1" x14ac:dyDescent="0.25"/>
    <row r="5575" s="33" customFormat="1" x14ac:dyDescent="0.25"/>
    <row r="5576" s="33" customFormat="1" x14ac:dyDescent="0.25"/>
    <row r="5577" s="33" customFormat="1" x14ac:dyDescent="0.25"/>
    <row r="5578" s="33" customFormat="1" x14ac:dyDescent="0.25"/>
    <row r="5579" s="33" customFormat="1" x14ac:dyDescent="0.25"/>
    <row r="5580" s="33" customFormat="1" x14ac:dyDescent="0.25"/>
    <row r="5581" s="33" customFormat="1" x14ac:dyDescent="0.25"/>
    <row r="5582" s="33" customFormat="1" x14ac:dyDescent="0.25"/>
    <row r="5583" s="33" customFormat="1" x14ac:dyDescent="0.25"/>
    <row r="5584" s="33" customFormat="1" x14ac:dyDescent="0.25"/>
    <row r="5585" s="33" customFormat="1" x14ac:dyDescent="0.25"/>
    <row r="5586" s="33" customFormat="1" x14ac:dyDescent="0.25"/>
    <row r="5587" s="33" customFormat="1" x14ac:dyDescent="0.25"/>
    <row r="5588" s="33" customFormat="1" x14ac:dyDescent="0.25"/>
    <row r="5589" s="33" customFormat="1" x14ac:dyDescent="0.25"/>
    <row r="5590" s="33" customFormat="1" x14ac:dyDescent="0.25"/>
    <row r="5591" s="33" customFormat="1" x14ac:dyDescent="0.25"/>
    <row r="5592" s="33" customFormat="1" x14ac:dyDescent="0.25"/>
    <row r="5593" s="33" customFormat="1" x14ac:dyDescent="0.25"/>
    <row r="5594" s="33" customFormat="1" x14ac:dyDescent="0.25"/>
    <row r="5595" s="33" customFormat="1" x14ac:dyDescent="0.25"/>
    <row r="5596" s="33" customFormat="1" x14ac:dyDescent="0.25"/>
    <row r="5597" s="33" customFormat="1" x14ac:dyDescent="0.25"/>
    <row r="5598" s="33" customFormat="1" x14ac:dyDescent="0.25"/>
    <row r="5599" s="33" customFormat="1" x14ac:dyDescent="0.25"/>
    <row r="5600" s="33" customFormat="1" x14ac:dyDescent="0.25"/>
    <row r="5601" s="33" customFormat="1" x14ac:dyDescent="0.25"/>
    <row r="5602" s="33" customFormat="1" x14ac:dyDescent="0.25"/>
    <row r="5603" s="33" customFormat="1" x14ac:dyDescent="0.25"/>
    <row r="5604" s="33" customFormat="1" x14ac:dyDescent="0.25"/>
    <row r="5605" s="33" customFormat="1" x14ac:dyDescent="0.25"/>
    <row r="5606" s="33" customFormat="1" x14ac:dyDescent="0.25"/>
    <row r="5607" s="33" customFormat="1" x14ac:dyDescent="0.25"/>
    <row r="5608" s="33" customFormat="1" x14ac:dyDescent="0.25"/>
    <row r="5609" s="33" customFormat="1" x14ac:dyDescent="0.25"/>
    <row r="5610" s="33" customFormat="1" x14ac:dyDescent="0.25"/>
    <row r="5611" s="33" customFormat="1" x14ac:dyDescent="0.25"/>
    <row r="5612" s="33" customFormat="1" x14ac:dyDescent="0.25"/>
    <row r="5613" s="33" customFormat="1" x14ac:dyDescent="0.25"/>
    <row r="5614" s="33" customFormat="1" x14ac:dyDescent="0.25"/>
    <row r="5615" s="33" customFormat="1" x14ac:dyDescent="0.25"/>
    <row r="5616" s="33" customFormat="1" x14ac:dyDescent="0.25"/>
    <row r="5617" s="33" customFormat="1" x14ac:dyDescent="0.25"/>
    <row r="5618" s="33" customFormat="1" x14ac:dyDescent="0.25"/>
    <row r="5619" s="33" customFormat="1" x14ac:dyDescent="0.25"/>
    <row r="5620" s="33" customFormat="1" x14ac:dyDescent="0.25"/>
    <row r="5621" s="33" customFormat="1" x14ac:dyDescent="0.25"/>
    <row r="5622" s="33" customFormat="1" x14ac:dyDescent="0.25"/>
    <row r="5623" s="33" customFormat="1" x14ac:dyDescent="0.25"/>
    <row r="5624" s="33" customFormat="1" x14ac:dyDescent="0.25"/>
    <row r="5625" s="33" customFormat="1" x14ac:dyDescent="0.25"/>
    <row r="5626" s="33" customFormat="1" x14ac:dyDescent="0.25"/>
    <row r="5627" s="33" customFormat="1" x14ac:dyDescent="0.25"/>
    <row r="5628" s="33" customFormat="1" x14ac:dyDescent="0.25"/>
    <row r="5629" s="33" customFormat="1" x14ac:dyDescent="0.25"/>
    <row r="5630" s="33" customFormat="1" x14ac:dyDescent="0.25"/>
    <row r="5631" s="33" customFormat="1" x14ac:dyDescent="0.25"/>
    <row r="5632" s="33" customFormat="1" x14ac:dyDescent="0.25"/>
    <row r="5633" s="33" customFormat="1" x14ac:dyDescent="0.25"/>
    <row r="5634" s="33" customFormat="1" x14ac:dyDescent="0.25"/>
    <row r="5635" s="33" customFormat="1" x14ac:dyDescent="0.25"/>
    <row r="5636" s="33" customFormat="1" x14ac:dyDescent="0.25"/>
    <row r="5637" s="33" customFormat="1" x14ac:dyDescent="0.25"/>
    <row r="5638" s="33" customFormat="1" x14ac:dyDescent="0.25"/>
    <row r="5639" s="33" customFormat="1" x14ac:dyDescent="0.25"/>
    <row r="5640" s="33" customFormat="1" x14ac:dyDescent="0.25"/>
    <row r="5641" s="33" customFormat="1" x14ac:dyDescent="0.25"/>
    <row r="5642" s="33" customFormat="1" x14ac:dyDescent="0.25"/>
    <row r="5643" s="33" customFormat="1" x14ac:dyDescent="0.25"/>
    <row r="5644" s="33" customFormat="1" x14ac:dyDescent="0.25"/>
    <row r="5645" s="33" customFormat="1" x14ac:dyDescent="0.25"/>
    <row r="5646" s="33" customFormat="1" x14ac:dyDescent="0.25"/>
    <row r="5647" s="33" customFormat="1" x14ac:dyDescent="0.25"/>
    <row r="5648" s="33" customFormat="1" x14ac:dyDescent="0.25"/>
    <row r="5649" s="33" customFormat="1" x14ac:dyDescent="0.25"/>
    <row r="5650" s="33" customFormat="1" x14ac:dyDescent="0.25"/>
    <row r="5651" s="33" customFormat="1" x14ac:dyDescent="0.25"/>
    <row r="5652" s="33" customFormat="1" x14ac:dyDescent="0.25"/>
    <row r="5653" s="33" customFormat="1" x14ac:dyDescent="0.25"/>
    <row r="5654" s="33" customFormat="1" x14ac:dyDescent="0.25"/>
    <row r="5655" s="33" customFormat="1" x14ac:dyDescent="0.25"/>
    <row r="5656" s="33" customFormat="1" x14ac:dyDescent="0.25"/>
    <row r="5657" s="33" customFormat="1" x14ac:dyDescent="0.25"/>
    <row r="5658" s="33" customFormat="1" x14ac:dyDescent="0.25"/>
    <row r="5659" s="33" customFormat="1" x14ac:dyDescent="0.25"/>
    <row r="5660" s="33" customFormat="1" x14ac:dyDescent="0.25"/>
    <row r="5661" s="33" customFormat="1" x14ac:dyDescent="0.25"/>
    <row r="5662" s="33" customFormat="1" x14ac:dyDescent="0.25"/>
    <row r="5663" s="33" customFormat="1" x14ac:dyDescent="0.25"/>
    <row r="5664" s="33" customFormat="1" x14ac:dyDescent="0.25"/>
    <row r="5665" s="33" customFormat="1" x14ac:dyDescent="0.25"/>
    <row r="5666" s="33" customFormat="1" x14ac:dyDescent="0.25"/>
    <row r="5667" s="33" customFormat="1" x14ac:dyDescent="0.25"/>
    <row r="5668" s="33" customFormat="1" x14ac:dyDescent="0.25"/>
    <row r="5669" s="33" customFormat="1" x14ac:dyDescent="0.25"/>
    <row r="5670" s="33" customFormat="1" x14ac:dyDescent="0.25"/>
    <row r="5671" s="33" customFormat="1" x14ac:dyDescent="0.25"/>
    <row r="5672" s="33" customFormat="1" x14ac:dyDescent="0.25"/>
    <row r="5673" s="33" customFormat="1" x14ac:dyDescent="0.25"/>
    <row r="5674" s="33" customFormat="1" x14ac:dyDescent="0.25"/>
    <row r="5675" s="33" customFormat="1" x14ac:dyDescent="0.25"/>
    <row r="5676" s="33" customFormat="1" x14ac:dyDescent="0.25"/>
    <row r="5677" s="33" customFormat="1" x14ac:dyDescent="0.25"/>
    <row r="5678" s="33" customFormat="1" x14ac:dyDescent="0.25"/>
    <row r="5679" s="33" customFormat="1" x14ac:dyDescent="0.25"/>
    <row r="5680" s="33" customFormat="1" x14ac:dyDescent="0.25"/>
    <row r="5681" s="33" customFormat="1" x14ac:dyDescent="0.25"/>
    <row r="5682" s="33" customFormat="1" x14ac:dyDescent="0.25"/>
    <row r="5683" s="33" customFormat="1" x14ac:dyDescent="0.25"/>
    <row r="5684" s="33" customFormat="1" x14ac:dyDescent="0.25"/>
    <row r="5685" s="33" customFormat="1" x14ac:dyDescent="0.25"/>
    <row r="5686" s="33" customFormat="1" x14ac:dyDescent="0.25"/>
    <row r="5687" s="33" customFormat="1" x14ac:dyDescent="0.25"/>
    <row r="5688" s="33" customFormat="1" x14ac:dyDescent="0.25"/>
    <row r="5689" s="33" customFormat="1" x14ac:dyDescent="0.25"/>
    <row r="5690" s="33" customFormat="1" x14ac:dyDescent="0.25"/>
    <row r="5691" s="33" customFormat="1" x14ac:dyDescent="0.25"/>
    <row r="5692" s="33" customFormat="1" x14ac:dyDescent="0.25"/>
    <row r="5693" s="33" customFormat="1" x14ac:dyDescent="0.25"/>
    <row r="5694" s="33" customFormat="1" x14ac:dyDescent="0.25"/>
    <row r="5695" s="33" customFormat="1" x14ac:dyDescent="0.25"/>
    <row r="5696" s="33" customFormat="1" x14ac:dyDescent="0.25"/>
    <row r="5697" s="33" customFormat="1" x14ac:dyDescent="0.25"/>
    <row r="5698" s="33" customFormat="1" x14ac:dyDescent="0.25"/>
    <row r="5699" s="33" customFormat="1" x14ac:dyDescent="0.25"/>
    <row r="5700" s="33" customFormat="1" x14ac:dyDescent="0.25"/>
    <row r="5701" s="33" customFormat="1" x14ac:dyDescent="0.25"/>
    <row r="5702" s="33" customFormat="1" x14ac:dyDescent="0.25"/>
    <row r="5703" s="33" customFormat="1" x14ac:dyDescent="0.25"/>
    <row r="5704" s="33" customFormat="1" x14ac:dyDescent="0.25"/>
    <row r="5705" s="33" customFormat="1" x14ac:dyDescent="0.25"/>
    <row r="5706" s="33" customFormat="1" x14ac:dyDescent="0.25"/>
    <row r="5707" s="33" customFormat="1" x14ac:dyDescent="0.25"/>
    <row r="5708" s="33" customFormat="1" x14ac:dyDescent="0.25"/>
    <row r="5709" s="33" customFormat="1" x14ac:dyDescent="0.25"/>
    <row r="5710" s="33" customFormat="1" x14ac:dyDescent="0.25"/>
    <row r="5711" s="33" customFormat="1" x14ac:dyDescent="0.25"/>
    <row r="5712" s="33" customFormat="1" x14ac:dyDescent="0.25"/>
    <row r="5713" s="33" customFormat="1" x14ac:dyDescent="0.25"/>
    <row r="5714" s="33" customFormat="1" x14ac:dyDescent="0.25"/>
    <row r="5715" s="33" customFormat="1" x14ac:dyDescent="0.25"/>
    <row r="5716" s="33" customFormat="1" x14ac:dyDescent="0.25"/>
    <row r="5717" s="33" customFormat="1" x14ac:dyDescent="0.25"/>
    <row r="5718" s="33" customFormat="1" x14ac:dyDescent="0.25"/>
    <row r="5719" s="33" customFormat="1" x14ac:dyDescent="0.25"/>
    <row r="5720" s="33" customFormat="1" x14ac:dyDescent="0.25"/>
    <row r="5721" s="33" customFormat="1" x14ac:dyDescent="0.25"/>
    <row r="5722" s="33" customFormat="1" x14ac:dyDescent="0.25"/>
    <row r="5723" s="33" customFormat="1" x14ac:dyDescent="0.25"/>
    <row r="5724" s="33" customFormat="1" x14ac:dyDescent="0.25"/>
    <row r="5725" s="33" customFormat="1" x14ac:dyDescent="0.25"/>
    <row r="5726" s="33" customFormat="1" x14ac:dyDescent="0.25"/>
    <row r="5727" s="33" customFormat="1" x14ac:dyDescent="0.25"/>
    <row r="5728" s="33" customFormat="1" x14ac:dyDescent="0.25"/>
    <row r="5729" s="33" customFormat="1" x14ac:dyDescent="0.25"/>
    <row r="5730" s="33" customFormat="1" x14ac:dyDescent="0.25"/>
    <row r="5731" s="33" customFormat="1" x14ac:dyDescent="0.25"/>
    <row r="5732" s="33" customFormat="1" x14ac:dyDescent="0.25"/>
    <row r="5733" s="33" customFormat="1" x14ac:dyDescent="0.25"/>
    <row r="5734" s="33" customFormat="1" x14ac:dyDescent="0.25"/>
    <row r="5735" s="33" customFormat="1" x14ac:dyDescent="0.25"/>
    <row r="5736" s="33" customFormat="1" x14ac:dyDescent="0.25"/>
    <row r="5737" s="33" customFormat="1" x14ac:dyDescent="0.25"/>
    <row r="5738" s="33" customFormat="1" x14ac:dyDescent="0.25"/>
    <row r="5739" s="33" customFormat="1" x14ac:dyDescent="0.25"/>
    <row r="5740" s="33" customFormat="1" x14ac:dyDescent="0.25"/>
    <row r="5741" s="33" customFormat="1" x14ac:dyDescent="0.25"/>
    <row r="5742" s="33" customFormat="1" x14ac:dyDescent="0.25"/>
    <row r="5743" s="33" customFormat="1" x14ac:dyDescent="0.25"/>
    <row r="5744" s="33" customFormat="1" x14ac:dyDescent="0.25"/>
    <row r="5745" s="33" customFormat="1" x14ac:dyDescent="0.25"/>
    <row r="5746" s="33" customFormat="1" x14ac:dyDescent="0.25"/>
    <row r="5747" s="33" customFormat="1" x14ac:dyDescent="0.25"/>
    <row r="5748" s="33" customFormat="1" x14ac:dyDescent="0.25"/>
    <row r="5749" s="33" customFormat="1" x14ac:dyDescent="0.25"/>
    <row r="5750" s="33" customFormat="1" x14ac:dyDescent="0.25"/>
    <row r="5751" s="33" customFormat="1" x14ac:dyDescent="0.25"/>
    <row r="5752" s="33" customFormat="1" x14ac:dyDescent="0.25"/>
    <row r="5753" s="33" customFormat="1" x14ac:dyDescent="0.25"/>
    <row r="5754" s="33" customFormat="1" x14ac:dyDescent="0.25"/>
    <row r="5755" s="33" customFormat="1" x14ac:dyDescent="0.25"/>
    <row r="5756" s="33" customFormat="1" x14ac:dyDescent="0.25"/>
    <row r="5757" s="33" customFormat="1" x14ac:dyDescent="0.25"/>
    <row r="5758" s="33" customFormat="1" x14ac:dyDescent="0.25"/>
    <row r="5759" s="33" customFormat="1" x14ac:dyDescent="0.25"/>
    <row r="5760" s="33" customFormat="1" x14ac:dyDescent="0.25"/>
    <row r="5761" s="33" customFormat="1" x14ac:dyDescent="0.25"/>
    <row r="5762" s="33" customFormat="1" x14ac:dyDescent="0.25"/>
    <row r="5763" s="33" customFormat="1" x14ac:dyDescent="0.25"/>
    <row r="5764" s="33" customFormat="1" x14ac:dyDescent="0.25"/>
    <row r="5765" s="33" customFormat="1" x14ac:dyDescent="0.25"/>
    <row r="5766" s="33" customFormat="1" x14ac:dyDescent="0.25"/>
    <row r="5767" s="33" customFormat="1" x14ac:dyDescent="0.25"/>
    <row r="5768" s="33" customFormat="1" x14ac:dyDescent="0.25"/>
    <row r="5769" s="33" customFormat="1" x14ac:dyDescent="0.25"/>
    <row r="5770" s="33" customFormat="1" x14ac:dyDescent="0.25"/>
    <row r="5771" s="33" customFormat="1" x14ac:dyDescent="0.25"/>
    <row r="5772" s="33" customFormat="1" x14ac:dyDescent="0.25"/>
    <row r="5773" s="33" customFormat="1" x14ac:dyDescent="0.25"/>
    <row r="5774" s="33" customFormat="1" x14ac:dyDescent="0.25"/>
    <row r="5775" s="33" customFormat="1" x14ac:dyDescent="0.25"/>
    <row r="5776" s="33" customFormat="1" x14ac:dyDescent="0.25"/>
    <row r="5777" s="33" customFormat="1" x14ac:dyDescent="0.25"/>
    <row r="5778" s="33" customFormat="1" x14ac:dyDescent="0.25"/>
    <row r="5779" s="33" customFormat="1" x14ac:dyDescent="0.25"/>
    <row r="5780" s="33" customFormat="1" x14ac:dyDescent="0.25"/>
    <row r="5781" s="33" customFormat="1" x14ac:dyDescent="0.25"/>
    <row r="5782" s="33" customFormat="1" x14ac:dyDescent="0.25"/>
    <row r="5783" s="33" customFormat="1" x14ac:dyDescent="0.25"/>
    <row r="5784" s="33" customFormat="1" x14ac:dyDescent="0.25"/>
    <row r="5785" s="33" customFormat="1" x14ac:dyDescent="0.25"/>
    <row r="5786" s="33" customFormat="1" x14ac:dyDescent="0.25"/>
    <row r="5787" s="33" customFormat="1" x14ac:dyDescent="0.25"/>
    <row r="5788" s="33" customFormat="1" x14ac:dyDescent="0.25"/>
    <row r="5789" s="33" customFormat="1" x14ac:dyDescent="0.25"/>
    <row r="5790" s="33" customFormat="1" x14ac:dyDescent="0.25"/>
    <row r="5791" s="33" customFormat="1" x14ac:dyDescent="0.25"/>
    <row r="5792" s="33" customFormat="1" x14ac:dyDescent="0.25"/>
    <row r="5793" s="33" customFormat="1" x14ac:dyDescent="0.25"/>
    <row r="5794" s="33" customFormat="1" x14ac:dyDescent="0.25"/>
    <row r="5795" s="33" customFormat="1" x14ac:dyDescent="0.25"/>
    <row r="5796" s="33" customFormat="1" x14ac:dyDescent="0.25"/>
    <row r="5797" s="33" customFormat="1" x14ac:dyDescent="0.25"/>
    <row r="5798" s="33" customFormat="1" x14ac:dyDescent="0.25"/>
    <row r="5799" s="33" customFormat="1" x14ac:dyDescent="0.25"/>
    <row r="5800" s="33" customFormat="1" x14ac:dyDescent="0.25"/>
    <row r="5801" s="33" customFormat="1" x14ac:dyDescent="0.25"/>
    <row r="5802" s="33" customFormat="1" x14ac:dyDescent="0.25"/>
    <row r="5803" s="33" customFormat="1" x14ac:dyDescent="0.25"/>
    <row r="5804" s="33" customFormat="1" x14ac:dyDescent="0.25"/>
    <row r="5805" s="33" customFormat="1" x14ac:dyDescent="0.25"/>
    <row r="5806" s="33" customFormat="1" x14ac:dyDescent="0.25"/>
    <row r="5807" s="33" customFormat="1" x14ac:dyDescent="0.25"/>
    <row r="5808" s="33" customFormat="1" x14ac:dyDescent="0.25"/>
    <row r="5809" s="33" customFormat="1" x14ac:dyDescent="0.25"/>
    <row r="5810" s="33" customFormat="1" x14ac:dyDescent="0.25"/>
    <row r="5811" s="33" customFormat="1" x14ac:dyDescent="0.25"/>
    <row r="5812" s="33" customFormat="1" x14ac:dyDescent="0.25"/>
    <row r="5813" s="33" customFormat="1" x14ac:dyDescent="0.25"/>
    <row r="5814" s="33" customFormat="1" x14ac:dyDescent="0.25"/>
    <row r="5815" s="33" customFormat="1" x14ac:dyDescent="0.25"/>
    <row r="5816" s="33" customFormat="1" x14ac:dyDescent="0.25"/>
    <row r="5817" s="33" customFormat="1" x14ac:dyDescent="0.25"/>
    <row r="5818" s="33" customFormat="1" x14ac:dyDescent="0.25"/>
    <row r="5819" s="33" customFormat="1" x14ac:dyDescent="0.25"/>
    <row r="5820" s="33" customFormat="1" x14ac:dyDescent="0.25"/>
    <row r="5821" s="33" customFormat="1" x14ac:dyDescent="0.25"/>
    <row r="5822" s="33" customFormat="1" x14ac:dyDescent="0.25"/>
    <row r="5823" s="33" customFormat="1" x14ac:dyDescent="0.25"/>
    <row r="5824" s="33" customFormat="1" x14ac:dyDescent="0.25"/>
    <row r="5825" s="33" customFormat="1" x14ac:dyDescent="0.25"/>
    <row r="5826" s="33" customFormat="1" x14ac:dyDescent="0.25"/>
    <row r="5827" s="33" customFormat="1" x14ac:dyDescent="0.25"/>
    <row r="5828" s="33" customFormat="1" x14ac:dyDescent="0.25"/>
    <row r="5829" s="33" customFormat="1" x14ac:dyDescent="0.25"/>
    <row r="5830" s="33" customFormat="1" x14ac:dyDescent="0.25"/>
    <row r="5831" s="33" customFormat="1" x14ac:dyDescent="0.25"/>
    <row r="5832" s="33" customFormat="1" x14ac:dyDescent="0.25"/>
    <row r="5833" s="33" customFormat="1" x14ac:dyDescent="0.25"/>
    <row r="5834" s="33" customFormat="1" x14ac:dyDescent="0.25"/>
    <row r="5835" s="33" customFormat="1" x14ac:dyDescent="0.25"/>
    <row r="5836" s="33" customFormat="1" x14ac:dyDescent="0.25"/>
    <row r="5837" s="33" customFormat="1" x14ac:dyDescent="0.25"/>
    <row r="5838" s="33" customFormat="1" x14ac:dyDescent="0.25"/>
    <row r="5839" s="33" customFormat="1" x14ac:dyDescent="0.25"/>
    <row r="5840" s="33" customFormat="1" x14ac:dyDescent="0.25"/>
    <row r="5841" s="33" customFormat="1" x14ac:dyDescent="0.25"/>
    <row r="5842" s="33" customFormat="1" x14ac:dyDescent="0.25"/>
    <row r="5843" s="33" customFormat="1" x14ac:dyDescent="0.25"/>
    <row r="5844" s="33" customFormat="1" x14ac:dyDescent="0.25"/>
    <row r="5845" s="33" customFormat="1" x14ac:dyDescent="0.25"/>
    <row r="5846" s="33" customFormat="1" x14ac:dyDescent="0.25"/>
    <row r="5847" s="33" customFormat="1" x14ac:dyDescent="0.25"/>
    <row r="5848" s="33" customFormat="1" x14ac:dyDescent="0.25"/>
    <row r="5849" s="33" customFormat="1" x14ac:dyDescent="0.25"/>
    <row r="5850" s="33" customFormat="1" x14ac:dyDescent="0.25"/>
    <row r="5851" s="33" customFormat="1" x14ac:dyDescent="0.25"/>
    <row r="5852" s="33" customFormat="1" x14ac:dyDescent="0.25"/>
    <row r="5853" s="33" customFormat="1" x14ac:dyDescent="0.25"/>
    <row r="5854" s="33" customFormat="1" x14ac:dyDescent="0.25"/>
    <row r="5855" s="33" customFormat="1" x14ac:dyDescent="0.25"/>
    <row r="5856" s="33" customFormat="1" x14ac:dyDescent="0.25"/>
    <row r="5857" s="33" customFormat="1" x14ac:dyDescent="0.25"/>
    <row r="5858" s="33" customFormat="1" x14ac:dyDescent="0.25"/>
    <row r="5859" s="33" customFormat="1" x14ac:dyDescent="0.25"/>
    <row r="5860" s="33" customFormat="1" x14ac:dyDescent="0.25"/>
    <row r="5861" s="33" customFormat="1" x14ac:dyDescent="0.25"/>
    <row r="5862" s="33" customFormat="1" x14ac:dyDescent="0.25"/>
    <row r="5863" s="33" customFormat="1" x14ac:dyDescent="0.25"/>
    <row r="5864" s="33" customFormat="1" x14ac:dyDescent="0.25"/>
    <row r="5865" s="33" customFormat="1" x14ac:dyDescent="0.25"/>
    <row r="5866" s="33" customFormat="1" x14ac:dyDescent="0.25"/>
    <row r="5867" s="33" customFormat="1" x14ac:dyDescent="0.25"/>
    <row r="5868" s="33" customFormat="1" x14ac:dyDescent="0.25"/>
    <row r="5869" s="33" customFormat="1" x14ac:dyDescent="0.25"/>
    <row r="5870" s="33" customFormat="1" x14ac:dyDescent="0.25"/>
    <row r="5871" s="33" customFormat="1" x14ac:dyDescent="0.25"/>
    <row r="5872" s="33" customFormat="1" x14ac:dyDescent="0.25"/>
    <row r="5873" s="33" customFormat="1" x14ac:dyDescent="0.25"/>
    <row r="5874" s="33" customFormat="1" x14ac:dyDescent="0.25"/>
    <row r="5875" s="33" customFormat="1" x14ac:dyDescent="0.25"/>
    <row r="5876" s="33" customFormat="1" x14ac:dyDescent="0.25"/>
    <row r="5877" s="33" customFormat="1" x14ac:dyDescent="0.25"/>
    <row r="5878" s="33" customFormat="1" x14ac:dyDescent="0.25"/>
    <row r="5879" s="33" customFormat="1" x14ac:dyDescent="0.25"/>
    <row r="5880" s="33" customFormat="1" x14ac:dyDescent="0.25"/>
    <row r="5881" s="33" customFormat="1" x14ac:dyDescent="0.25"/>
    <row r="5882" s="33" customFormat="1" x14ac:dyDescent="0.25"/>
    <row r="5883" s="33" customFormat="1" x14ac:dyDescent="0.25"/>
    <row r="5884" s="33" customFormat="1" x14ac:dyDescent="0.25"/>
    <row r="5885" s="33" customFormat="1" x14ac:dyDescent="0.25"/>
    <row r="5886" s="33" customFormat="1" x14ac:dyDescent="0.25"/>
    <row r="5887" s="33" customFormat="1" x14ac:dyDescent="0.25"/>
    <row r="5888" s="33" customFormat="1" x14ac:dyDescent="0.25"/>
    <row r="5889" s="33" customFormat="1" x14ac:dyDescent="0.25"/>
    <row r="5890" s="33" customFormat="1" x14ac:dyDescent="0.25"/>
    <row r="5891" s="33" customFormat="1" x14ac:dyDescent="0.25"/>
    <row r="5892" s="33" customFormat="1" x14ac:dyDescent="0.25"/>
    <row r="5893" s="33" customFormat="1" x14ac:dyDescent="0.25"/>
    <row r="5894" s="33" customFormat="1" x14ac:dyDescent="0.25"/>
    <row r="5895" s="33" customFormat="1" x14ac:dyDescent="0.25"/>
    <row r="5896" s="33" customFormat="1" x14ac:dyDescent="0.25"/>
    <row r="5897" s="33" customFormat="1" x14ac:dyDescent="0.25"/>
    <row r="5898" s="33" customFormat="1" x14ac:dyDescent="0.25"/>
    <row r="5899" s="33" customFormat="1" x14ac:dyDescent="0.25"/>
    <row r="5900" s="33" customFormat="1" x14ac:dyDescent="0.25"/>
    <row r="5901" s="33" customFormat="1" x14ac:dyDescent="0.25"/>
    <row r="5902" s="33" customFormat="1" x14ac:dyDescent="0.25"/>
    <row r="5903" s="33" customFormat="1" x14ac:dyDescent="0.25"/>
    <row r="5904" s="33" customFormat="1" x14ac:dyDescent="0.25"/>
    <row r="5905" s="33" customFormat="1" x14ac:dyDescent="0.25"/>
    <row r="5906" s="33" customFormat="1" x14ac:dyDescent="0.25"/>
    <row r="5907" s="33" customFormat="1" x14ac:dyDescent="0.25"/>
    <row r="5908" s="33" customFormat="1" x14ac:dyDescent="0.25"/>
    <row r="5909" s="33" customFormat="1" x14ac:dyDescent="0.25"/>
    <row r="5910" s="33" customFormat="1" x14ac:dyDescent="0.25"/>
    <row r="5911" s="33" customFormat="1" x14ac:dyDescent="0.25"/>
    <row r="5912" s="33" customFormat="1" x14ac:dyDescent="0.25"/>
    <row r="5913" s="33" customFormat="1" x14ac:dyDescent="0.25"/>
    <row r="5914" s="33" customFormat="1" x14ac:dyDescent="0.25"/>
    <row r="5915" s="33" customFormat="1" x14ac:dyDescent="0.25"/>
    <row r="5916" s="33" customFormat="1" x14ac:dyDescent="0.25"/>
    <row r="5917" s="33" customFormat="1" x14ac:dyDescent="0.25"/>
    <row r="5918" s="33" customFormat="1" x14ac:dyDescent="0.25"/>
    <row r="5919" s="33" customFormat="1" x14ac:dyDescent="0.25"/>
    <row r="5920" s="33" customFormat="1" x14ac:dyDescent="0.25"/>
    <row r="5921" s="33" customFormat="1" x14ac:dyDescent="0.25"/>
    <row r="5922" s="33" customFormat="1" x14ac:dyDescent="0.25"/>
    <row r="5923" s="33" customFormat="1" x14ac:dyDescent="0.25"/>
    <row r="5924" s="33" customFormat="1" x14ac:dyDescent="0.25"/>
    <row r="5925" s="33" customFormat="1" x14ac:dyDescent="0.25"/>
    <row r="5926" s="33" customFormat="1" x14ac:dyDescent="0.25"/>
    <row r="5927" s="33" customFormat="1" x14ac:dyDescent="0.25"/>
    <row r="5928" s="33" customFormat="1" x14ac:dyDescent="0.25"/>
    <row r="5929" s="33" customFormat="1" x14ac:dyDescent="0.25"/>
    <row r="5930" s="33" customFormat="1" x14ac:dyDescent="0.25"/>
    <row r="5931" s="33" customFormat="1" x14ac:dyDescent="0.25"/>
    <row r="5932" s="33" customFormat="1" x14ac:dyDescent="0.25"/>
    <row r="5933" s="33" customFormat="1" x14ac:dyDescent="0.25"/>
    <row r="5934" s="33" customFormat="1" x14ac:dyDescent="0.25"/>
    <row r="5935" s="33" customFormat="1" x14ac:dyDescent="0.25"/>
    <row r="5936" s="33" customFormat="1" x14ac:dyDescent="0.25"/>
    <row r="5937" s="33" customFormat="1" x14ac:dyDescent="0.25"/>
    <row r="5938" s="33" customFormat="1" x14ac:dyDescent="0.25"/>
    <row r="5939" s="33" customFormat="1" x14ac:dyDescent="0.25"/>
    <row r="5940" s="33" customFormat="1" x14ac:dyDescent="0.25"/>
    <row r="5941" s="33" customFormat="1" x14ac:dyDescent="0.25"/>
    <row r="5942" s="33" customFormat="1" x14ac:dyDescent="0.25"/>
    <row r="5943" s="33" customFormat="1" x14ac:dyDescent="0.25"/>
    <row r="5944" s="33" customFormat="1" x14ac:dyDescent="0.25"/>
    <row r="5945" s="33" customFormat="1" x14ac:dyDescent="0.25"/>
    <row r="5946" s="33" customFormat="1" x14ac:dyDescent="0.25"/>
    <row r="5947" s="33" customFormat="1" x14ac:dyDescent="0.25"/>
    <row r="5948" s="33" customFormat="1" x14ac:dyDescent="0.25"/>
    <row r="5949" s="33" customFormat="1" x14ac:dyDescent="0.25"/>
    <row r="5950" s="33" customFormat="1" x14ac:dyDescent="0.25"/>
    <row r="5951" s="33" customFormat="1" x14ac:dyDescent="0.25"/>
    <row r="5952" s="33" customFormat="1" x14ac:dyDescent="0.25"/>
    <row r="5953" s="33" customFormat="1" x14ac:dyDescent="0.25"/>
    <row r="5954" s="33" customFormat="1" x14ac:dyDescent="0.25"/>
    <row r="5955" s="33" customFormat="1" x14ac:dyDescent="0.25"/>
    <row r="5956" s="33" customFormat="1" x14ac:dyDescent="0.25"/>
    <row r="5957" s="33" customFormat="1" x14ac:dyDescent="0.25"/>
    <row r="5958" s="33" customFormat="1" x14ac:dyDescent="0.25"/>
    <row r="5959" s="33" customFormat="1" x14ac:dyDescent="0.25"/>
    <row r="5960" s="33" customFormat="1" x14ac:dyDescent="0.25"/>
    <row r="5961" s="33" customFormat="1" x14ac:dyDescent="0.25"/>
    <row r="5962" s="33" customFormat="1" x14ac:dyDescent="0.25"/>
    <row r="5963" s="33" customFormat="1" x14ac:dyDescent="0.25"/>
    <row r="5964" s="33" customFormat="1" x14ac:dyDescent="0.25"/>
    <row r="5965" s="33" customFormat="1" x14ac:dyDescent="0.25"/>
    <row r="5966" s="33" customFormat="1" x14ac:dyDescent="0.25"/>
    <row r="5967" s="33" customFormat="1" x14ac:dyDescent="0.25"/>
    <row r="5968" s="33" customFormat="1" x14ac:dyDescent="0.25"/>
    <row r="5969" s="33" customFormat="1" x14ac:dyDescent="0.25"/>
    <row r="5970" s="33" customFormat="1" x14ac:dyDescent="0.25"/>
    <row r="5971" s="33" customFormat="1" x14ac:dyDescent="0.25"/>
    <row r="5972" s="33" customFormat="1" x14ac:dyDescent="0.25"/>
    <row r="5973" s="33" customFormat="1" x14ac:dyDescent="0.25"/>
    <row r="5974" s="33" customFormat="1" x14ac:dyDescent="0.25"/>
    <row r="5975" s="33" customFormat="1" x14ac:dyDescent="0.25"/>
    <row r="5976" s="33" customFormat="1" x14ac:dyDescent="0.25"/>
    <row r="5977" s="33" customFormat="1" x14ac:dyDescent="0.25"/>
    <row r="5978" s="33" customFormat="1" x14ac:dyDescent="0.25"/>
    <row r="5979" s="33" customFormat="1" x14ac:dyDescent="0.25"/>
    <row r="5980" s="33" customFormat="1" x14ac:dyDescent="0.25"/>
    <row r="5981" s="33" customFormat="1" x14ac:dyDescent="0.25"/>
    <row r="5982" s="33" customFormat="1" x14ac:dyDescent="0.25"/>
    <row r="5983" s="33" customFormat="1" x14ac:dyDescent="0.25"/>
    <row r="5984" s="33" customFormat="1" x14ac:dyDescent="0.25"/>
    <row r="5985" s="33" customFormat="1" x14ac:dyDescent="0.25"/>
    <row r="5986" s="33" customFormat="1" x14ac:dyDescent="0.25"/>
    <row r="5987" s="33" customFormat="1" x14ac:dyDescent="0.25"/>
    <row r="5988" s="33" customFormat="1" x14ac:dyDescent="0.25"/>
    <row r="5989" s="33" customFormat="1" x14ac:dyDescent="0.25"/>
    <row r="5990" s="33" customFormat="1" x14ac:dyDescent="0.25"/>
    <row r="5991" s="33" customFormat="1" x14ac:dyDescent="0.25"/>
    <row r="5992" s="33" customFormat="1" x14ac:dyDescent="0.25"/>
    <row r="5993" s="33" customFormat="1" x14ac:dyDescent="0.25"/>
    <row r="5994" s="33" customFormat="1" x14ac:dyDescent="0.25"/>
    <row r="5995" s="33" customFormat="1" x14ac:dyDescent="0.25"/>
    <row r="5996" s="33" customFormat="1" x14ac:dyDescent="0.25"/>
    <row r="5997" s="33" customFormat="1" x14ac:dyDescent="0.25"/>
    <row r="5998" s="33" customFormat="1" x14ac:dyDescent="0.25"/>
    <row r="5999" s="33" customFormat="1" x14ac:dyDescent="0.25"/>
    <row r="6000" s="33" customFormat="1" x14ac:dyDescent="0.25"/>
    <row r="6001" s="33" customFormat="1" x14ac:dyDescent="0.25"/>
    <row r="6002" s="33" customFormat="1" x14ac:dyDescent="0.25"/>
    <row r="6003" s="33" customFormat="1" x14ac:dyDescent="0.25"/>
    <row r="6004" s="33" customFormat="1" x14ac:dyDescent="0.25"/>
    <row r="6005" s="33" customFormat="1" x14ac:dyDescent="0.25"/>
    <row r="6006" s="33" customFormat="1" x14ac:dyDescent="0.25"/>
    <row r="6007" s="33" customFormat="1" x14ac:dyDescent="0.25"/>
    <row r="6008" s="33" customFormat="1" x14ac:dyDescent="0.25"/>
    <row r="6009" s="33" customFormat="1" x14ac:dyDescent="0.25"/>
    <row r="6010" s="33" customFormat="1" x14ac:dyDescent="0.25"/>
    <row r="6011" s="33" customFormat="1" x14ac:dyDescent="0.25"/>
    <row r="6012" s="33" customFormat="1" x14ac:dyDescent="0.25"/>
    <row r="6013" s="33" customFormat="1" x14ac:dyDescent="0.25"/>
    <row r="6014" s="33" customFormat="1" x14ac:dyDescent="0.25"/>
    <row r="6015" s="33" customFormat="1" x14ac:dyDescent="0.25"/>
    <row r="6016" s="33" customFormat="1" x14ac:dyDescent="0.25"/>
    <row r="6017" s="33" customFormat="1" x14ac:dyDescent="0.25"/>
    <row r="6018" s="33" customFormat="1" x14ac:dyDescent="0.25"/>
    <row r="6019" s="33" customFormat="1" x14ac:dyDescent="0.25"/>
    <row r="6020" s="33" customFormat="1" x14ac:dyDescent="0.25"/>
    <row r="6021" s="33" customFormat="1" x14ac:dyDescent="0.25"/>
    <row r="6022" s="33" customFormat="1" x14ac:dyDescent="0.25"/>
    <row r="6023" s="33" customFormat="1" x14ac:dyDescent="0.25"/>
    <row r="6024" s="33" customFormat="1" x14ac:dyDescent="0.25"/>
    <row r="6025" s="33" customFormat="1" x14ac:dyDescent="0.25"/>
    <row r="6026" s="33" customFormat="1" x14ac:dyDescent="0.25"/>
    <row r="6027" s="33" customFormat="1" x14ac:dyDescent="0.25"/>
    <row r="6028" s="33" customFormat="1" x14ac:dyDescent="0.25"/>
    <row r="6029" s="33" customFormat="1" x14ac:dyDescent="0.25"/>
    <row r="6030" s="33" customFormat="1" x14ac:dyDescent="0.25"/>
    <row r="6031" s="33" customFormat="1" x14ac:dyDescent="0.25"/>
    <row r="6032" s="33" customFormat="1" x14ac:dyDescent="0.25"/>
    <row r="6033" s="33" customFormat="1" x14ac:dyDescent="0.25"/>
    <row r="6034" s="33" customFormat="1" x14ac:dyDescent="0.25"/>
    <row r="6035" s="33" customFormat="1" x14ac:dyDescent="0.25"/>
    <row r="6036" s="33" customFormat="1" x14ac:dyDescent="0.25"/>
    <row r="6037" s="33" customFormat="1" x14ac:dyDescent="0.25"/>
    <row r="6038" s="33" customFormat="1" x14ac:dyDescent="0.25"/>
    <row r="6039" s="33" customFormat="1" x14ac:dyDescent="0.25"/>
    <row r="6040" s="33" customFormat="1" x14ac:dyDescent="0.25"/>
    <row r="6041" s="33" customFormat="1" x14ac:dyDescent="0.25"/>
    <row r="6042" s="33" customFormat="1" x14ac:dyDescent="0.25"/>
    <row r="6043" s="33" customFormat="1" x14ac:dyDescent="0.25"/>
    <row r="6044" s="33" customFormat="1" x14ac:dyDescent="0.25"/>
    <row r="6045" s="33" customFormat="1" x14ac:dyDescent="0.25"/>
    <row r="6046" s="33" customFormat="1" x14ac:dyDescent="0.25"/>
    <row r="6047" s="33" customFormat="1" x14ac:dyDescent="0.25"/>
    <row r="6048" s="33" customFormat="1" x14ac:dyDescent="0.25"/>
    <row r="6049" s="33" customFormat="1" x14ac:dyDescent="0.25"/>
    <row r="6050" s="33" customFormat="1" x14ac:dyDescent="0.25"/>
    <row r="6051" s="33" customFormat="1" x14ac:dyDescent="0.25"/>
    <row r="6052" s="33" customFormat="1" x14ac:dyDescent="0.25"/>
    <row r="6053" s="33" customFormat="1" x14ac:dyDescent="0.25"/>
    <row r="6054" s="33" customFormat="1" x14ac:dyDescent="0.25"/>
    <row r="6055" s="33" customFormat="1" x14ac:dyDescent="0.25"/>
    <row r="6056" s="33" customFormat="1" x14ac:dyDescent="0.25"/>
    <row r="6057" s="33" customFormat="1" x14ac:dyDescent="0.25"/>
    <row r="6058" s="33" customFormat="1" x14ac:dyDescent="0.25"/>
    <row r="6059" s="33" customFormat="1" x14ac:dyDescent="0.25"/>
    <row r="6060" s="33" customFormat="1" x14ac:dyDescent="0.25"/>
    <row r="6061" s="33" customFormat="1" x14ac:dyDescent="0.25"/>
    <row r="6062" s="33" customFormat="1" x14ac:dyDescent="0.25"/>
    <row r="6063" s="33" customFormat="1" x14ac:dyDescent="0.25"/>
    <row r="6064" s="33" customFormat="1" x14ac:dyDescent="0.25"/>
    <row r="6065" s="33" customFormat="1" x14ac:dyDescent="0.25"/>
    <row r="6066" s="33" customFormat="1" x14ac:dyDescent="0.25"/>
    <row r="6067" s="33" customFormat="1" x14ac:dyDescent="0.25"/>
    <row r="6068" s="33" customFormat="1" x14ac:dyDescent="0.25"/>
    <row r="6069" s="33" customFormat="1" x14ac:dyDescent="0.25"/>
    <row r="6070" s="33" customFormat="1" x14ac:dyDescent="0.25"/>
    <row r="6071" s="33" customFormat="1" x14ac:dyDescent="0.25"/>
    <row r="6072" s="33" customFormat="1" x14ac:dyDescent="0.25"/>
    <row r="6073" s="33" customFormat="1" x14ac:dyDescent="0.25"/>
    <row r="6074" s="33" customFormat="1" x14ac:dyDescent="0.25"/>
    <row r="6075" s="33" customFormat="1" x14ac:dyDescent="0.25"/>
    <row r="6076" s="33" customFormat="1" x14ac:dyDescent="0.25"/>
    <row r="6077" s="33" customFormat="1" x14ac:dyDescent="0.25"/>
    <row r="6078" s="33" customFormat="1" x14ac:dyDescent="0.25"/>
    <row r="6079" s="33" customFormat="1" x14ac:dyDescent="0.25"/>
    <row r="6080" s="33" customFormat="1" x14ac:dyDescent="0.25"/>
    <row r="6081" s="33" customFormat="1" x14ac:dyDescent="0.25"/>
    <row r="6082" s="33" customFormat="1" x14ac:dyDescent="0.25"/>
    <row r="6083" s="33" customFormat="1" x14ac:dyDescent="0.25"/>
    <row r="6084" s="33" customFormat="1" x14ac:dyDescent="0.25"/>
    <row r="6085" s="33" customFormat="1" x14ac:dyDescent="0.25"/>
    <row r="6086" s="33" customFormat="1" x14ac:dyDescent="0.25"/>
    <row r="6087" s="33" customFormat="1" x14ac:dyDescent="0.25"/>
    <row r="6088" s="33" customFormat="1" x14ac:dyDescent="0.25"/>
    <row r="6089" s="33" customFormat="1" x14ac:dyDescent="0.25"/>
    <row r="6090" s="33" customFormat="1" x14ac:dyDescent="0.25"/>
    <row r="6091" s="33" customFormat="1" x14ac:dyDescent="0.25"/>
    <row r="6092" s="33" customFormat="1" x14ac:dyDescent="0.25"/>
    <row r="6093" s="33" customFormat="1" x14ac:dyDescent="0.25"/>
    <row r="6094" s="33" customFormat="1" x14ac:dyDescent="0.25"/>
    <row r="6095" s="33" customFormat="1" x14ac:dyDescent="0.25"/>
    <row r="6096" s="33" customFormat="1" x14ac:dyDescent="0.25"/>
    <row r="6097" s="33" customFormat="1" x14ac:dyDescent="0.25"/>
    <row r="6098" s="33" customFormat="1" x14ac:dyDescent="0.25"/>
    <row r="6099" s="33" customFormat="1" x14ac:dyDescent="0.25"/>
    <row r="6100" s="33" customFormat="1" x14ac:dyDescent="0.25"/>
    <row r="6101" s="33" customFormat="1" x14ac:dyDescent="0.25"/>
    <row r="6102" s="33" customFormat="1" x14ac:dyDescent="0.25"/>
    <row r="6103" s="33" customFormat="1" x14ac:dyDescent="0.25"/>
    <row r="6104" s="33" customFormat="1" x14ac:dyDescent="0.25"/>
    <row r="6105" s="33" customFormat="1" x14ac:dyDescent="0.25"/>
    <row r="6106" s="33" customFormat="1" x14ac:dyDescent="0.25"/>
    <row r="6107" s="33" customFormat="1" x14ac:dyDescent="0.25"/>
    <row r="6108" s="33" customFormat="1" x14ac:dyDescent="0.25"/>
    <row r="6109" s="33" customFormat="1" x14ac:dyDescent="0.25"/>
    <row r="6110" s="33" customFormat="1" x14ac:dyDescent="0.25"/>
    <row r="6111" s="33" customFormat="1" x14ac:dyDescent="0.25"/>
    <row r="6112" s="33" customFormat="1" x14ac:dyDescent="0.25"/>
    <row r="6113" s="33" customFormat="1" x14ac:dyDescent="0.25"/>
    <row r="6114" s="33" customFormat="1" x14ac:dyDescent="0.25"/>
    <row r="6115" s="33" customFormat="1" x14ac:dyDescent="0.25"/>
    <row r="6116" s="33" customFormat="1" x14ac:dyDescent="0.25"/>
    <row r="6117" s="33" customFormat="1" x14ac:dyDescent="0.25"/>
    <row r="6118" s="33" customFormat="1" x14ac:dyDescent="0.25"/>
    <row r="6119" s="33" customFormat="1" x14ac:dyDescent="0.25"/>
    <row r="6120" s="33" customFormat="1" x14ac:dyDescent="0.25"/>
    <row r="6121" s="33" customFormat="1" x14ac:dyDescent="0.25"/>
    <row r="6122" s="33" customFormat="1" x14ac:dyDescent="0.25"/>
    <row r="6123" s="33" customFormat="1" x14ac:dyDescent="0.25"/>
    <row r="6124" s="33" customFormat="1" x14ac:dyDescent="0.25"/>
    <row r="6125" s="33" customFormat="1" x14ac:dyDescent="0.25"/>
    <row r="6126" s="33" customFormat="1" x14ac:dyDescent="0.25"/>
    <row r="6127" s="33" customFormat="1" x14ac:dyDescent="0.25"/>
    <row r="6128" s="33" customFormat="1" x14ac:dyDescent="0.25"/>
    <row r="6129" s="33" customFormat="1" x14ac:dyDescent="0.25"/>
    <row r="6130" s="33" customFormat="1" x14ac:dyDescent="0.25"/>
    <row r="6131" s="33" customFormat="1" x14ac:dyDescent="0.25"/>
    <row r="6132" s="33" customFormat="1" x14ac:dyDescent="0.25"/>
    <row r="6133" s="33" customFormat="1" x14ac:dyDescent="0.25"/>
    <row r="6134" s="33" customFormat="1" x14ac:dyDescent="0.25"/>
    <row r="6135" s="33" customFormat="1" x14ac:dyDescent="0.25"/>
    <row r="6136" s="33" customFormat="1" x14ac:dyDescent="0.25"/>
    <row r="6137" s="33" customFormat="1" x14ac:dyDescent="0.25"/>
    <row r="6138" s="33" customFormat="1" x14ac:dyDescent="0.25"/>
    <row r="6139" s="33" customFormat="1" x14ac:dyDescent="0.25"/>
    <row r="6140" s="33" customFormat="1" x14ac:dyDescent="0.25"/>
    <row r="6141" s="33" customFormat="1" x14ac:dyDescent="0.25"/>
    <row r="6142" s="33" customFormat="1" x14ac:dyDescent="0.25"/>
    <row r="6143" s="33" customFormat="1" x14ac:dyDescent="0.25"/>
    <row r="6144" s="33" customFormat="1" x14ac:dyDescent="0.25"/>
    <row r="6145" s="33" customFormat="1" x14ac:dyDescent="0.25"/>
    <row r="6146" s="33" customFormat="1" x14ac:dyDescent="0.25"/>
    <row r="6147" s="33" customFormat="1" x14ac:dyDescent="0.25"/>
    <row r="6148" s="33" customFormat="1" x14ac:dyDescent="0.25"/>
    <row r="6149" s="33" customFormat="1" x14ac:dyDescent="0.25"/>
    <row r="6150" s="33" customFormat="1" x14ac:dyDescent="0.25"/>
    <row r="6151" s="33" customFormat="1" x14ac:dyDescent="0.25"/>
    <row r="6152" s="33" customFormat="1" x14ac:dyDescent="0.25"/>
    <row r="6153" s="33" customFormat="1" x14ac:dyDescent="0.25"/>
    <row r="6154" s="33" customFormat="1" x14ac:dyDescent="0.25"/>
    <row r="6155" s="33" customFormat="1" x14ac:dyDescent="0.25"/>
    <row r="6156" s="33" customFormat="1" x14ac:dyDescent="0.25"/>
    <row r="6157" s="33" customFormat="1" x14ac:dyDescent="0.25"/>
    <row r="6158" s="33" customFormat="1" x14ac:dyDescent="0.25"/>
    <row r="6159" s="33" customFormat="1" x14ac:dyDescent="0.25"/>
    <row r="6160" s="33" customFormat="1" x14ac:dyDescent="0.25"/>
    <row r="6161" s="33" customFormat="1" x14ac:dyDescent="0.25"/>
    <row r="6162" s="33" customFormat="1" x14ac:dyDescent="0.25"/>
    <row r="6163" s="33" customFormat="1" x14ac:dyDescent="0.25"/>
    <row r="6164" s="33" customFormat="1" x14ac:dyDescent="0.25"/>
    <row r="6165" s="33" customFormat="1" x14ac:dyDescent="0.25"/>
    <row r="6166" s="33" customFormat="1" x14ac:dyDescent="0.25"/>
    <row r="6167" s="33" customFormat="1" x14ac:dyDescent="0.25"/>
    <row r="6168" s="33" customFormat="1" x14ac:dyDescent="0.25"/>
    <row r="6169" s="33" customFormat="1" x14ac:dyDescent="0.25"/>
    <row r="6170" s="33" customFormat="1" x14ac:dyDescent="0.25"/>
    <row r="6171" s="33" customFormat="1" x14ac:dyDescent="0.25"/>
    <row r="6172" s="33" customFormat="1" x14ac:dyDescent="0.25"/>
    <row r="6173" s="33" customFormat="1" x14ac:dyDescent="0.25"/>
    <row r="6174" s="33" customFormat="1" x14ac:dyDescent="0.25"/>
    <row r="6175" s="33" customFormat="1" x14ac:dyDescent="0.25"/>
    <row r="6176" s="33" customFormat="1" x14ac:dyDescent="0.25"/>
    <row r="6177" s="33" customFormat="1" x14ac:dyDescent="0.25"/>
    <row r="6178" s="33" customFormat="1" x14ac:dyDescent="0.25"/>
    <row r="6179" s="33" customFormat="1" x14ac:dyDescent="0.25"/>
    <row r="6180" s="33" customFormat="1" x14ac:dyDescent="0.25"/>
    <row r="6181" s="33" customFormat="1" x14ac:dyDescent="0.25"/>
    <row r="6182" s="33" customFormat="1" x14ac:dyDescent="0.25"/>
    <row r="6183" s="33" customFormat="1" x14ac:dyDescent="0.25"/>
    <row r="6184" s="33" customFormat="1" x14ac:dyDescent="0.25"/>
    <row r="6185" s="33" customFormat="1" x14ac:dyDescent="0.25"/>
    <row r="6186" s="33" customFormat="1" x14ac:dyDescent="0.25"/>
    <row r="6187" s="33" customFormat="1" x14ac:dyDescent="0.25"/>
    <row r="6188" s="33" customFormat="1" x14ac:dyDescent="0.25"/>
    <row r="6189" s="33" customFormat="1" x14ac:dyDescent="0.25"/>
    <row r="6190" s="33" customFormat="1" x14ac:dyDescent="0.25"/>
    <row r="6191" s="33" customFormat="1" x14ac:dyDescent="0.25"/>
    <row r="6192" s="33" customFormat="1" x14ac:dyDescent="0.25"/>
    <row r="6193" s="33" customFormat="1" x14ac:dyDescent="0.25"/>
    <row r="6194" s="33" customFormat="1" x14ac:dyDescent="0.25"/>
    <row r="6195" s="33" customFormat="1" x14ac:dyDescent="0.25"/>
    <row r="6196" s="33" customFormat="1" x14ac:dyDescent="0.25"/>
    <row r="6197" s="33" customFormat="1" x14ac:dyDescent="0.25"/>
    <row r="6198" s="33" customFormat="1" x14ac:dyDescent="0.25"/>
    <row r="6199" s="33" customFormat="1" x14ac:dyDescent="0.25"/>
    <row r="6200" s="33" customFormat="1" x14ac:dyDescent="0.25"/>
    <row r="6201" s="33" customFormat="1" x14ac:dyDescent="0.25"/>
    <row r="6202" s="33" customFormat="1" x14ac:dyDescent="0.25"/>
    <row r="6203" s="33" customFormat="1" x14ac:dyDescent="0.25"/>
    <row r="6204" s="33" customFormat="1" x14ac:dyDescent="0.25"/>
    <row r="6205" s="33" customFormat="1" x14ac:dyDescent="0.25"/>
    <row r="6206" s="33" customFormat="1" x14ac:dyDescent="0.25"/>
    <row r="6207" s="33" customFormat="1" x14ac:dyDescent="0.25"/>
    <row r="6208" s="33" customFormat="1" x14ac:dyDescent="0.25"/>
    <row r="6209" s="33" customFormat="1" x14ac:dyDescent="0.25"/>
    <row r="6210" s="33" customFormat="1" x14ac:dyDescent="0.25"/>
    <row r="6211" s="33" customFormat="1" x14ac:dyDescent="0.25"/>
    <row r="6212" s="33" customFormat="1" x14ac:dyDescent="0.25"/>
    <row r="6213" s="33" customFormat="1" x14ac:dyDescent="0.25"/>
    <row r="6214" s="33" customFormat="1" x14ac:dyDescent="0.25"/>
    <row r="6215" s="33" customFormat="1" x14ac:dyDescent="0.25"/>
    <row r="6216" s="33" customFormat="1" x14ac:dyDescent="0.25"/>
    <row r="6217" s="33" customFormat="1" x14ac:dyDescent="0.25"/>
    <row r="6218" s="33" customFormat="1" x14ac:dyDescent="0.25"/>
    <row r="6219" s="33" customFormat="1" x14ac:dyDescent="0.25"/>
    <row r="6220" s="33" customFormat="1" x14ac:dyDescent="0.25"/>
    <row r="6221" s="33" customFormat="1" x14ac:dyDescent="0.25"/>
    <row r="6222" s="33" customFormat="1" x14ac:dyDescent="0.25"/>
    <row r="6223" s="33" customFormat="1" x14ac:dyDescent="0.25"/>
    <row r="6224" s="33" customFormat="1" x14ac:dyDescent="0.25"/>
    <row r="6225" s="33" customFormat="1" x14ac:dyDescent="0.25"/>
    <row r="6226" s="33" customFormat="1" x14ac:dyDescent="0.25"/>
    <row r="6227" s="33" customFormat="1" x14ac:dyDescent="0.25"/>
    <row r="6228" s="33" customFormat="1" x14ac:dyDescent="0.25"/>
    <row r="6229" s="33" customFormat="1" x14ac:dyDescent="0.25"/>
    <row r="6230" s="33" customFormat="1" x14ac:dyDescent="0.25"/>
    <row r="6231" s="33" customFormat="1" x14ac:dyDescent="0.25"/>
    <row r="6232" s="33" customFormat="1" x14ac:dyDescent="0.25"/>
    <row r="6233" s="33" customFormat="1" x14ac:dyDescent="0.25"/>
    <row r="6234" s="33" customFormat="1" x14ac:dyDescent="0.25"/>
    <row r="6235" s="33" customFormat="1" x14ac:dyDescent="0.25"/>
    <row r="6236" s="33" customFormat="1" x14ac:dyDescent="0.25"/>
    <row r="6237" s="33" customFormat="1" x14ac:dyDescent="0.25"/>
    <row r="6238" s="33" customFormat="1" x14ac:dyDescent="0.25"/>
    <row r="6239" s="33" customFormat="1" x14ac:dyDescent="0.25"/>
    <row r="6240" s="33" customFormat="1" x14ac:dyDescent="0.25"/>
    <row r="6241" s="33" customFormat="1" x14ac:dyDescent="0.25"/>
    <row r="6242" s="33" customFormat="1" x14ac:dyDescent="0.25"/>
    <row r="6243" s="33" customFormat="1" x14ac:dyDescent="0.25"/>
    <row r="6244" s="33" customFormat="1" x14ac:dyDescent="0.25"/>
    <row r="6245" s="33" customFormat="1" x14ac:dyDescent="0.25"/>
    <row r="6246" s="33" customFormat="1" x14ac:dyDescent="0.25"/>
    <row r="6247" s="33" customFormat="1" x14ac:dyDescent="0.25"/>
    <row r="6248" s="33" customFormat="1" x14ac:dyDescent="0.25"/>
    <row r="6249" s="33" customFormat="1" x14ac:dyDescent="0.25"/>
    <row r="6250" s="33" customFormat="1" x14ac:dyDescent="0.25"/>
    <row r="6251" s="33" customFormat="1" x14ac:dyDescent="0.25"/>
    <row r="6252" s="33" customFormat="1" x14ac:dyDescent="0.25"/>
    <row r="6253" s="33" customFormat="1" x14ac:dyDescent="0.25"/>
    <row r="6254" s="33" customFormat="1" x14ac:dyDescent="0.25"/>
    <row r="6255" s="33" customFormat="1" x14ac:dyDescent="0.25"/>
    <row r="6256" s="33" customFormat="1" x14ac:dyDescent="0.25"/>
    <row r="6257" s="33" customFormat="1" x14ac:dyDescent="0.25"/>
    <row r="6258" s="33" customFormat="1" x14ac:dyDescent="0.25"/>
    <row r="6259" s="33" customFormat="1" x14ac:dyDescent="0.25"/>
    <row r="6260" s="33" customFormat="1" x14ac:dyDescent="0.25"/>
    <row r="6261" s="33" customFormat="1" x14ac:dyDescent="0.25"/>
    <row r="6262" s="33" customFormat="1" x14ac:dyDescent="0.25"/>
    <row r="6263" s="33" customFormat="1" x14ac:dyDescent="0.25"/>
    <row r="6264" s="33" customFormat="1" x14ac:dyDescent="0.25"/>
    <row r="6265" s="33" customFormat="1" x14ac:dyDescent="0.25"/>
    <row r="6266" s="33" customFormat="1" x14ac:dyDescent="0.25"/>
    <row r="6267" s="33" customFormat="1" x14ac:dyDescent="0.25"/>
    <row r="6268" s="33" customFormat="1" x14ac:dyDescent="0.25"/>
    <row r="6269" s="33" customFormat="1" x14ac:dyDescent="0.25"/>
    <row r="6270" s="33" customFormat="1" x14ac:dyDescent="0.25"/>
    <row r="6271" s="33" customFormat="1" x14ac:dyDescent="0.25"/>
    <row r="6272" s="33" customFormat="1" x14ac:dyDescent="0.25"/>
    <row r="6273" s="33" customFormat="1" x14ac:dyDescent="0.25"/>
    <row r="6274" s="33" customFormat="1" x14ac:dyDescent="0.25"/>
    <row r="6275" s="33" customFormat="1" x14ac:dyDescent="0.25"/>
    <row r="6276" s="33" customFormat="1" x14ac:dyDescent="0.25"/>
    <row r="6277" s="33" customFormat="1" x14ac:dyDescent="0.25"/>
    <row r="6278" s="33" customFormat="1" x14ac:dyDescent="0.25"/>
    <row r="6279" s="33" customFormat="1" x14ac:dyDescent="0.25"/>
    <row r="6280" s="33" customFormat="1" x14ac:dyDescent="0.25"/>
    <row r="6281" s="33" customFormat="1" x14ac:dyDescent="0.25"/>
    <row r="6282" s="33" customFormat="1" x14ac:dyDescent="0.25"/>
    <row r="6283" s="33" customFormat="1" x14ac:dyDescent="0.25"/>
    <row r="6284" s="33" customFormat="1" x14ac:dyDescent="0.25"/>
    <row r="6285" s="33" customFormat="1" x14ac:dyDescent="0.25"/>
    <row r="6286" s="33" customFormat="1" x14ac:dyDescent="0.25"/>
    <row r="6287" s="33" customFormat="1" x14ac:dyDescent="0.25"/>
    <row r="6288" s="33" customFormat="1" x14ac:dyDescent="0.25"/>
    <row r="6289" s="33" customFormat="1" x14ac:dyDescent="0.25"/>
    <row r="6290" s="33" customFormat="1" x14ac:dyDescent="0.25"/>
    <row r="6291" s="33" customFormat="1" x14ac:dyDescent="0.25"/>
    <row r="6292" s="33" customFormat="1" x14ac:dyDescent="0.25"/>
    <row r="6293" s="33" customFormat="1" x14ac:dyDescent="0.25"/>
    <row r="6294" s="33" customFormat="1" x14ac:dyDescent="0.25"/>
    <row r="6295" s="33" customFormat="1" x14ac:dyDescent="0.25"/>
    <row r="6296" s="33" customFormat="1" x14ac:dyDescent="0.25"/>
    <row r="6297" s="33" customFormat="1" x14ac:dyDescent="0.25"/>
    <row r="6298" s="33" customFormat="1" x14ac:dyDescent="0.25"/>
    <row r="6299" s="33" customFormat="1" x14ac:dyDescent="0.25"/>
    <row r="6300" s="33" customFormat="1" x14ac:dyDescent="0.25"/>
    <row r="6301" s="33" customFormat="1" x14ac:dyDescent="0.25"/>
    <row r="6302" s="33" customFormat="1" x14ac:dyDescent="0.25"/>
    <row r="6303" s="33" customFormat="1" x14ac:dyDescent="0.25"/>
    <row r="6304" s="33" customFormat="1" x14ac:dyDescent="0.25"/>
    <row r="6305" s="33" customFormat="1" x14ac:dyDescent="0.25"/>
    <row r="6306" s="33" customFormat="1" x14ac:dyDescent="0.25"/>
    <row r="6307" s="33" customFormat="1" x14ac:dyDescent="0.25"/>
    <row r="6308" s="33" customFormat="1" x14ac:dyDescent="0.25"/>
    <row r="6309" s="33" customFormat="1" x14ac:dyDescent="0.25"/>
    <row r="6310" s="33" customFormat="1" x14ac:dyDescent="0.25"/>
    <row r="6311" s="33" customFormat="1" x14ac:dyDescent="0.25"/>
    <row r="6312" s="33" customFormat="1" x14ac:dyDescent="0.25"/>
    <row r="6313" s="33" customFormat="1" x14ac:dyDescent="0.25"/>
    <row r="6314" s="33" customFormat="1" x14ac:dyDescent="0.25"/>
    <row r="6315" s="33" customFormat="1" x14ac:dyDescent="0.25"/>
    <row r="6316" s="33" customFormat="1" x14ac:dyDescent="0.25"/>
    <row r="6317" s="33" customFormat="1" x14ac:dyDescent="0.25"/>
    <row r="6318" s="33" customFormat="1" x14ac:dyDescent="0.25"/>
    <row r="6319" s="33" customFormat="1" x14ac:dyDescent="0.25"/>
    <row r="6320" s="33" customFormat="1" x14ac:dyDescent="0.25"/>
    <row r="6321" s="33" customFormat="1" x14ac:dyDescent="0.25"/>
    <row r="6322" s="33" customFormat="1" x14ac:dyDescent="0.25"/>
    <row r="6323" s="33" customFormat="1" x14ac:dyDescent="0.25"/>
    <row r="6324" s="33" customFormat="1" x14ac:dyDescent="0.25"/>
    <row r="6325" s="33" customFormat="1" x14ac:dyDescent="0.25"/>
    <row r="6326" s="33" customFormat="1" x14ac:dyDescent="0.25"/>
    <row r="6327" s="33" customFormat="1" x14ac:dyDescent="0.25"/>
    <row r="6328" s="33" customFormat="1" x14ac:dyDescent="0.25"/>
    <row r="6329" s="33" customFormat="1" x14ac:dyDescent="0.25"/>
    <row r="6330" s="33" customFormat="1" x14ac:dyDescent="0.25"/>
    <row r="6331" s="33" customFormat="1" x14ac:dyDescent="0.25"/>
    <row r="6332" s="33" customFormat="1" x14ac:dyDescent="0.25"/>
    <row r="6333" s="33" customFormat="1" x14ac:dyDescent="0.25"/>
    <row r="6334" s="33" customFormat="1" x14ac:dyDescent="0.25"/>
    <row r="6335" s="33" customFormat="1" x14ac:dyDescent="0.25"/>
    <row r="6336" s="33" customFormat="1" x14ac:dyDescent="0.25"/>
    <row r="6337" s="33" customFormat="1" x14ac:dyDescent="0.25"/>
    <row r="6338" s="33" customFormat="1" x14ac:dyDescent="0.25"/>
    <row r="6339" s="33" customFormat="1" x14ac:dyDescent="0.25"/>
    <row r="6340" s="33" customFormat="1" x14ac:dyDescent="0.25"/>
    <row r="6341" s="33" customFormat="1" x14ac:dyDescent="0.25"/>
    <row r="6342" s="33" customFormat="1" x14ac:dyDescent="0.25"/>
    <row r="6343" s="33" customFormat="1" x14ac:dyDescent="0.25"/>
    <row r="6344" s="33" customFormat="1" x14ac:dyDescent="0.25"/>
    <row r="6345" s="33" customFormat="1" x14ac:dyDescent="0.25"/>
    <row r="6346" s="33" customFormat="1" x14ac:dyDescent="0.25"/>
    <row r="6347" s="33" customFormat="1" x14ac:dyDescent="0.25"/>
    <row r="6348" s="33" customFormat="1" x14ac:dyDescent="0.25"/>
    <row r="6349" s="33" customFormat="1" x14ac:dyDescent="0.25"/>
    <row r="6350" s="33" customFormat="1" x14ac:dyDescent="0.25"/>
    <row r="6351" s="33" customFormat="1" x14ac:dyDescent="0.25"/>
    <row r="6352" s="33" customFormat="1" x14ac:dyDescent="0.25"/>
    <row r="6353" s="33" customFormat="1" x14ac:dyDescent="0.25"/>
    <row r="6354" s="33" customFormat="1" x14ac:dyDescent="0.25"/>
    <row r="6355" s="33" customFormat="1" x14ac:dyDescent="0.25"/>
    <row r="6356" s="33" customFormat="1" x14ac:dyDescent="0.25"/>
    <row r="6357" s="33" customFormat="1" x14ac:dyDescent="0.25"/>
    <row r="6358" s="33" customFormat="1" x14ac:dyDescent="0.25"/>
    <row r="6359" s="33" customFormat="1" x14ac:dyDescent="0.25"/>
    <row r="6360" s="33" customFormat="1" x14ac:dyDescent="0.25"/>
    <row r="6361" s="33" customFormat="1" x14ac:dyDescent="0.25"/>
    <row r="6362" s="33" customFormat="1" x14ac:dyDescent="0.25"/>
    <row r="6363" s="33" customFormat="1" x14ac:dyDescent="0.25"/>
    <row r="6364" s="33" customFormat="1" x14ac:dyDescent="0.25"/>
    <row r="6365" s="33" customFormat="1" x14ac:dyDescent="0.25"/>
    <row r="6366" s="33" customFormat="1" x14ac:dyDescent="0.25"/>
    <row r="6367" s="33" customFormat="1" x14ac:dyDescent="0.25"/>
    <row r="6368" s="33" customFormat="1" x14ac:dyDescent="0.25"/>
    <row r="6369" s="33" customFormat="1" x14ac:dyDescent="0.25"/>
    <row r="6370" s="33" customFormat="1" x14ac:dyDescent="0.25"/>
    <row r="6371" s="33" customFormat="1" x14ac:dyDescent="0.25"/>
    <row r="6372" s="33" customFormat="1" x14ac:dyDescent="0.25"/>
    <row r="6373" s="33" customFormat="1" x14ac:dyDescent="0.25"/>
    <row r="6374" s="33" customFormat="1" x14ac:dyDescent="0.25"/>
    <row r="6375" s="33" customFormat="1" x14ac:dyDescent="0.25"/>
    <row r="6376" s="33" customFormat="1" x14ac:dyDescent="0.25"/>
    <row r="6377" s="33" customFormat="1" x14ac:dyDescent="0.25"/>
    <row r="6378" s="33" customFormat="1" x14ac:dyDescent="0.25"/>
    <row r="6379" s="33" customFormat="1" x14ac:dyDescent="0.25"/>
    <row r="6380" s="33" customFormat="1" x14ac:dyDescent="0.25"/>
    <row r="6381" s="33" customFormat="1" x14ac:dyDescent="0.25"/>
    <row r="6382" s="33" customFormat="1" x14ac:dyDescent="0.25"/>
    <row r="6383" s="33" customFormat="1" x14ac:dyDescent="0.25"/>
    <row r="6384" s="33" customFormat="1" x14ac:dyDescent="0.25"/>
    <row r="6385" s="33" customFormat="1" x14ac:dyDescent="0.25"/>
    <row r="6386" s="33" customFormat="1" x14ac:dyDescent="0.25"/>
    <row r="6387" s="33" customFormat="1" x14ac:dyDescent="0.25"/>
    <row r="6388" s="33" customFormat="1" x14ac:dyDescent="0.25"/>
    <row r="6389" s="33" customFormat="1" x14ac:dyDescent="0.25"/>
    <row r="6390" s="33" customFormat="1" x14ac:dyDescent="0.25"/>
    <row r="6391" s="33" customFormat="1" x14ac:dyDescent="0.25"/>
    <row r="6392" s="33" customFormat="1" x14ac:dyDescent="0.25"/>
    <row r="6393" s="33" customFormat="1" x14ac:dyDescent="0.25"/>
    <row r="6394" s="33" customFormat="1" x14ac:dyDescent="0.25"/>
    <row r="6395" s="33" customFormat="1" x14ac:dyDescent="0.25"/>
    <row r="6396" s="33" customFormat="1" x14ac:dyDescent="0.25"/>
    <row r="6397" s="33" customFormat="1" x14ac:dyDescent="0.25"/>
    <row r="6398" s="33" customFormat="1" x14ac:dyDescent="0.25"/>
    <row r="6399" s="33" customFormat="1" x14ac:dyDescent="0.25"/>
    <row r="6400" s="33" customFormat="1" x14ac:dyDescent="0.25"/>
    <row r="6401" s="33" customFormat="1" x14ac:dyDescent="0.25"/>
    <row r="6402" s="33" customFormat="1" x14ac:dyDescent="0.25"/>
    <row r="6403" s="33" customFormat="1" x14ac:dyDescent="0.25"/>
    <row r="6404" s="33" customFormat="1" x14ac:dyDescent="0.25"/>
    <row r="6405" s="33" customFormat="1" x14ac:dyDescent="0.25"/>
    <row r="6406" s="33" customFormat="1" x14ac:dyDescent="0.25"/>
    <row r="6407" s="33" customFormat="1" x14ac:dyDescent="0.25"/>
    <row r="6408" s="33" customFormat="1" x14ac:dyDescent="0.25"/>
    <row r="6409" s="33" customFormat="1" x14ac:dyDescent="0.25"/>
    <row r="6410" s="33" customFormat="1" x14ac:dyDescent="0.25"/>
    <row r="6411" s="33" customFormat="1" x14ac:dyDescent="0.25"/>
    <row r="6412" s="33" customFormat="1" x14ac:dyDescent="0.25"/>
    <row r="6413" s="33" customFormat="1" x14ac:dyDescent="0.25"/>
    <row r="6414" s="33" customFormat="1" x14ac:dyDescent="0.25"/>
    <row r="6415" s="33" customFormat="1" x14ac:dyDescent="0.25"/>
    <row r="6416" s="33" customFormat="1" x14ac:dyDescent="0.25"/>
    <row r="6417" s="33" customFormat="1" x14ac:dyDescent="0.25"/>
    <row r="6418" s="33" customFormat="1" x14ac:dyDescent="0.25"/>
    <row r="6419" s="33" customFormat="1" x14ac:dyDescent="0.25"/>
    <row r="6420" s="33" customFormat="1" x14ac:dyDescent="0.25"/>
    <row r="6421" s="33" customFormat="1" x14ac:dyDescent="0.25"/>
    <row r="6422" s="33" customFormat="1" x14ac:dyDescent="0.25"/>
    <row r="6423" s="33" customFormat="1" x14ac:dyDescent="0.25"/>
    <row r="6424" s="33" customFormat="1" x14ac:dyDescent="0.25"/>
    <row r="6425" s="33" customFormat="1" x14ac:dyDescent="0.25"/>
    <row r="6426" s="33" customFormat="1" x14ac:dyDescent="0.25"/>
    <row r="6427" s="33" customFormat="1" x14ac:dyDescent="0.25"/>
    <row r="6428" s="33" customFormat="1" x14ac:dyDescent="0.25"/>
    <row r="6429" s="33" customFormat="1" x14ac:dyDescent="0.25"/>
    <row r="6430" s="33" customFormat="1" x14ac:dyDescent="0.25"/>
    <row r="6431" s="33" customFormat="1" x14ac:dyDescent="0.25"/>
    <row r="6432" s="33" customFormat="1" x14ac:dyDescent="0.25"/>
    <row r="6433" s="33" customFormat="1" x14ac:dyDescent="0.25"/>
    <row r="6434" s="33" customFormat="1" x14ac:dyDescent="0.25"/>
    <row r="6435" s="33" customFormat="1" x14ac:dyDescent="0.25"/>
    <row r="6436" s="33" customFormat="1" x14ac:dyDescent="0.25"/>
    <row r="6437" s="33" customFormat="1" x14ac:dyDescent="0.25"/>
    <row r="6438" s="33" customFormat="1" x14ac:dyDescent="0.25"/>
    <row r="6439" s="33" customFormat="1" x14ac:dyDescent="0.25"/>
    <row r="6440" s="33" customFormat="1" x14ac:dyDescent="0.25"/>
    <row r="6441" s="33" customFormat="1" x14ac:dyDescent="0.25"/>
    <row r="6442" s="33" customFormat="1" x14ac:dyDescent="0.25"/>
    <row r="6443" s="33" customFormat="1" x14ac:dyDescent="0.25"/>
    <row r="6444" s="33" customFormat="1" x14ac:dyDescent="0.25"/>
    <row r="6445" s="33" customFormat="1" x14ac:dyDescent="0.25"/>
    <row r="6446" s="33" customFormat="1" x14ac:dyDescent="0.25"/>
    <row r="6447" s="33" customFormat="1" x14ac:dyDescent="0.25"/>
    <row r="6448" s="33" customFormat="1" x14ac:dyDescent="0.25"/>
    <row r="6449" s="33" customFormat="1" x14ac:dyDescent="0.25"/>
    <row r="6450" s="33" customFormat="1" x14ac:dyDescent="0.25"/>
    <row r="6451" s="33" customFormat="1" x14ac:dyDescent="0.25"/>
    <row r="6452" s="33" customFormat="1" x14ac:dyDescent="0.25"/>
    <row r="6453" s="33" customFormat="1" x14ac:dyDescent="0.25"/>
    <row r="6454" s="33" customFormat="1" x14ac:dyDescent="0.25"/>
    <row r="6455" s="33" customFormat="1" x14ac:dyDescent="0.25"/>
    <row r="6456" s="33" customFormat="1" x14ac:dyDescent="0.25"/>
    <row r="6457" s="33" customFormat="1" x14ac:dyDescent="0.25"/>
    <row r="6458" s="33" customFormat="1" x14ac:dyDescent="0.25"/>
    <row r="6459" s="33" customFormat="1" x14ac:dyDescent="0.25"/>
    <row r="6460" s="33" customFormat="1" x14ac:dyDescent="0.25"/>
    <row r="6461" s="33" customFormat="1" x14ac:dyDescent="0.25"/>
    <row r="6462" s="33" customFormat="1" x14ac:dyDescent="0.25"/>
    <row r="6463" s="33" customFormat="1" x14ac:dyDescent="0.25"/>
    <row r="6464" s="33" customFormat="1" x14ac:dyDescent="0.25"/>
    <row r="6465" s="33" customFormat="1" x14ac:dyDescent="0.25"/>
    <row r="6466" s="33" customFormat="1" x14ac:dyDescent="0.25"/>
    <row r="6467" s="33" customFormat="1" x14ac:dyDescent="0.25"/>
    <row r="6468" s="33" customFormat="1" x14ac:dyDescent="0.25"/>
    <row r="6469" s="33" customFormat="1" x14ac:dyDescent="0.25"/>
    <row r="6470" s="33" customFormat="1" x14ac:dyDescent="0.25"/>
    <row r="6471" s="33" customFormat="1" x14ac:dyDescent="0.25"/>
    <row r="6472" s="33" customFormat="1" x14ac:dyDescent="0.25"/>
    <row r="6473" s="33" customFormat="1" x14ac:dyDescent="0.25"/>
    <row r="6474" s="33" customFormat="1" x14ac:dyDescent="0.25"/>
    <row r="6475" s="33" customFormat="1" x14ac:dyDescent="0.25"/>
    <row r="6476" s="33" customFormat="1" x14ac:dyDescent="0.25"/>
    <row r="6477" s="33" customFormat="1" x14ac:dyDescent="0.25"/>
    <row r="6478" s="33" customFormat="1" x14ac:dyDescent="0.25"/>
    <row r="6479" s="33" customFormat="1" x14ac:dyDescent="0.25"/>
    <row r="6480" s="33" customFormat="1" x14ac:dyDescent="0.25"/>
    <row r="6481" s="33" customFormat="1" x14ac:dyDescent="0.25"/>
    <row r="6482" s="33" customFormat="1" x14ac:dyDescent="0.25"/>
    <row r="6483" s="33" customFormat="1" x14ac:dyDescent="0.25"/>
    <row r="6484" s="33" customFormat="1" x14ac:dyDescent="0.25"/>
    <row r="6485" s="33" customFormat="1" x14ac:dyDescent="0.25"/>
    <row r="6486" s="33" customFormat="1" x14ac:dyDescent="0.25"/>
    <row r="6487" s="33" customFormat="1" x14ac:dyDescent="0.25"/>
    <row r="6488" s="33" customFormat="1" x14ac:dyDescent="0.25"/>
    <row r="6489" s="33" customFormat="1" x14ac:dyDescent="0.25"/>
    <row r="6490" s="33" customFormat="1" x14ac:dyDescent="0.25"/>
    <row r="6491" s="33" customFormat="1" x14ac:dyDescent="0.25"/>
    <row r="6492" s="33" customFormat="1" x14ac:dyDescent="0.25"/>
    <row r="6493" s="33" customFormat="1" x14ac:dyDescent="0.25"/>
    <row r="6494" s="33" customFormat="1" x14ac:dyDescent="0.25"/>
    <row r="6495" s="33" customFormat="1" x14ac:dyDescent="0.25"/>
    <row r="6496" s="33" customFormat="1" x14ac:dyDescent="0.25"/>
    <row r="6497" s="33" customFormat="1" x14ac:dyDescent="0.25"/>
    <row r="6498" s="33" customFormat="1" x14ac:dyDescent="0.25"/>
    <row r="6499" s="33" customFormat="1" x14ac:dyDescent="0.25"/>
    <row r="6500" s="33" customFormat="1" x14ac:dyDescent="0.25"/>
    <row r="6501" s="33" customFormat="1" x14ac:dyDescent="0.25"/>
    <row r="6502" s="33" customFormat="1" x14ac:dyDescent="0.25"/>
    <row r="6503" s="33" customFormat="1" x14ac:dyDescent="0.25"/>
    <row r="6504" s="33" customFormat="1" x14ac:dyDescent="0.25"/>
    <row r="6505" s="33" customFormat="1" x14ac:dyDescent="0.25"/>
    <row r="6506" s="33" customFormat="1" x14ac:dyDescent="0.25"/>
    <row r="6507" s="33" customFormat="1" x14ac:dyDescent="0.25"/>
    <row r="6508" s="33" customFormat="1" x14ac:dyDescent="0.25"/>
    <row r="6509" s="33" customFormat="1" x14ac:dyDescent="0.25"/>
    <row r="6510" s="33" customFormat="1" x14ac:dyDescent="0.25"/>
    <row r="6511" s="33" customFormat="1" x14ac:dyDescent="0.25"/>
    <row r="6512" s="33" customFormat="1" x14ac:dyDescent="0.25"/>
    <row r="6513" s="33" customFormat="1" x14ac:dyDescent="0.25"/>
    <row r="6514" s="33" customFormat="1" x14ac:dyDescent="0.25"/>
    <row r="6515" s="33" customFormat="1" x14ac:dyDescent="0.25"/>
    <row r="6516" s="33" customFormat="1" x14ac:dyDescent="0.25"/>
    <row r="6517" s="33" customFormat="1" x14ac:dyDescent="0.25"/>
    <row r="6518" s="33" customFormat="1" x14ac:dyDescent="0.25"/>
    <row r="6519" s="33" customFormat="1" x14ac:dyDescent="0.25"/>
    <row r="6520" s="33" customFormat="1" x14ac:dyDescent="0.25"/>
    <row r="6521" s="33" customFormat="1" x14ac:dyDescent="0.25"/>
    <row r="6522" s="33" customFormat="1" x14ac:dyDescent="0.25"/>
    <row r="6523" s="33" customFormat="1" x14ac:dyDescent="0.25"/>
    <row r="6524" s="33" customFormat="1" x14ac:dyDescent="0.25"/>
    <row r="6525" s="33" customFormat="1" x14ac:dyDescent="0.25"/>
    <row r="6526" s="33" customFormat="1" x14ac:dyDescent="0.25"/>
    <row r="6527" s="33" customFormat="1" x14ac:dyDescent="0.25"/>
    <row r="6528" s="33" customFormat="1" x14ac:dyDescent="0.25"/>
    <row r="6529" s="33" customFormat="1" x14ac:dyDescent="0.25"/>
    <row r="6530" s="33" customFormat="1" x14ac:dyDescent="0.25"/>
    <row r="6531" s="33" customFormat="1" x14ac:dyDescent="0.25"/>
    <row r="6532" s="33" customFormat="1" x14ac:dyDescent="0.25"/>
    <row r="6533" s="33" customFormat="1" x14ac:dyDescent="0.25"/>
    <row r="6534" s="33" customFormat="1" x14ac:dyDescent="0.25"/>
    <row r="6535" s="33" customFormat="1" x14ac:dyDescent="0.25"/>
    <row r="6536" s="33" customFormat="1" x14ac:dyDescent="0.25"/>
    <row r="6537" s="33" customFormat="1" x14ac:dyDescent="0.25"/>
    <row r="6538" s="33" customFormat="1" x14ac:dyDescent="0.25"/>
    <row r="6539" s="33" customFormat="1" x14ac:dyDescent="0.25"/>
    <row r="6540" s="33" customFormat="1" x14ac:dyDescent="0.25"/>
    <row r="6541" s="33" customFormat="1" x14ac:dyDescent="0.25"/>
    <row r="6542" s="33" customFormat="1" x14ac:dyDescent="0.25"/>
    <row r="6543" s="33" customFormat="1" x14ac:dyDescent="0.25"/>
    <row r="6544" s="33" customFormat="1" x14ac:dyDescent="0.25"/>
    <row r="6545" s="33" customFormat="1" x14ac:dyDescent="0.25"/>
    <row r="6546" s="33" customFormat="1" x14ac:dyDescent="0.25"/>
    <row r="6547" s="33" customFormat="1" x14ac:dyDescent="0.25"/>
    <row r="6548" s="33" customFormat="1" x14ac:dyDescent="0.25"/>
    <row r="6549" s="33" customFormat="1" x14ac:dyDescent="0.25"/>
    <row r="6550" s="33" customFormat="1" x14ac:dyDescent="0.25"/>
    <row r="6551" s="33" customFormat="1" x14ac:dyDescent="0.25"/>
    <row r="6552" s="33" customFormat="1" x14ac:dyDescent="0.25"/>
    <row r="6553" s="33" customFormat="1" x14ac:dyDescent="0.25"/>
    <row r="6554" s="33" customFormat="1" x14ac:dyDescent="0.25"/>
    <row r="6555" s="33" customFormat="1" x14ac:dyDescent="0.25"/>
    <row r="6556" s="33" customFormat="1" x14ac:dyDescent="0.25"/>
    <row r="6557" s="33" customFormat="1" x14ac:dyDescent="0.25"/>
    <row r="6558" s="33" customFormat="1" x14ac:dyDescent="0.25"/>
    <row r="6559" s="33" customFormat="1" x14ac:dyDescent="0.25"/>
    <row r="6560" s="33" customFormat="1" x14ac:dyDescent="0.25"/>
    <row r="6561" s="33" customFormat="1" x14ac:dyDescent="0.25"/>
    <row r="6562" s="33" customFormat="1" x14ac:dyDescent="0.25"/>
    <row r="6563" s="33" customFormat="1" x14ac:dyDescent="0.25"/>
    <row r="6564" s="33" customFormat="1" x14ac:dyDescent="0.25"/>
    <row r="6565" s="33" customFormat="1" x14ac:dyDescent="0.25"/>
    <row r="6566" s="33" customFormat="1" x14ac:dyDescent="0.25"/>
    <row r="6567" s="33" customFormat="1" x14ac:dyDescent="0.25"/>
    <row r="6568" s="33" customFormat="1" x14ac:dyDescent="0.25"/>
    <row r="6569" s="33" customFormat="1" x14ac:dyDescent="0.25"/>
    <row r="6570" s="33" customFormat="1" x14ac:dyDescent="0.25"/>
    <row r="6571" s="33" customFormat="1" x14ac:dyDescent="0.25"/>
    <row r="6572" s="33" customFormat="1" x14ac:dyDescent="0.25"/>
    <row r="6573" s="33" customFormat="1" x14ac:dyDescent="0.25"/>
    <row r="6574" s="33" customFormat="1" x14ac:dyDescent="0.25"/>
    <row r="6575" s="33" customFormat="1" x14ac:dyDescent="0.25"/>
    <row r="6576" s="33" customFormat="1" x14ac:dyDescent="0.25"/>
    <row r="6577" s="33" customFormat="1" x14ac:dyDescent="0.25"/>
    <row r="6578" s="33" customFormat="1" x14ac:dyDescent="0.25"/>
    <row r="6579" s="33" customFormat="1" x14ac:dyDescent="0.25"/>
    <row r="6580" s="33" customFormat="1" x14ac:dyDescent="0.25"/>
    <row r="6581" s="33" customFormat="1" x14ac:dyDescent="0.25"/>
    <row r="6582" s="33" customFormat="1" x14ac:dyDescent="0.25"/>
    <row r="6583" s="33" customFormat="1" x14ac:dyDescent="0.25"/>
    <row r="6584" s="33" customFormat="1" x14ac:dyDescent="0.25"/>
    <row r="6585" s="33" customFormat="1" x14ac:dyDescent="0.25"/>
    <row r="6586" s="33" customFormat="1" x14ac:dyDescent="0.25"/>
    <row r="6587" s="33" customFormat="1" x14ac:dyDescent="0.25"/>
    <row r="6588" s="33" customFormat="1" x14ac:dyDescent="0.25"/>
    <row r="6589" s="33" customFormat="1" x14ac:dyDescent="0.25"/>
    <row r="6590" s="33" customFormat="1" x14ac:dyDescent="0.25"/>
    <row r="6591" s="33" customFormat="1" x14ac:dyDescent="0.25"/>
    <row r="6592" s="33" customFormat="1" x14ac:dyDescent="0.25"/>
    <row r="6593" s="33" customFormat="1" x14ac:dyDescent="0.25"/>
    <row r="6594" s="33" customFormat="1" x14ac:dyDescent="0.25"/>
    <row r="6595" s="33" customFormat="1" x14ac:dyDescent="0.25"/>
    <row r="6596" s="33" customFormat="1" x14ac:dyDescent="0.25"/>
    <row r="6597" s="33" customFormat="1" x14ac:dyDescent="0.25"/>
    <row r="6598" s="33" customFormat="1" x14ac:dyDescent="0.25"/>
    <row r="6599" s="33" customFormat="1" x14ac:dyDescent="0.25"/>
    <row r="6600" s="33" customFormat="1" x14ac:dyDescent="0.25"/>
    <row r="6601" s="33" customFormat="1" x14ac:dyDescent="0.25"/>
    <row r="6602" s="33" customFormat="1" x14ac:dyDescent="0.25"/>
    <row r="6603" s="33" customFormat="1" x14ac:dyDescent="0.25"/>
    <row r="6604" s="33" customFormat="1" x14ac:dyDescent="0.25"/>
    <row r="6605" s="33" customFormat="1" x14ac:dyDescent="0.25"/>
    <row r="6606" s="33" customFormat="1" x14ac:dyDescent="0.25"/>
    <row r="6607" s="33" customFormat="1" x14ac:dyDescent="0.25"/>
    <row r="6608" s="33" customFormat="1" x14ac:dyDescent="0.25"/>
    <row r="6609" s="33" customFormat="1" x14ac:dyDescent="0.25"/>
    <row r="6610" s="33" customFormat="1" x14ac:dyDescent="0.25"/>
    <row r="6611" s="33" customFormat="1" x14ac:dyDescent="0.25"/>
    <row r="6612" s="33" customFormat="1" x14ac:dyDescent="0.25"/>
    <row r="6613" s="33" customFormat="1" x14ac:dyDescent="0.25"/>
    <row r="6614" s="33" customFormat="1" x14ac:dyDescent="0.25"/>
    <row r="6615" s="33" customFormat="1" x14ac:dyDescent="0.25"/>
    <row r="6616" s="33" customFormat="1" x14ac:dyDescent="0.25"/>
    <row r="6617" s="33" customFormat="1" x14ac:dyDescent="0.25"/>
    <row r="6618" s="33" customFormat="1" x14ac:dyDescent="0.25"/>
    <row r="6619" s="33" customFormat="1" x14ac:dyDescent="0.25"/>
    <row r="6620" s="33" customFormat="1" x14ac:dyDescent="0.25"/>
    <row r="6621" s="33" customFormat="1" x14ac:dyDescent="0.25"/>
    <row r="6622" s="33" customFormat="1" x14ac:dyDescent="0.25"/>
    <row r="6623" s="33" customFormat="1" x14ac:dyDescent="0.25"/>
    <row r="6624" s="33" customFormat="1" x14ac:dyDescent="0.25"/>
    <row r="6625" s="33" customFormat="1" x14ac:dyDescent="0.25"/>
    <row r="6626" s="33" customFormat="1" x14ac:dyDescent="0.25"/>
    <row r="6627" s="33" customFormat="1" x14ac:dyDescent="0.25"/>
    <row r="6628" s="33" customFormat="1" x14ac:dyDescent="0.25"/>
    <row r="6629" s="33" customFormat="1" x14ac:dyDescent="0.25"/>
    <row r="6630" s="33" customFormat="1" x14ac:dyDescent="0.25"/>
    <row r="6631" s="33" customFormat="1" x14ac:dyDescent="0.25"/>
    <row r="6632" s="33" customFormat="1" x14ac:dyDescent="0.25"/>
    <row r="6633" s="33" customFormat="1" x14ac:dyDescent="0.25"/>
    <row r="6634" s="33" customFormat="1" x14ac:dyDescent="0.25"/>
    <row r="6635" s="33" customFormat="1" x14ac:dyDescent="0.25"/>
    <row r="6636" s="33" customFormat="1" x14ac:dyDescent="0.25"/>
    <row r="6637" s="33" customFormat="1" x14ac:dyDescent="0.25"/>
    <row r="6638" s="33" customFormat="1" x14ac:dyDescent="0.25"/>
    <row r="6639" s="33" customFormat="1" x14ac:dyDescent="0.25"/>
    <row r="6640" s="33" customFormat="1" x14ac:dyDescent="0.25"/>
    <row r="6641" s="33" customFormat="1" x14ac:dyDescent="0.25"/>
    <row r="6642" s="33" customFormat="1" x14ac:dyDescent="0.25"/>
    <row r="6643" s="33" customFormat="1" x14ac:dyDescent="0.25"/>
    <row r="6644" s="33" customFormat="1" x14ac:dyDescent="0.25"/>
    <row r="6645" s="33" customFormat="1" x14ac:dyDescent="0.25"/>
    <row r="6646" s="33" customFormat="1" x14ac:dyDescent="0.25"/>
    <row r="6647" s="33" customFormat="1" x14ac:dyDescent="0.25"/>
    <row r="6648" s="33" customFormat="1" x14ac:dyDescent="0.25"/>
    <row r="6649" s="33" customFormat="1" x14ac:dyDescent="0.25"/>
    <row r="6650" s="33" customFormat="1" x14ac:dyDescent="0.25"/>
    <row r="6651" s="33" customFormat="1" x14ac:dyDescent="0.25"/>
    <row r="6652" s="33" customFormat="1" x14ac:dyDescent="0.25"/>
    <row r="6653" s="33" customFormat="1" x14ac:dyDescent="0.25"/>
    <row r="6654" s="33" customFormat="1" x14ac:dyDescent="0.25"/>
    <row r="6655" s="33" customFormat="1" x14ac:dyDescent="0.25"/>
    <row r="6656" s="33" customFormat="1" x14ac:dyDescent="0.25"/>
    <row r="6657" s="33" customFormat="1" x14ac:dyDescent="0.25"/>
    <row r="6658" s="33" customFormat="1" x14ac:dyDescent="0.25"/>
    <row r="6659" s="33" customFormat="1" x14ac:dyDescent="0.25"/>
    <row r="6660" s="33" customFormat="1" x14ac:dyDescent="0.25"/>
    <row r="6661" s="33" customFormat="1" x14ac:dyDescent="0.25"/>
    <row r="6662" s="33" customFormat="1" x14ac:dyDescent="0.25"/>
    <row r="6663" s="33" customFormat="1" x14ac:dyDescent="0.25"/>
    <row r="6664" s="33" customFormat="1" x14ac:dyDescent="0.25"/>
    <row r="6665" s="33" customFormat="1" x14ac:dyDescent="0.25"/>
    <row r="6666" s="33" customFormat="1" x14ac:dyDescent="0.25"/>
    <row r="6667" s="33" customFormat="1" x14ac:dyDescent="0.25"/>
    <row r="6668" s="33" customFormat="1" x14ac:dyDescent="0.25"/>
    <row r="6669" s="33" customFormat="1" x14ac:dyDescent="0.25"/>
    <row r="6670" s="33" customFormat="1" x14ac:dyDescent="0.25"/>
    <row r="6671" s="33" customFormat="1" x14ac:dyDescent="0.25"/>
    <row r="6672" s="33" customFormat="1" x14ac:dyDescent="0.25"/>
    <row r="6673" s="33" customFormat="1" x14ac:dyDescent="0.25"/>
    <row r="6674" s="33" customFormat="1" x14ac:dyDescent="0.25"/>
    <row r="6675" s="33" customFormat="1" x14ac:dyDescent="0.25"/>
    <row r="6676" s="33" customFormat="1" x14ac:dyDescent="0.25"/>
    <row r="6677" s="33" customFormat="1" x14ac:dyDescent="0.25"/>
    <row r="6678" s="33" customFormat="1" x14ac:dyDescent="0.25"/>
    <row r="6679" s="33" customFormat="1" x14ac:dyDescent="0.25"/>
    <row r="6680" s="33" customFormat="1" x14ac:dyDescent="0.25"/>
    <row r="6681" s="33" customFormat="1" x14ac:dyDescent="0.25"/>
    <row r="6682" s="33" customFormat="1" x14ac:dyDescent="0.25"/>
    <row r="6683" s="33" customFormat="1" x14ac:dyDescent="0.25"/>
    <row r="6684" s="33" customFormat="1" x14ac:dyDescent="0.25"/>
    <row r="6685" s="33" customFormat="1" x14ac:dyDescent="0.25"/>
    <row r="6686" s="33" customFormat="1" x14ac:dyDescent="0.25"/>
    <row r="6687" s="33" customFormat="1" x14ac:dyDescent="0.25"/>
    <row r="6688" s="33" customFormat="1" x14ac:dyDescent="0.25"/>
    <row r="6689" s="33" customFormat="1" x14ac:dyDescent="0.25"/>
    <row r="6690" s="33" customFormat="1" x14ac:dyDescent="0.25"/>
    <row r="6691" s="33" customFormat="1" x14ac:dyDescent="0.25"/>
    <row r="6692" s="33" customFormat="1" x14ac:dyDescent="0.25"/>
    <row r="6693" s="33" customFormat="1" x14ac:dyDescent="0.25"/>
    <row r="6694" s="33" customFormat="1" x14ac:dyDescent="0.25"/>
    <row r="6695" s="33" customFormat="1" x14ac:dyDescent="0.25"/>
    <row r="6696" s="33" customFormat="1" x14ac:dyDescent="0.25"/>
    <row r="6697" s="33" customFormat="1" x14ac:dyDescent="0.25"/>
    <row r="6698" s="33" customFormat="1" x14ac:dyDescent="0.25"/>
    <row r="6699" s="33" customFormat="1" x14ac:dyDescent="0.25"/>
    <row r="6700" s="33" customFormat="1" x14ac:dyDescent="0.25"/>
    <row r="6701" s="33" customFormat="1" x14ac:dyDescent="0.25"/>
    <row r="6702" s="33" customFormat="1" x14ac:dyDescent="0.25"/>
    <row r="6703" s="33" customFormat="1" x14ac:dyDescent="0.25"/>
    <row r="6704" s="33" customFormat="1" x14ac:dyDescent="0.25"/>
    <row r="6705" s="33" customFormat="1" x14ac:dyDescent="0.25"/>
    <row r="6706" s="33" customFormat="1" x14ac:dyDescent="0.25"/>
    <row r="6707" s="33" customFormat="1" x14ac:dyDescent="0.25"/>
    <row r="6708" s="33" customFormat="1" x14ac:dyDescent="0.25"/>
    <row r="6709" s="33" customFormat="1" x14ac:dyDescent="0.25"/>
    <row r="6710" s="33" customFormat="1" x14ac:dyDescent="0.25"/>
    <row r="6711" s="33" customFormat="1" x14ac:dyDescent="0.25"/>
    <row r="6712" s="33" customFormat="1" x14ac:dyDescent="0.25"/>
    <row r="6713" s="33" customFormat="1" x14ac:dyDescent="0.25"/>
    <row r="6714" s="33" customFormat="1" x14ac:dyDescent="0.25"/>
    <row r="6715" s="33" customFormat="1" x14ac:dyDescent="0.25"/>
    <row r="6716" s="33" customFormat="1" x14ac:dyDescent="0.25"/>
    <row r="6717" s="33" customFormat="1" x14ac:dyDescent="0.25"/>
    <row r="6718" s="33" customFormat="1" x14ac:dyDescent="0.25"/>
    <row r="6719" s="33" customFormat="1" x14ac:dyDescent="0.25"/>
    <row r="6720" s="33" customFormat="1" x14ac:dyDescent="0.25"/>
    <row r="6721" s="33" customFormat="1" x14ac:dyDescent="0.25"/>
    <row r="6722" s="33" customFormat="1" x14ac:dyDescent="0.25"/>
    <row r="6723" s="33" customFormat="1" x14ac:dyDescent="0.25"/>
    <row r="6724" s="33" customFormat="1" x14ac:dyDescent="0.25"/>
    <row r="6725" s="33" customFormat="1" x14ac:dyDescent="0.25"/>
    <row r="6726" s="33" customFormat="1" x14ac:dyDescent="0.25"/>
    <row r="6727" s="33" customFormat="1" x14ac:dyDescent="0.25"/>
    <row r="6728" s="33" customFormat="1" x14ac:dyDescent="0.25"/>
    <row r="6729" s="33" customFormat="1" x14ac:dyDescent="0.25"/>
    <row r="6730" s="33" customFormat="1" x14ac:dyDescent="0.25"/>
    <row r="6731" s="33" customFormat="1" x14ac:dyDescent="0.25"/>
    <row r="6732" s="33" customFormat="1" x14ac:dyDescent="0.25"/>
    <row r="6733" s="33" customFormat="1" x14ac:dyDescent="0.25"/>
    <row r="6734" s="33" customFormat="1" x14ac:dyDescent="0.25"/>
    <row r="6735" s="33" customFormat="1" x14ac:dyDescent="0.25"/>
    <row r="6736" s="33" customFormat="1" x14ac:dyDescent="0.25"/>
    <row r="6737" s="33" customFormat="1" x14ac:dyDescent="0.25"/>
    <row r="6738" s="33" customFormat="1" x14ac:dyDescent="0.25"/>
    <row r="6739" s="33" customFormat="1" x14ac:dyDescent="0.25"/>
    <row r="6740" s="33" customFormat="1" x14ac:dyDescent="0.25"/>
    <row r="6741" s="33" customFormat="1" x14ac:dyDescent="0.25"/>
    <row r="6742" s="33" customFormat="1" x14ac:dyDescent="0.25"/>
    <row r="6743" s="33" customFormat="1" x14ac:dyDescent="0.25"/>
    <row r="6744" s="33" customFormat="1" x14ac:dyDescent="0.25"/>
    <row r="6745" s="33" customFormat="1" x14ac:dyDescent="0.25"/>
    <row r="6746" s="33" customFormat="1" x14ac:dyDescent="0.25"/>
    <row r="6747" s="33" customFormat="1" x14ac:dyDescent="0.25"/>
    <row r="6748" s="33" customFormat="1" x14ac:dyDescent="0.25"/>
    <row r="6749" s="33" customFormat="1" x14ac:dyDescent="0.25"/>
    <row r="6750" s="33" customFormat="1" x14ac:dyDescent="0.25"/>
    <row r="6751" s="33" customFormat="1" x14ac:dyDescent="0.25"/>
    <row r="6752" s="33" customFormat="1" x14ac:dyDescent="0.25"/>
    <row r="6753" s="33" customFormat="1" x14ac:dyDescent="0.25"/>
    <row r="6754" s="33" customFormat="1" x14ac:dyDescent="0.25"/>
    <row r="6755" s="33" customFormat="1" x14ac:dyDescent="0.25"/>
    <row r="6756" s="33" customFormat="1" x14ac:dyDescent="0.25"/>
    <row r="6757" s="33" customFormat="1" x14ac:dyDescent="0.25"/>
    <row r="6758" s="33" customFormat="1" x14ac:dyDescent="0.25"/>
    <row r="6759" s="33" customFormat="1" x14ac:dyDescent="0.25"/>
    <row r="6760" s="33" customFormat="1" x14ac:dyDescent="0.25"/>
    <row r="6761" s="33" customFormat="1" x14ac:dyDescent="0.25"/>
    <row r="6762" s="33" customFormat="1" x14ac:dyDescent="0.25"/>
    <row r="6763" s="33" customFormat="1" x14ac:dyDescent="0.25"/>
    <row r="6764" s="33" customFormat="1" x14ac:dyDescent="0.25"/>
    <row r="6765" s="33" customFormat="1" x14ac:dyDescent="0.25"/>
    <row r="6766" s="33" customFormat="1" x14ac:dyDescent="0.25"/>
    <row r="6767" s="33" customFormat="1" x14ac:dyDescent="0.25"/>
    <row r="6768" s="33" customFormat="1" x14ac:dyDescent="0.25"/>
    <row r="6769" s="33" customFormat="1" x14ac:dyDescent="0.25"/>
    <row r="6770" s="33" customFormat="1" x14ac:dyDescent="0.25"/>
    <row r="6771" s="33" customFormat="1" x14ac:dyDescent="0.25"/>
    <row r="6772" s="33" customFormat="1" x14ac:dyDescent="0.25"/>
    <row r="6773" s="33" customFormat="1" x14ac:dyDescent="0.25"/>
    <row r="6774" s="33" customFormat="1" x14ac:dyDescent="0.25"/>
    <row r="6775" s="33" customFormat="1" x14ac:dyDescent="0.25"/>
    <row r="6776" s="33" customFormat="1" x14ac:dyDescent="0.25"/>
    <row r="6777" s="33" customFormat="1" x14ac:dyDescent="0.25"/>
    <row r="6778" s="33" customFormat="1" x14ac:dyDescent="0.25"/>
    <row r="6779" s="33" customFormat="1" x14ac:dyDescent="0.25"/>
    <row r="6780" s="33" customFormat="1" x14ac:dyDescent="0.25"/>
    <row r="6781" s="33" customFormat="1" x14ac:dyDescent="0.25"/>
    <row r="6782" s="33" customFormat="1" x14ac:dyDescent="0.25"/>
    <row r="6783" s="33" customFormat="1" x14ac:dyDescent="0.25"/>
    <row r="6784" s="33" customFormat="1" x14ac:dyDescent="0.25"/>
    <row r="6785" s="33" customFormat="1" x14ac:dyDescent="0.25"/>
    <row r="6786" s="33" customFormat="1" x14ac:dyDescent="0.25"/>
    <row r="6787" s="33" customFormat="1" x14ac:dyDescent="0.25"/>
    <row r="6788" s="33" customFormat="1" x14ac:dyDescent="0.25"/>
    <row r="6789" s="33" customFormat="1" x14ac:dyDescent="0.25"/>
    <row r="6790" s="33" customFormat="1" x14ac:dyDescent="0.25"/>
    <row r="6791" s="33" customFormat="1" x14ac:dyDescent="0.25"/>
    <row r="6792" s="33" customFormat="1" x14ac:dyDescent="0.25"/>
    <row r="6793" s="33" customFormat="1" x14ac:dyDescent="0.25"/>
    <row r="6794" s="33" customFormat="1" x14ac:dyDescent="0.25"/>
    <row r="6795" s="33" customFormat="1" x14ac:dyDescent="0.25"/>
    <row r="6796" s="33" customFormat="1" x14ac:dyDescent="0.25"/>
    <row r="6797" s="33" customFormat="1" x14ac:dyDescent="0.25"/>
    <row r="6798" s="33" customFormat="1" x14ac:dyDescent="0.25"/>
    <row r="6799" s="33" customFormat="1" x14ac:dyDescent="0.25"/>
    <row r="6800" s="33" customFormat="1" x14ac:dyDescent="0.25"/>
    <row r="6801" s="33" customFormat="1" x14ac:dyDescent="0.25"/>
    <row r="6802" s="33" customFormat="1" x14ac:dyDescent="0.25"/>
    <row r="6803" s="33" customFormat="1" x14ac:dyDescent="0.25"/>
    <row r="6804" s="33" customFormat="1" x14ac:dyDescent="0.25"/>
    <row r="6805" s="33" customFormat="1" x14ac:dyDescent="0.25"/>
    <row r="6806" s="33" customFormat="1" x14ac:dyDescent="0.25"/>
    <row r="6807" s="33" customFormat="1" x14ac:dyDescent="0.25"/>
    <row r="6808" s="33" customFormat="1" x14ac:dyDescent="0.25"/>
    <row r="6809" s="33" customFormat="1" x14ac:dyDescent="0.25"/>
    <row r="6810" s="33" customFormat="1" x14ac:dyDescent="0.25"/>
    <row r="6811" s="33" customFormat="1" x14ac:dyDescent="0.25"/>
    <row r="6812" s="33" customFormat="1" x14ac:dyDescent="0.25"/>
    <row r="6813" s="33" customFormat="1" x14ac:dyDescent="0.25"/>
    <row r="6814" s="33" customFormat="1" x14ac:dyDescent="0.25"/>
    <row r="6815" s="33" customFormat="1" x14ac:dyDescent="0.25"/>
    <row r="6816" s="33" customFormat="1" x14ac:dyDescent="0.25"/>
    <row r="6817" s="33" customFormat="1" x14ac:dyDescent="0.25"/>
    <row r="6818" s="33" customFormat="1" x14ac:dyDescent="0.25"/>
    <row r="6819" s="33" customFormat="1" x14ac:dyDescent="0.25"/>
    <row r="6820" s="33" customFormat="1" x14ac:dyDescent="0.25"/>
    <row r="6821" s="33" customFormat="1" x14ac:dyDescent="0.25"/>
    <row r="6822" s="33" customFormat="1" x14ac:dyDescent="0.25"/>
    <row r="6823" s="33" customFormat="1" x14ac:dyDescent="0.25"/>
    <row r="6824" s="33" customFormat="1" x14ac:dyDescent="0.25"/>
    <row r="6825" s="33" customFormat="1" x14ac:dyDescent="0.25"/>
    <row r="6826" s="33" customFormat="1" x14ac:dyDescent="0.25"/>
    <row r="6827" s="33" customFormat="1" x14ac:dyDescent="0.25"/>
    <row r="6828" s="33" customFormat="1" x14ac:dyDescent="0.25"/>
    <row r="6829" s="33" customFormat="1" x14ac:dyDescent="0.25"/>
    <row r="6830" s="33" customFormat="1" x14ac:dyDescent="0.25"/>
    <row r="6831" s="33" customFormat="1" x14ac:dyDescent="0.25"/>
    <row r="6832" s="33" customFormat="1" x14ac:dyDescent="0.25"/>
    <row r="6833" s="33" customFormat="1" x14ac:dyDescent="0.25"/>
    <row r="6834" s="33" customFormat="1" x14ac:dyDescent="0.25"/>
    <row r="6835" s="33" customFormat="1" x14ac:dyDescent="0.25"/>
    <row r="6836" s="33" customFormat="1" x14ac:dyDescent="0.25"/>
    <row r="6837" s="33" customFormat="1" x14ac:dyDescent="0.25"/>
    <row r="6838" s="33" customFormat="1" x14ac:dyDescent="0.25"/>
    <row r="6839" s="33" customFormat="1" x14ac:dyDescent="0.25"/>
    <row r="6840" s="33" customFormat="1" x14ac:dyDescent="0.25"/>
    <row r="6841" s="33" customFormat="1" x14ac:dyDescent="0.25"/>
    <row r="6842" s="33" customFormat="1" x14ac:dyDescent="0.25"/>
    <row r="6843" s="33" customFormat="1" x14ac:dyDescent="0.25"/>
    <row r="6844" s="33" customFormat="1" x14ac:dyDescent="0.25"/>
    <row r="6845" s="33" customFormat="1" x14ac:dyDescent="0.25"/>
    <row r="6846" s="33" customFormat="1" x14ac:dyDescent="0.25"/>
    <row r="6847" s="33" customFormat="1" x14ac:dyDescent="0.25"/>
    <row r="6848" s="33" customFormat="1" x14ac:dyDescent="0.25"/>
    <row r="6849" s="33" customFormat="1" x14ac:dyDescent="0.25"/>
    <row r="6850" s="33" customFormat="1" x14ac:dyDescent="0.25"/>
    <row r="6851" s="33" customFormat="1" x14ac:dyDescent="0.25"/>
    <row r="6852" s="33" customFormat="1" x14ac:dyDescent="0.25"/>
    <row r="6853" s="33" customFormat="1" x14ac:dyDescent="0.25"/>
    <row r="6854" s="33" customFormat="1" x14ac:dyDescent="0.25"/>
    <row r="6855" s="33" customFormat="1" x14ac:dyDescent="0.25"/>
    <row r="6856" s="33" customFormat="1" x14ac:dyDescent="0.25"/>
    <row r="6857" s="33" customFormat="1" x14ac:dyDescent="0.25"/>
    <row r="6858" s="33" customFormat="1" x14ac:dyDescent="0.25"/>
    <row r="6859" s="33" customFormat="1" x14ac:dyDescent="0.25"/>
    <row r="6860" s="33" customFormat="1" x14ac:dyDescent="0.25"/>
    <row r="6861" s="33" customFormat="1" x14ac:dyDescent="0.25"/>
    <row r="6862" s="33" customFormat="1" x14ac:dyDescent="0.25"/>
    <row r="6863" s="33" customFormat="1" x14ac:dyDescent="0.25"/>
    <row r="6864" s="33" customFormat="1" x14ac:dyDescent="0.25"/>
    <row r="6865" s="33" customFormat="1" x14ac:dyDescent="0.25"/>
    <row r="6866" s="33" customFormat="1" x14ac:dyDescent="0.25"/>
    <row r="6867" s="33" customFormat="1" x14ac:dyDescent="0.25"/>
    <row r="6868" s="33" customFormat="1" x14ac:dyDescent="0.25"/>
    <row r="6869" s="33" customFormat="1" x14ac:dyDescent="0.25"/>
    <row r="6870" s="33" customFormat="1" x14ac:dyDescent="0.25"/>
    <row r="6871" s="33" customFormat="1" x14ac:dyDescent="0.25"/>
    <row r="6872" s="33" customFormat="1" x14ac:dyDescent="0.25"/>
    <row r="6873" s="33" customFormat="1" x14ac:dyDescent="0.25"/>
    <row r="6874" s="33" customFormat="1" x14ac:dyDescent="0.25"/>
    <row r="6875" s="33" customFormat="1" x14ac:dyDescent="0.25"/>
    <row r="6876" s="33" customFormat="1" x14ac:dyDescent="0.25"/>
    <row r="6877" s="33" customFormat="1" x14ac:dyDescent="0.25"/>
    <row r="6878" s="33" customFormat="1" x14ac:dyDescent="0.25"/>
    <row r="6879" s="33" customFormat="1" x14ac:dyDescent="0.25"/>
    <row r="6880" s="33" customFormat="1" x14ac:dyDescent="0.25"/>
    <row r="6881" s="33" customFormat="1" x14ac:dyDescent="0.25"/>
    <row r="6882" s="33" customFormat="1" x14ac:dyDescent="0.25"/>
    <row r="6883" s="33" customFormat="1" x14ac:dyDescent="0.25"/>
    <row r="6884" s="33" customFormat="1" x14ac:dyDescent="0.25"/>
    <row r="6885" s="33" customFormat="1" x14ac:dyDescent="0.25"/>
    <row r="6886" s="33" customFormat="1" x14ac:dyDescent="0.25"/>
    <row r="6887" s="33" customFormat="1" x14ac:dyDescent="0.25"/>
    <row r="6888" s="33" customFormat="1" x14ac:dyDescent="0.25"/>
    <row r="6889" s="33" customFormat="1" x14ac:dyDescent="0.25"/>
    <row r="6890" s="33" customFormat="1" x14ac:dyDescent="0.25"/>
    <row r="6891" s="33" customFormat="1" x14ac:dyDescent="0.25"/>
    <row r="6892" s="33" customFormat="1" x14ac:dyDescent="0.25"/>
    <row r="6893" s="33" customFormat="1" x14ac:dyDescent="0.25"/>
    <row r="6894" s="33" customFormat="1" x14ac:dyDescent="0.25"/>
    <row r="6895" s="33" customFormat="1" x14ac:dyDescent="0.25"/>
    <row r="6896" s="33" customFormat="1" x14ac:dyDescent="0.25"/>
    <row r="6897" s="33" customFormat="1" x14ac:dyDescent="0.25"/>
    <row r="6898" s="33" customFormat="1" x14ac:dyDescent="0.25"/>
    <row r="6899" s="33" customFormat="1" x14ac:dyDescent="0.25"/>
    <row r="6900" s="33" customFormat="1" x14ac:dyDescent="0.25"/>
    <row r="6901" s="33" customFormat="1" x14ac:dyDescent="0.25"/>
    <row r="6902" s="33" customFormat="1" x14ac:dyDescent="0.25"/>
    <row r="6903" s="33" customFormat="1" x14ac:dyDescent="0.25"/>
    <row r="6904" s="33" customFormat="1" x14ac:dyDescent="0.25"/>
    <row r="6905" s="33" customFormat="1" x14ac:dyDescent="0.25"/>
    <row r="6906" s="33" customFormat="1" x14ac:dyDescent="0.25"/>
    <row r="6907" s="33" customFormat="1" x14ac:dyDescent="0.25"/>
    <row r="6908" s="33" customFormat="1" x14ac:dyDescent="0.25"/>
    <row r="6909" s="33" customFormat="1" x14ac:dyDescent="0.25"/>
    <row r="6910" s="33" customFormat="1" x14ac:dyDescent="0.25"/>
    <row r="6911" s="33" customFormat="1" x14ac:dyDescent="0.25"/>
    <row r="6912" s="33" customFormat="1" x14ac:dyDescent="0.25"/>
    <row r="6913" s="33" customFormat="1" x14ac:dyDescent="0.25"/>
    <row r="6914" s="33" customFormat="1" x14ac:dyDescent="0.25"/>
    <row r="6915" s="33" customFormat="1" x14ac:dyDescent="0.25"/>
    <row r="6916" s="33" customFormat="1" x14ac:dyDescent="0.25"/>
    <row r="6917" s="33" customFormat="1" x14ac:dyDescent="0.25"/>
    <row r="6918" s="33" customFormat="1" x14ac:dyDescent="0.25"/>
    <row r="6919" s="33" customFormat="1" x14ac:dyDescent="0.25"/>
    <row r="6920" s="33" customFormat="1" x14ac:dyDescent="0.25"/>
    <row r="6921" s="33" customFormat="1" x14ac:dyDescent="0.25"/>
    <row r="6922" s="33" customFormat="1" x14ac:dyDescent="0.25"/>
    <row r="6923" s="33" customFormat="1" x14ac:dyDescent="0.25"/>
    <row r="6924" s="33" customFormat="1" x14ac:dyDescent="0.25"/>
    <row r="6925" s="33" customFormat="1" x14ac:dyDescent="0.25"/>
    <row r="6926" s="33" customFormat="1" x14ac:dyDescent="0.25"/>
    <row r="6927" s="33" customFormat="1" x14ac:dyDescent="0.25"/>
    <row r="6928" s="33" customFormat="1" x14ac:dyDescent="0.25"/>
    <row r="6929" s="33" customFormat="1" x14ac:dyDescent="0.25"/>
    <row r="6930" s="33" customFormat="1" x14ac:dyDescent="0.25"/>
    <row r="6931" s="33" customFormat="1" x14ac:dyDescent="0.25"/>
    <row r="6932" s="33" customFormat="1" x14ac:dyDescent="0.25"/>
    <row r="6933" s="33" customFormat="1" x14ac:dyDescent="0.25"/>
    <row r="6934" s="33" customFormat="1" x14ac:dyDescent="0.25"/>
    <row r="6935" s="33" customFormat="1" x14ac:dyDescent="0.25"/>
    <row r="6936" s="33" customFormat="1" x14ac:dyDescent="0.25"/>
    <row r="6937" s="33" customFormat="1" x14ac:dyDescent="0.25"/>
    <row r="6938" s="33" customFormat="1" x14ac:dyDescent="0.25"/>
    <row r="6939" s="33" customFormat="1" x14ac:dyDescent="0.25"/>
    <row r="6940" s="33" customFormat="1" x14ac:dyDescent="0.25"/>
    <row r="6941" s="33" customFormat="1" x14ac:dyDescent="0.25"/>
    <row r="6942" s="33" customFormat="1" x14ac:dyDescent="0.25"/>
    <row r="6943" s="33" customFormat="1" x14ac:dyDescent="0.25"/>
    <row r="6944" s="33" customFormat="1" x14ac:dyDescent="0.25"/>
    <row r="6945" s="33" customFormat="1" x14ac:dyDescent="0.25"/>
    <row r="6946" s="33" customFormat="1" x14ac:dyDescent="0.25"/>
    <row r="6947" s="33" customFormat="1" x14ac:dyDescent="0.25"/>
    <row r="6948" s="33" customFormat="1" x14ac:dyDescent="0.25"/>
    <row r="6949" s="33" customFormat="1" x14ac:dyDescent="0.25"/>
    <row r="6950" s="33" customFormat="1" x14ac:dyDescent="0.25"/>
    <row r="6951" s="33" customFormat="1" x14ac:dyDescent="0.25"/>
    <row r="6952" s="33" customFormat="1" x14ac:dyDescent="0.25"/>
    <row r="6953" s="33" customFormat="1" x14ac:dyDescent="0.25"/>
    <row r="6954" s="33" customFormat="1" x14ac:dyDescent="0.25"/>
    <row r="6955" s="33" customFormat="1" x14ac:dyDescent="0.25"/>
    <row r="6956" s="33" customFormat="1" x14ac:dyDescent="0.25"/>
    <row r="6957" s="33" customFormat="1" x14ac:dyDescent="0.25"/>
    <row r="6958" s="33" customFormat="1" x14ac:dyDescent="0.25"/>
    <row r="6959" s="33" customFormat="1" x14ac:dyDescent="0.25"/>
    <row r="6960" s="33" customFormat="1" x14ac:dyDescent="0.25"/>
    <row r="6961" s="33" customFormat="1" x14ac:dyDescent="0.25"/>
    <row r="6962" s="33" customFormat="1" x14ac:dyDescent="0.25"/>
    <row r="6963" s="33" customFormat="1" x14ac:dyDescent="0.25"/>
    <row r="6964" s="33" customFormat="1" x14ac:dyDescent="0.25"/>
    <row r="6965" s="33" customFormat="1" x14ac:dyDescent="0.25"/>
    <row r="6966" s="33" customFormat="1" x14ac:dyDescent="0.25"/>
    <row r="6967" s="33" customFormat="1" x14ac:dyDescent="0.25"/>
    <row r="6968" s="33" customFormat="1" x14ac:dyDescent="0.25"/>
    <row r="6969" s="33" customFormat="1" x14ac:dyDescent="0.25"/>
    <row r="6970" s="33" customFormat="1" x14ac:dyDescent="0.25"/>
    <row r="6971" s="33" customFormat="1" x14ac:dyDescent="0.25"/>
    <row r="6972" s="33" customFormat="1" x14ac:dyDescent="0.25"/>
    <row r="6973" s="33" customFormat="1" x14ac:dyDescent="0.25"/>
    <row r="6974" s="33" customFormat="1" x14ac:dyDescent="0.25"/>
    <row r="6975" s="33" customFormat="1" x14ac:dyDescent="0.25"/>
    <row r="6976" s="33" customFormat="1" x14ac:dyDescent="0.25"/>
    <row r="6977" s="33" customFormat="1" x14ac:dyDescent="0.25"/>
    <row r="6978" s="33" customFormat="1" x14ac:dyDescent="0.25"/>
    <row r="6979" s="33" customFormat="1" x14ac:dyDescent="0.25"/>
    <row r="6980" s="33" customFormat="1" x14ac:dyDescent="0.25"/>
    <row r="6981" s="33" customFormat="1" x14ac:dyDescent="0.25"/>
    <row r="6982" s="33" customFormat="1" x14ac:dyDescent="0.25"/>
    <row r="6983" s="33" customFormat="1" x14ac:dyDescent="0.25"/>
    <row r="6984" s="33" customFormat="1" x14ac:dyDescent="0.25"/>
    <row r="6985" s="33" customFormat="1" x14ac:dyDescent="0.25"/>
    <row r="6986" s="33" customFormat="1" x14ac:dyDescent="0.25"/>
    <row r="6987" s="33" customFormat="1" x14ac:dyDescent="0.25"/>
    <row r="6988" s="33" customFormat="1" x14ac:dyDescent="0.25"/>
    <row r="6989" s="33" customFormat="1" x14ac:dyDescent="0.25"/>
    <row r="6990" s="33" customFormat="1" x14ac:dyDescent="0.25"/>
    <row r="6991" s="33" customFormat="1" x14ac:dyDescent="0.25"/>
    <row r="6992" s="33" customFormat="1" x14ac:dyDescent="0.25"/>
    <row r="6993" s="33" customFormat="1" x14ac:dyDescent="0.25"/>
    <row r="6994" s="33" customFormat="1" x14ac:dyDescent="0.25"/>
    <row r="6995" s="33" customFormat="1" x14ac:dyDescent="0.25"/>
    <row r="6996" s="33" customFormat="1" x14ac:dyDescent="0.25"/>
    <row r="6997" s="33" customFormat="1" x14ac:dyDescent="0.25"/>
    <row r="6998" s="33" customFormat="1" x14ac:dyDescent="0.25"/>
    <row r="6999" s="33" customFormat="1" x14ac:dyDescent="0.25"/>
    <row r="7000" s="33" customFormat="1" x14ac:dyDescent="0.25"/>
    <row r="7001" s="33" customFormat="1" x14ac:dyDescent="0.25"/>
    <row r="7002" s="33" customFormat="1" x14ac:dyDescent="0.25"/>
    <row r="7003" s="33" customFormat="1" x14ac:dyDescent="0.25"/>
    <row r="7004" s="33" customFormat="1" x14ac:dyDescent="0.25"/>
    <row r="7005" s="33" customFormat="1" x14ac:dyDescent="0.25"/>
    <row r="7006" s="33" customFormat="1" x14ac:dyDescent="0.25"/>
    <row r="7007" s="33" customFormat="1" x14ac:dyDescent="0.25"/>
    <row r="7008" s="33" customFormat="1" x14ac:dyDescent="0.25"/>
    <row r="7009" s="33" customFormat="1" x14ac:dyDescent="0.25"/>
    <row r="7010" s="33" customFormat="1" x14ac:dyDescent="0.25"/>
    <row r="7011" s="33" customFormat="1" x14ac:dyDescent="0.25"/>
    <row r="7012" s="33" customFormat="1" x14ac:dyDescent="0.25"/>
    <row r="7013" s="33" customFormat="1" x14ac:dyDescent="0.25"/>
    <row r="7014" s="33" customFormat="1" x14ac:dyDescent="0.25"/>
    <row r="7015" s="33" customFormat="1" x14ac:dyDescent="0.25"/>
    <row r="7016" s="33" customFormat="1" x14ac:dyDescent="0.25"/>
    <row r="7017" s="33" customFormat="1" x14ac:dyDescent="0.25"/>
    <row r="7018" s="33" customFormat="1" x14ac:dyDescent="0.25"/>
    <row r="7019" s="33" customFormat="1" x14ac:dyDescent="0.25"/>
    <row r="7020" s="33" customFormat="1" x14ac:dyDescent="0.25"/>
    <row r="7021" s="33" customFormat="1" x14ac:dyDescent="0.25"/>
    <row r="7022" s="33" customFormat="1" x14ac:dyDescent="0.25"/>
    <row r="7023" s="33" customFormat="1" x14ac:dyDescent="0.25"/>
    <row r="7024" s="33" customFormat="1" x14ac:dyDescent="0.25"/>
    <row r="7025" s="33" customFormat="1" x14ac:dyDescent="0.25"/>
    <row r="7026" s="33" customFormat="1" x14ac:dyDescent="0.25"/>
    <row r="7027" s="33" customFormat="1" x14ac:dyDescent="0.25"/>
    <row r="7028" s="33" customFormat="1" x14ac:dyDescent="0.25"/>
    <row r="7029" s="33" customFormat="1" x14ac:dyDescent="0.25"/>
    <row r="7030" s="33" customFormat="1" x14ac:dyDescent="0.25"/>
    <row r="7031" s="33" customFormat="1" x14ac:dyDescent="0.25"/>
    <row r="7032" s="33" customFormat="1" x14ac:dyDescent="0.25"/>
    <row r="7033" s="33" customFormat="1" x14ac:dyDescent="0.25"/>
    <row r="7034" s="33" customFormat="1" x14ac:dyDescent="0.25"/>
    <row r="7035" s="33" customFormat="1" x14ac:dyDescent="0.25"/>
    <row r="7036" s="33" customFormat="1" x14ac:dyDescent="0.25"/>
    <row r="7037" s="33" customFormat="1" x14ac:dyDescent="0.25"/>
    <row r="7038" s="33" customFormat="1" x14ac:dyDescent="0.25"/>
    <row r="7039" s="33" customFormat="1" x14ac:dyDescent="0.25"/>
    <row r="7040" s="33" customFormat="1" x14ac:dyDescent="0.25"/>
    <row r="7041" s="33" customFormat="1" x14ac:dyDescent="0.25"/>
    <row r="7042" s="33" customFormat="1" x14ac:dyDescent="0.25"/>
    <row r="7043" s="33" customFormat="1" x14ac:dyDescent="0.25"/>
    <row r="7044" s="33" customFormat="1" x14ac:dyDescent="0.25"/>
    <row r="7045" s="33" customFormat="1" x14ac:dyDescent="0.25"/>
    <row r="7046" s="33" customFormat="1" x14ac:dyDescent="0.25"/>
    <row r="7047" s="33" customFormat="1" x14ac:dyDescent="0.25"/>
    <row r="7048" s="33" customFormat="1" x14ac:dyDescent="0.25"/>
    <row r="7049" s="33" customFormat="1" x14ac:dyDescent="0.25"/>
    <row r="7050" s="33" customFormat="1" x14ac:dyDescent="0.25"/>
    <row r="7051" s="33" customFormat="1" x14ac:dyDescent="0.25"/>
    <row r="7052" s="33" customFormat="1" x14ac:dyDescent="0.25"/>
    <row r="7053" s="33" customFormat="1" x14ac:dyDescent="0.25"/>
    <row r="7054" s="33" customFormat="1" x14ac:dyDescent="0.25"/>
    <row r="7055" s="33" customFormat="1" x14ac:dyDescent="0.25"/>
    <row r="7056" s="33" customFormat="1" x14ac:dyDescent="0.25"/>
    <row r="7057" s="33" customFormat="1" x14ac:dyDescent="0.25"/>
    <row r="7058" s="33" customFormat="1" x14ac:dyDescent="0.25"/>
    <row r="7059" s="33" customFormat="1" x14ac:dyDescent="0.25"/>
    <row r="7060" s="33" customFormat="1" x14ac:dyDescent="0.25"/>
    <row r="7061" s="33" customFormat="1" x14ac:dyDescent="0.25"/>
    <row r="7062" s="33" customFormat="1" x14ac:dyDescent="0.25"/>
    <row r="7063" s="33" customFormat="1" x14ac:dyDescent="0.25"/>
    <row r="7064" s="33" customFormat="1" x14ac:dyDescent="0.25"/>
    <row r="7065" s="33" customFormat="1" x14ac:dyDescent="0.25"/>
    <row r="7066" s="33" customFormat="1" x14ac:dyDescent="0.25"/>
    <row r="7067" s="33" customFormat="1" x14ac:dyDescent="0.25"/>
    <row r="7068" s="33" customFormat="1" x14ac:dyDescent="0.25"/>
    <row r="7069" s="33" customFormat="1" x14ac:dyDescent="0.25"/>
    <row r="7070" s="33" customFormat="1" x14ac:dyDescent="0.25"/>
    <row r="7071" s="33" customFormat="1" x14ac:dyDescent="0.25"/>
    <row r="7072" s="33" customFormat="1" x14ac:dyDescent="0.25"/>
    <row r="7073" s="33" customFormat="1" x14ac:dyDescent="0.25"/>
    <row r="7074" s="33" customFormat="1" x14ac:dyDescent="0.25"/>
    <row r="7075" s="33" customFormat="1" x14ac:dyDescent="0.25"/>
    <row r="7076" s="33" customFormat="1" x14ac:dyDescent="0.25"/>
    <row r="7077" s="33" customFormat="1" x14ac:dyDescent="0.25"/>
    <row r="7078" s="33" customFormat="1" x14ac:dyDescent="0.25"/>
    <row r="7079" s="33" customFormat="1" x14ac:dyDescent="0.25"/>
    <row r="7080" s="33" customFormat="1" x14ac:dyDescent="0.25"/>
    <row r="7081" s="33" customFormat="1" x14ac:dyDescent="0.25"/>
    <row r="7082" s="33" customFormat="1" x14ac:dyDescent="0.25"/>
    <row r="7083" s="33" customFormat="1" x14ac:dyDescent="0.25"/>
    <row r="7084" s="33" customFormat="1" x14ac:dyDescent="0.25"/>
    <row r="7085" s="33" customFormat="1" x14ac:dyDescent="0.25"/>
    <row r="7086" s="33" customFormat="1" x14ac:dyDescent="0.25"/>
    <row r="7087" s="33" customFormat="1" x14ac:dyDescent="0.25"/>
    <row r="7088" s="33" customFormat="1" x14ac:dyDescent="0.25"/>
    <row r="7089" s="33" customFormat="1" x14ac:dyDescent="0.25"/>
    <row r="7090" s="33" customFormat="1" x14ac:dyDescent="0.25"/>
    <row r="7091" s="33" customFormat="1" x14ac:dyDescent="0.25"/>
    <row r="7092" s="33" customFormat="1" x14ac:dyDescent="0.25"/>
    <row r="7093" s="33" customFormat="1" x14ac:dyDescent="0.25"/>
    <row r="7094" s="33" customFormat="1" x14ac:dyDescent="0.25"/>
    <row r="7095" s="33" customFormat="1" x14ac:dyDescent="0.25"/>
    <row r="7096" s="33" customFormat="1" x14ac:dyDescent="0.25"/>
    <row r="7097" s="33" customFormat="1" x14ac:dyDescent="0.25"/>
    <row r="7098" s="33" customFormat="1" x14ac:dyDescent="0.25"/>
    <row r="7099" s="33" customFormat="1" x14ac:dyDescent="0.25"/>
    <row r="7100" s="33" customFormat="1" x14ac:dyDescent="0.25"/>
    <row r="7101" s="33" customFormat="1" x14ac:dyDescent="0.25"/>
    <row r="7102" s="33" customFormat="1" x14ac:dyDescent="0.25"/>
    <row r="7103" s="33" customFormat="1" x14ac:dyDescent="0.25"/>
    <row r="7104" s="33" customFormat="1" x14ac:dyDescent="0.25"/>
    <row r="7105" s="33" customFormat="1" x14ac:dyDescent="0.25"/>
    <row r="7106" s="33" customFormat="1" x14ac:dyDescent="0.25"/>
    <row r="7107" s="33" customFormat="1" x14ac:dyDescent="0.25"/>
    <row r="7108" s="33" customFormat="1" x14ac:dyDescent="0.25"/>
    <row r="7109" s="33" customFormat="1" x14ac:dyDescent="0.25"/>
    <row r="7110" s="33" customFormat="1" x14ac:dyDescent="0.25"/>
    <row r="7111" s="33" customFormat="1" x14ac:dyDescent="0.25"/>
    <row r="7112" s="33" customFormat="1" x14ac:dyDescent="0.25"/>
    <row r="7113" s="33" customFormat="1" x14ac:dyDescent="0.25"/>
    <row r="7114" s="33" customFormat="1" x14ac:dyDescent="0.25"/>
    <row r="7115" s="33" customFormat="1" x14ac:dyDescent="0.25"/>
    <row r="7116" s="33" customFormat="1" x14ac:dyDescent="0.25"/>
    <row r="7117" s="33" customFormat="1" x14ac:dyDescent="0.25"/>
    <row r="7118" s="33" customFormat="1" x14ac:dyDescent="0.25"/>
    <row r="7119" s="33" customFormat="1" x14ac:dyDescent="0.25"/>
    <row r="7120" s="33" customFormat="1" x14ac:dyDescent="0.25"/>
    <row r="7121" s="33" customFormat="1" x14ac:dyDescent="0.25"/>
    <row r="7122" s="33" customFormat="1" x14ac:dyDescent="0.25"/>
    <row r="7123" s="33" customFormat="1" x14ac:dyDescent="0.25"/>
    <row r="7124" s="33" customFormat="1" x14ac:dyDescent="0.25"/>
    <row r="7125" s="33" customFormat="1" x14ac:dyDescent="0.25"/>
    <row r="7126" s="33" customFormat="1" x14ac:dyDescent="0.25"/>
    <row r="7127" s="33" customFormat="1" x14ac:dyDescent="0.25"/>
    <row r="7128" s="33" customFormat="1" x14ac:dyDescent="0.25"/>
    <row r="7129" s="33" customFormat="1" x14ac:dyDescent="0.25"/>
    <row r="7130" s="33" customFormat="1" x14ac:dyDescent="0.25"/>
    <row r="7131" s="33" customFormat="1" x14ac:dyDescent="0.25"/>
    <row r="7132" s="33" customFormat="1" x14ac:dyDescent="0.25"/>
    <row r="7133" s="33" customFormat="1" x14ac:dyDescent="0.25"/>
    <row r="7134" s="33" customFormat="1" x14ac:dyDescent="0.25"/>
    <row r="7135" s="33" customFormat="1" x14ac:dyDescent="0.25"/>
    <row r="7136" s="33" customFormat="1" x14ac:dyDescent="0.25"/>
    <row r="7137" s="33" customFormat="1" x14ac:dyDescent="0.25"/>
    <row r="7138" s="33" customFormat="1" x14ac:dyDescent="0.25"/>
    <row r="7139" s="33" customFormat="1" x14ac:dyDescent="0.25"/>
    <row r="7140" s="33" customFormat="1" x14ac:dyDescent="0.25"/>
    <row r="7141" s="33" customFormat="1" x14ac:dyDescent="0.25"/>
    <row r="7142" s="33" customFormat="1" x14ac:dyDescent="0.25"/>
    <row r="7143" s="33" customFormat="1" x14ac:dyDescent="0.25"/>
    <row r="7144" s="33" customFormat="1" x14ac:dyDescent="0.25"/>
    <row r="7145" s="33" customFormat="1" x14ac:dyDescent="0.25"/>
    <row r="7146" s="33" customFormat="1" x14ac:dyDescent="0.25"/>
    <row r="7147" s="33" customFormat="1" x14ac:dyDescent="0.25"/>
    <row r="7148" s="33" customFormat="1" x14ac:dyDescent="0.25"/>
    <row r="7149" s="33" customFormat="1" x14ac:dyDescent="0.25"/>
    <row r="7150" s="33" customFormat="1" x14ac:dyDescent="0.25"/>
    <row r="7151" s="33" customFormat="1" x14ac:dyDescent="0.25"/>
    <row r="7152" s="33" customFormat="1" x14ac:dyDescent="0.25"/>
    <row r="7153" s="33" customFormat="1" x14ac:dyDescent="0.25"/>
    <row r="7154" s="33" customFormat="1" x14ac:dyDescent="0.25"/>
    <row r="7155" s="33" customFormat="1" x14ac:dyDescent="0.25"/>
    <row r="7156" s="33" customFormat="1" x14ac:dyDescent="0.25"/>
    <row r="7157" s="33" customFormat="1" x14ac:dyDescent="0.25"/>
    <row r="7158" s="33" customFormat="1" x14ac:dyDescent="0.25"/>
    <row r="7159" s="33" customFormat="1" x14ac:dyDescent="0.25"/>
    <row r="7160" s="33" customFormat="1" x14ac:dyDescent="0.25"/>
    <row r="7161" s="33" customFormat="1" x14ac:dyDescent="0.25"/>
    <row r="7162" s="33" customFormat="1" x14ac:dyDescent="0.25"/>
    <row r="7163" s="33" customFormat="1" x14ac:dyDescent="0.25"/>
    <row r="7164" s="33" customFormat="1" x14ac:dyDescent="0.25"/>
    <row r="7165" s="33" customFormat="1" x14ac:dyDescent="0.25"/>
    <row r="7166" s="33" customFormat="1" x14ac:dyDescent="0.25"/>
    <row r="7167" s="33" customFormat="1" x14ac:dyDescent="0.25"/>
    <row r="7168" s="33" customFormat="1" x14ac:dyDescent="0.25"/>
    <row r="7169" s="33" customFormat="1" x14ac:dyDescent="0.25"/>
    <row r="7170" s="33" customFormat="1" x14ac:dyDescent="0.25"/>
    <row r="7171" s="33" customFormat="1" x14ac:dyDescent="0.25"/>
    <row r="7172" s="33" customFormat="1" x14ac:dyDescent="0.25"/>
    <row r="7173" s="33" customFormat="1" x14ac:dyDescent="0.25"/>
    <row r="7174" s="33" customFormat="1" x14ac:dyDescent="0.25"/>
    <row r="7175" s="33" customFormat="1" x14ac:dyDescent="0.25"/>
    <row r="7176" s="33" customFormat="1" x14ac:dyDescent="0.25"/>
    <row r="7177" s="33" customFormat="1" x14ac:dyDescent="0.25"/>
    <row r="7178" s="33" customFormat="1" x14ac:dyDescent="0.25"/>
    <row r="7179" s="33" customFormat="1" x14ac:dyDescent="0.25"/>
    <row r="7180" s="33" customFormat="1" x14ac:dyDescent="0.25"/>
    <row r="7181" s="33" customFormat="1" x14ac:dyDescent="0.25"/>
    <row r="7182" s="33" customFormat="1" x14ac:dyDescent="0.25"/>
    <row r="7183" s="33" customFormat="1" x14ac:dyDescent="0.25"/>
    <row r="7184" s="33" customFormat="1" x14ac:dyDescent="0.25"/>
    <row r="7185" s="33" customFormat="1" x14ac:dyDescent="0.25"/>
    <row r="7186" s="33" customFormat="1" x14ac:dyDescent="0.25"/>
    <row r="7187" s="33" customFormat="1" x14ac:dyDescent="0.25"/>
    <row r="7188" s="33" customFormat="1" x14ac:dyDescent="0.25"/>
    <row r="7189" s="33" customFormat="1" x14ac:dyDescent="0.25"/>
    <row r="7190" s="33" customFormat="1" x14ac:dyDescent="0.25"/>
    <row r="7191" s="33" customFormat="1" x14ac:dyDescent="0.25"/>
    <row r="7192" s="33" customFormat="1" x14ac:dyDescent="0.25"/>
    <row r="7193" s="33" customFormat="1" x14ac:dyDescent="0.25"/>
    <row r="7194" s="33" customFormat="1" x14ac:dyDescent="0.25"/>
    <row r="7195" s="33" customFormat="1" x14ac:dyDescent="0.25"/>
    <row r="7196" s="33" customFormat="1" x14ac:dyDescent="0.25"/>
    <row r="7197" s="33" customFormat="1" x14ac:dyDescent="0.25"/>
    <row r="7198" s="33" customFormat="1" x14ac:dyDescent="0.25"/>
    <row r="7199" s="33" customFormat="1" x14ac:dyDescent="0.25"/>
    <row r="7200" s="33" customFormat="1" x14ac:dyDescent="0.25"/>
    <row r="7201" s="33" customFormat="1" x14ac:dyDescent="0.25"/>
    <row r="7202" s="33" customFormat="1" x14ac:dyDescent="0.25"/>
    <row r="7203" s="33" customFormat="1" x14ac:dyDescent="0.25"/>
    <row r="7204" s="33" customFormat="1" x14ac:dyDescent="0.25"/>
    <row r="7205" s="33" customFormat="1" x14ac:dyDescent="0.25"/>
    <row r="7206" s="33" customFormat="1" x14ac:dyDescent="0.25"/>
    <row r="7207" s="33" customFormat="1" x14ac:dyDescent="0.25"/>
    <row r="7208" s="33" customFormat="1" x14ac:dyDescent="0.25"/>
    <row r="7209" s="33" customFormat="1" x14ac:dyDescent="0.25"/>
    <row r="7210" s="33" customFormat="1" x14ac:dyDescent="0.25"/>
    <row r="7211" s="33" customFormat="1" x14ac:dyDescent="0.25"/>
    <row r="7212" s="33" customFormat="1" x14ac:dyDescent="0.25"/>
    <row r="7213" s="33" customFormat="1" x14ac:dyDescent="0.25"/>
    <row r="7214" s="33" customFormat="1" x14ac:dyDescent="0.25"/>
    <row r="7215" s="33" customFormat="1" x14ac:dyDescent="0.25"/>
    <row r="7216" s="33" customFormat="1" x14ac:dyDescent="0.25"/>
    <row r="7217" s="33" customFormat="1" x14ac:dyDescent="0.25"/>
    <row r="7218" s="33" customFormat="1" x14ac:dyDescent="0.25"/>
    <row r="7219" s="33" customFormat="1" x14ac:dyDescent="0.25"/>
    <row r="7220" s="33" customFormat="1" x14ac:dyDescent="0.25"/>
    <row r="7221" s="33" customFormat="1" x14ac:dyDescent="0.25"/>
    <row r="7222" s="33" customFormat="1" x14ac:dyDescent="0.25"/>
    <row r="7223" s="33" customFormat="1" x14ac:dyDescent="0.25"/>
    <row r="7224" s="33" customFormat="1" x14ac:dyDescent="0.25"/>
    <row r="7225" s="33" customFormat="1" x14ac:dyDescent="0.25"/>
    <row r="7226" s="33" customFormat="1" x14ac:dyDescent="0.25"/>
    <row r="7227" s="33" customFormat="1" x14ac:dyDescent="0.25"/>
    <row r="7228" s="33" customFormat="1" x14ac:dyDescent="0.25"/>
    <row r="7229" s="33" customFormat="1" x14ac:dyDescent="0.25"/>
    <row r="7230" s="33" customFormat="1" x14ac:dyDescent="0.25"/>
    <row r="7231" s="33" customFormat="1" x14ac:dyDescent="0.25"/>
    <row r="7232" s="33" customFormat="1" x14ac:dyDescent="0.25"/>
    <row r="7233" s="33" customFormat="1" x14ac:dyDescent="0.25"/>
    <row r="7234" s="33" customFormat="1" x14ac:dyDescent="0.25"/>
    <row r="7235" s="33" customFormat="1" x14ac:dyDescent="0.25"/>
    <row r="7236" s="33" customFormat="1" x14ac:dyDescent="0.25"/>
    <row r="7237" s="33" customFormat="1" x14ac:dyDescent="0.25"/>
    <row r="7238" s="33" customFormat="1" x14ac:dyDescent="0.25"/>
    <row r="7239" s="33" customFormat="1" x14ac:dyDescent="0.25"/>
    <row r="7240" s="33" customFormat="1" x14ac:dyDescent="0.25"/>
    <row r="7241" s="33" customFormat="1" x14ac:dyDescent="0.25"/>
    <row r="7242" s="33" customFormat="1" x14ac:dyDescent="0.25"/>
    <row r="7243" s="33" customFormat="1" x14ac:dyDescent="0.25"/>
    <row r="7244" s="33" customFormat="1" x14ac:dyDescent="0.25"/>
    <row r="7245" s="33" customFormat="1" x14ac:dyDescent="0.25"/>
    <row r="7246" s="33" customFormat="1" x14ac:dyDescent="0.25"/>
    <row r="7247" s="33" customFormat="1" x14ac:dyDescent="0.25"/>
    <row r="7248" s="33" customFormat="1" x14ac:dyDescent="0.25"/>
    <row r="7249" s="33" customFormat="1" x14ac:dyDescent="0.25"/>
    <row r="7250" s="33" customFormat="1" x14ac:dyDescent="0.25"/>
    <row r="7251" s="33" customFormat="1" x14ac:dyDescent="0.25"/>
    <row r="7252" s="33" customFormat="1" x14ac:dyDescent="0.25"/>
    <row r="7253" s="33" customFormat="1" x14ac:dyDescent="0.25"/>
    <row r="7254" s="33" customFormat="1" x14ac:dyDescent="0.25"/>
    <row r="7255" s="33" customFormat="1" x14ac:dyDescent="0.25"/>
    <row r="7256" s="33" customFormat="1" x14ac:dyDescent="0.25"/>
    <row r="7257" s="33" customFormat="1" x14ac:dyDescent="0.25"/>
    <row r="7258" s="33" customFormat="1" x14ac:dyDescent="0.25"/>
    <row r="7259" s="33" customFormat="1" x14ac:dyDescent="0.25"/>
    <row r="7260" s="33" customFormat="1" x14ac:dyDescent="0.25"/>
    <row r="7261" s="33" customFormat="1" x14ac:dyDescent="0.25"/>
    <row r="7262" s="33" customFormat="1" x14ac:dyDescent="0.25"/>
    <row r="7263" s="33" customFormat="1" x14ac:dyDescent="0.25"/>
    <row r="7264" s="33" customFormat="1" x14ac:dyDescent="0.25"/>
    <row r="7265" s="33" customFormat="1" x14ac:dyDescent="0.25"/>
    <row r="7266" s="33" customFormat="1" x14ac:dyDescent="0.25"/>
    <row r="7267" s="33" customFormat="1" x14ac:dyDescent="0.25"/>
    <row r="7268" s="33" customFormat="1" x14ac:dyDescent="0.25"/>
    <row r="7269" s="33" customFormat="1" x14ac:dyDescent="0.25"/>
    <row r="7270" s="33" customFormat="1" x14ac:dyDescent="0.25"/>
    <row r="7271" s="33" customFormat="1" x14ac:dyDescent="0.25"/>
    <row r="7272" s="33" customFormat="1" x14ac:dyDescent="0.25"/>
    <row r="7273" s="33" customFormat="1" x14ac:dyDescent="0.25"/>
    <row r="7274" s="33" customFormat="1" x14ac:dyDescent="0.25"/>
    <row r="7275" s="33" customFormat="1" x14ac:dyDescent="0.25"/>
    <row r="7276" s="33" customFormat="1" x14ac:dyDescent="0.25"/>
    <row r="7277" s="33" customFormat="1" x14ac:dyDescent="0.25"/>
    <row r="7278" s="33" customFormat="1" x14ac:dyDescent="0.25"/>
    <row r="7279" s="33" customFormat="1" x14ac:dyDescent="0.25"/>
    <row r="7280" s="33" customFormat="1" x14ac:dyDescent="0.25"/>
    <row r="7281" s="33" customFormat="1" x14ac:dyDescent="0.25"/>
    <row r="7282" s="33" customFormat="1" x14ac:dyDescent="0.25"/>
    <row r="7283" s="33" customFormat="1" x14ac:dyDescent="0.25"/>
    <row r="7284" s="33" customFormat="1" x14ac:dyDescent="0.25"/>
    <row r="7285" s="33" customFormat="1" x14ac:dyDescent="0.25"/>
    <row r="7286" s="33" customFormat="1" x14ac:dyDescent="0.25"/>
    <row r="7287" s="33" customFormat="1" x14ac:dyDescent="0.25"/>
    <row r="7288" s="33" customFormat="1" x14ac:dyDescent="0.25"/>
    <row r="7289" s="33" customFormat="1" x14ac:dyDescent="0.25"/>
    <row r="7290" s="33" customFormat="1" x14ac:dyDescent="0.25"/>
    <row r="7291" s="33" customFormat="1" x14ac:dyDescent="0.25"/>
    <row r="7292" s="33" customFormat="1" x14ac:dyDescent="0.25"/>
    <row r="7293" s="33" customFormat="1" x14ac:dyDescent="0.25"/>
    <row r="7294" s="33" customFormat="1" x14ac:dyDescent="0.25"/>
    <row r="7295" s="33" customFormat="1" x14ac:dyDescent="0.25"/>
    <row r="7296" s="33" customFormat="1" x14ac:dyDescent="0.25"/>
    <row r="7297" s="33" customFormat="1" x14ac:dyDescent="0.25"/>
    <row r="7298" s="33" customFormat="1" x14ac:dyDescent="0.25"/>
    <row r="7299" s="33" customFormat="1" x14ac:dyDescent="0.25"/>
    <row r="7300" s="33" customFormat="1" x14ac:dyDescent="0.25"/>
    <row r="7301" s="33" customFormat="1" x14ac:dyDescent="0.25"/>
    <row r="7302" s="33" customFormat="1" x14ac:dyDescent="0.25"/>
    <row r="7303" s="33" customFormat="1" x14ac:dyDescent="0.25"/>
    <row r="7304" s="33" customFormat="1" x14ac:dyDescent="0.25"/>
    <row r="7305" s="33" customFormat="1" x14ac:dyDescent="0.25"/>
    <row r="7306" s="33" customFormat="1" x14ac:dyDescent="0.25"/>
    <row r="7307" s="33" customFormat="1" x14ac:dyDescent="0.25"/>
    <row r="7308" s="33" customFormat="1" x14ac:dyDescent="0.25"/>
    <row r="7309" s="33" customFormat="1" x14ac:dyDescent="0.25"/>
    <row r="7310" s="33" customFormat="1" x14ac:dyDescent="0.25"/>
    <row r="7311" s="33" customFormat="1" x14ac:dyDescent="0.25"/>
    <row r="7312" s="33" customFormat="1" x14ac:dyDescent="0.25"/>
    <row r="7313" s="33" customFormat="1" x14ac:dyDescent="0.25"/>
    <row r="7314" s="33" customFormat="1" x14ac:dyDescent="0.25"/>
    <row r="7315" s="33" customFormat="1" x14ac:dyDescent="0.25"/>
    <row r="7316" s="33" customFormat="1" x14ac:dyDescent="0.25"/>
    <row r="7317" s="33" customFormat="1" x14ac:dyDescent="0.25"/>
    <row r="7318" s="33" customFormat="1" x14ac:dyDescent="0.25"/>
    <row r="7319" s="33" customFormat="1" x14ac:dyDescent="0.25"/>
    <row r="7320" s="33" customFormat="1" x14ac:dyDescent="0.25"/>
    <row r="7321" s="33" customFormat="1" x14ac:dyDescent="0.25"/>
    <row r="7322" s="33" customFormat="1" x14ac:dyDescent="0.25"/>
    <row r="7323" s="33" customFormat="1" x14ac:dyDescent="0.25"/>
    <row r="7324" s="33" customFormat="1" x14ac:dyDescent="0.25"/>
    <row r="7325" s="33" customFormat="1" x14ac:dyDescent="0.25"/>
    <row r="7326" s="33" customFormat="1" x14ac:dyDescent="0.25"/>
    <row r="7327" s="33" customFormat="1" x14ac:dyDescent="0.25"/>
    <row r="7328" s="33" customFormat="1" x14ac:dyDescent="0.25"/>
    <row r="7329" s="33" customFormat="1" x14ac:dyDescent="0.25"/>
    <row r="7330" s="33" customFormat="1" x14ac:dyDescent="0.25"/>
    <row r="7331" s="33" customFormat="1" x14ac:dyDescent="0.25"/>
    <row r="7332" s="33" customFormat="1" x14ac:dyDescent="0.25"/>
    <row r="7333" s="33" customFormat="1" x14ac:dyDescent="0.25"/>
    <row r="7334" s="33" customFormat="1" x14ac:dyDescent="0.25"/>
    <row r="7335" s="33" customFormat="1" x14ac:dyDescent="0.25"/>
    <row r="7336" s="33" customFormat="1" x14ac:dyDescent="0.25"/>
    <row r="7337" s="33" customFormat="1" x14ac:dyDescent="0.25"/>
    <row r="7338" s="33" customFormat="1" x14ac:dyDescent="0.25"/>
    <row r="7339" s="33" customFormat="1" x14ac:dyDescent="0.25"/>
    <row r="7340" s="33" customFormat="1" x14ac:dyDescent="0.25"/>
    <row r="7341" s="33" customFormat="1" x14ac:dyDescent="0.25"/>
    <row r="7342" s="33" customFormat="1" x14ac:dyDescent="0.25"/>
    <row r="7343" s="33" customFormat="1" x14ac:dyDescent="0.25"/>
    <row r="7344" s="33" customFormat="1" x14ac:dyDescent="0.25"/>
    <row r="7345" s="33" customFormat="1" x14ac:dyDescent="0.25"/>
    <row r="7346" s="33" customFormat="1" x14ac:dyDescent="0.25"/>
    <row r="7347" s="33" customFormat="1" x14ac:dyDescent="0.25"/>
    <row r="7348" s="33" customFormat="1" x14ac:dyDescent="0.25"/>
    <row r="7349" s="33" customFormat="1" x14ac:dyDescent="0.25"/>
    <row r="7350" s="33" customFormat="1" x14ac:dyDescent="0.25"/>
    <row r="7351" s="33" customFormat="1" x14ac:dyDescent="0.25"/>
    <row r="7352" s="33" customFormat="1" x14ac:dyDescent="0.25"/>
    <row r="7353" s="33" customFormat="1" x14ac:dyDescent="0.25"/>
    <row r="7354" s="33" customFormat="1" x14ac:dyDescent="0.25"/>
    <row r="7355" s="33" customFormat="1" x14ac:dyDescent="0.25"/>
    <row r="7356" s="33" customFormat="1" x14ac:dyDescent="0.25"/>
    <row r="7357" s="33" customFormat="1" x14ac:dyDescent="0.25"/>
    <row r="7358" s="33" customFormat="1" x14ac:dyDescent="0.25"/>
    <row r="7359" s="33" customFormat="1" x14ac:dyDescent="0.25"/>
    <row r="7360" s="33" customFormat="1" x14ac:dyDescent="0.25"/>
    <row r="7361" s="33" customFormat="1" x14ac:dyDescent="0.25"/>
    <row r="7362" s="33" customFormat="1" x14ac:dyDescent="0.25"/>
    <row r="7363" s="33" customFormat="1" x14ac:dyDescent="0.25"/>
    <row r="7364" s="33" customFormat="1" x14ac:dyDescent="0.25"/>
    <row r="7365" s="33" customFormat="1" x14ac:dyDescent="0.25"/>
    <row r="7366" s="33" customFormat="1" x14ac:dyDescent="0.25"/>
    <row r="7367" s="33" customFormat="1" x14ac:dyDescent="0.25"/>
    <row r="7368" s="33" customFormat="1" x14ac:dyDescent="0.25"/>
    <row r="7369" s="33" customFormat="1" x14ac:dyDescent="0.25"/>
    <row r="7370" s="33" customFormat="1" x14ac:dyDescent="0.25"/>
    <row r="7371" s="33" customFormat="1" x14ac:dyDescent="0.25"/>
    <row r="7372" s="33" customFormat="1" x14ac:dyDescent="0.25"/>
    <row r="7373" s="33" customFormat="1" x14ac:dyDescent="0.25"/>
    <row r="7374" s="33" customFormat="1" x14ac:dyDescent="0.25"/>
    <row r="7375" s="33" customFormat="1" x14ac:dyDescent="0.25"/>
    <row r="7376" s="33" customFormat="1" x14ac:dyDescent="0.25"/>
    <row r="7377" s="33" customFormat="1" x14ac:dyDescent="0.25"/>
    <row r="7378" s="33" customFormat="1" x14ac:dyDescent="0.25"/>
    <row r="7379" s="33" customFormat="1" x14ac:dyDescent="0.25"/>
    <row r="7380" s="33" customFormat="1" x14ac:dyDescent="0.25"/>
    <row r="7381" s="33" customFormat="1" x14ac:dyDescent="0.25"/>
    <row r="7382" s="33" customFormat="1" x14ac:dyDescent="0.25"/>
    <row r="7383" s="33" customFormat="1" x14ac:dyDescent="0.25"/>
    <row r="7384" s="33" customFormat="1" x14ac:dyDescent="0.25"/>
    <row r="7385" s="33" customFormat="1" x14ac:dyDescent="0.25"/>
    <row r="7386" s="33" customFormat="1" x14ac:dyDescent="0.25"/>
    <row r="7387" s="33" customFormat="1" x14ac:dyDescent="0.25"/>
    <row r="7388" s="33" customFormat="1" x14ac:dyDescent="0.25"/>
    <row r="7389" s="33" customFormat="1" x14ac:dyDescent="0.25"/>
    <row r="7390" s="33" customFormat="1" x14ac:dyDescent="0.25"/>
    <row r="7391" s="33" customFormat="1" x14ac:dyDescent="0.25"/>
    <row r="7392" s="33" customFormat="1" x14ac:dyDescent="0.25"/>
    <row r="7393" s="33" customFormat="1" x14ac:dyDescent="0.25"/>
    <row r="7394" s="33" customFormat="1" x14ac:dyDescent="0.25"/>
    <row r="7395" s="33" customFormat="1" x14ac:dyDescent="0.25"/>
    <row r="7396" s="33" customFormat="1" x14ac:dyDescent="0.25"/>
    <row r="7397" s="33" customFormat="1" x14ac:dyDescent="0.25"/>
    <row r="7398" s="33" customFormat="1" x14ac:dyDescent="0.25"/>
    <row r="7399" s="33" customFormat="1" x14ac:dyDescent="0.25"/>
    <row r="7400" s="33" customFormat="1" x14ac:dyDescent="0.25"/>
    <row r="7401" s="33" customFormat="1" x14ac:dyDescent="0.25"/>
    <row r="7402" s="33" customFormat="1" x14ac:dyDescent="0.25"/>
    <row r="7403" s="33" customFormat="1" x14ac:dyDescent="0.25"/>
    <row r="7404" s="33" customFormat="1" x14ac:dyDescent="0.25"/>
    <row r="7405" s="33" customFormat="1" x14ac:dyDescent="0.25"/>
    <row r="7406" s="33" customFormat="1" x14ac:dyDescent="0.25"/>
    <row r="7407" s="33" customFormat="1" x14ac:dyDescent="0.25"/>
    <row r="7408" s="33" customFormat="1" x14ac:dyDescent="0.25"/>
    <row r="7409" s="33" customFormat="1" x14ac:dyDescent="0.25"/>
    <row r="7410" s="33" customFormat="1" x14ac:dyDescent="0.25"/>
    <row r="7411" s="33" customFormat="1" x14ac:dyDescent="0.25"/>
    <row r="7412" s="33" customFormat="1" x14ac:dyDescent="0.25"/>
    <row r="7413" s="33" customFormat="1" x14ac:dyDescent="0.25"/>
    <row r="7414" s="33" customFormat="1" x14ac:dyDescent="0.25"/>
    <row r="7415" s="33" customFormat="1" x14ac:dyDescent="0.25"/>
    <row r="7416" s="33" customFormat="1" x14ac:dyDescent="0.25"/>
    <row r="7417" s="33" customFormat="1" x14ac:dyDescent="0.25"/>
    <row r="7418" s="33" customFormat="1" x14ac:dyDescent="0.25"/>
    <row r="7419" s="33" customFormat="1" x14ac:dyDescent="0.25"/>
    <row r="7420" s="33" customFormat="1" x14ac:dyDescent="0.25"/>
    <row r="7421" s="33" customFormat="1" x14ac:dyDescent="0.25"/>
    <row r="7422" s="33" customFormat="1" x14ac:dyDescent="0.25"/>
    <row r="7423" s="33" customFormat="1" x14ac:dyDescent="0.25"/>
    <row r="7424" s="33" customFormat="1" x14ac:dyDescent="0.25"/>
    <row r="7425" s="33" customFormat="1" x14ac:dyDescent="0.25"/>
    <row r="7426" s="33" customFormat="1" x14ac:dyDescent="0.25"/>
    <row r="7427" s="33" customFormat="1" x14ac:dyDescent="0.25"/>
    <row r="7428" s="33" customFormat="1" x14ac:dyDescent="0.25"/>
    <row r="7429" s="33" customFormat="1" x14ac:dyDescent="0.25"/>
    <row r="7430" s="33" customFormat="1" x14ac:dyDescent="0.25"/>
    <row r="7431" s="33" customFormat="1" x14ac:dyDescent="0.25"/>
    <row r="7432" s="33" customFormat="1" x14ac:dyDescent="0.25"/>
    <row r="7433" s="33" customFormat="1" x14ac:dyDescent="0.25"/>
    <row r="7434" s="33" customFormat="1" x14ac:dyDescent="0.25"/>
    <row r="7435" s="33" customFormat="1" x14ac:dyDescent="0.25"/>
    <row r="7436" s="33" customFormat="1" x14ac:dyDescent="0.25"/>
    <row r="7437" s="33" customFormat="1" x14ac:dyDescent="0.25"/>
    <row r="7438" s="33" customFormat="1" x14ac:dyDescent="0.25"/>
    <row r="7439" s="33" customFormat="1" x14ac:dyDescent="0.25"/>
    <row r="7440" s="33" customFormat="1" x14ac:dyDescent="0.25"/>
    <row r="7441" s="33" customFormat="1" x14ac:dyDescent="0.25"/>
    <row r="7442" s="33" customFormat="1" x14ac:dyDescent="0.25"/>
    <row r="7443" s="33" customFormat="1" x14ac:dyDescent="0.25"/>
    <row r="7444" s="33" customFormat="1" x14ac:dyDescent="0.25"/>
    <row r="7445" s="33" customFormat="1" x14ac:dyDescent="0.25"/>
    <row r="7446" s="33" customFormat="1" x14ac:dyDescent="0.25"/>
    <row r="7447" s="33" customFormat="1" x14ac:dyDescent="0.25"/>
    <row r="7448" s="33" customFormat="1" x14ac:dyDescent="0.25"/>
    <row r="7449" s="33" customFormat="1" x14ac:dyDescent="0.25"/>
    <row r="7450" s="33" customFormat="1" x14ac:dyDescent="0.25"/>
    <row r="7451" s="33" customFormat="1" x14ac:dyDescent="0.25"/>
    <row r="7452" s="33" customFormat="1" x14ac:dyDescent="0.25"/>
    <row r="7453" s="33" customFormat="1" x14ac:dyDescent="0.25"/>
    <row r="7454" s="33" customFormat="1" x14ac:dyDescent="0.25"/>
    <row r="7455" s="33" customFormat="1" x14ac:dyDescent="0.25"/>
    <row r="7456" s="33" customFormat="1" x14ac:dyDescent="0.25"/>
    <row r="7457" s="33" customFormat="1" x14ac:dyDescent="0.25"/>
    <row r="7458" s="33" customFormat="1" x14ac:dyDescent="0.25"/>
    <row r="7459" s="33" customFormat="1" x14ac:dyDescent="0.25"/>
    <row r="7460" s="33" customFormat="1" x14ac:dyDescent="0.25"/>
    <row r="7461" s="33" customFormat="1" x14ac:dyDescent="0.25"/>
    <row r="7462" s="33" customFormat="1" x14ac:dyDescent="0.25"/>
    <row r="7463" s="33" customFormat="1" x14ac:dyDescent="0.25"/>
    <row r="7464" s="33" customFormat="1" x14ac:dyDescent="0.25"/>
    <row r="7465" s="33" customFormat="1" x14ac:dyDescent="0.25"/>
    <row r="7466" s="33" customFormat="1" x14ac:dyDescent="0.25"/>
    <row r="7467" s="33" customFormat="1" x14ac:dyDescent="0.25"/>
    <row r="7468" s="33" customFormat="1" x14ac:dyDescent="0.25"/>
    <row r="7469" s="33" customFormat="1" x14ac:dyDescent="0.25"/>
    <row r="7470" s="33" customFormat="1" x14ac:dyDescent="0.25"/>
    <row r="7471" s="33" customFormat="1" x14ac:dyDescent="0.25"/>
    <row r="7472" s="33" customFormat="1" x14ac:dyDescent="0.25"/>
    <row r="7473" s="33" customFormat="1" x14ac:dyDescent="0.25"/>
    <row r="7474" s="33" customFormat="1" x14ac:dyDescent="0.25"/>
    <row r="7475" s="33" customFormat="1" x14ac:dyDescent="0.25"/>
    <row r="7476" s="33" customFormat="1" x14ac:dyDescent="0.25"/>
    <row r="7477" s="33" customFormat="1" x14ac:dyDescent="0.25"/>
    <row r="7478" s="33" customFormat="1" x14ac:dyDescent="0.25"/>
    <row r="7479" s="33" customFormat="1" x14ac:dyDescent="0.25"/>
    <row r="7480" s="33" customFormat="1" x14ac:dyDescent="0.25"/>
    <row r="7481" s="33" customFormat="1" x14ac:dyDescent="0.25"/>
    <row r="7482" s="33" customFormat="1" x14ac:dyDescent="0.25"/>
    <row r="7483" s="33" customFormat="1" x14ac:dyDescent="0.25"/>
    <row r="7484" s="33" customFormat="1" x14ac:dyDescent="0.25"/>
    <row r="7485" s="33" customFormat="1" x14ac:dyDescent="0.25"/>
    <row r="7486" s="33" customFormat="1" x14ac:dyDescent="0.25"/>
    <row r="7487" s="33" customFormat="1" x14ac:dyDescent="0.25"/>
    <row r="7488" s="33" customFormat="1" x14ac:dyDescent="0.25"/>
    <row r="7489" s="33" customFormat="1" x14ac:dyDescent="0.25"/>
    <row r="7490" s="33" customFormat="1" x14ac:dyDescent="0.25"/>
    <row r="7491" s="33" customFormat="1" x14ac:dyDescent="0.25"/>
    <row r="7492" s="33" customFormat="1" x14ac:dyDescent="0.25"/>
    <row r="7493" s="33" customFormat="1" x14ac:dyDescent="0.25"/>
    <row r="7494" s="33" customFormat="1" x14ac:dyDescent="0.25"/>
    <row r="7495" s="33" customFormat="1" x14ac:dyDescent="0.25"/>
    <row r="7496" s="33" customFormat="1" x14ac:dyDescent="0.25"/>
    <row r="7497" s="33" customFormat="1" x14ac:dyDescent="0.25"/>
    <row r="7498" s="33" customFormat="1" x14ac:dyDescent="0.25"/>
    <row r="7499" s="33" customFormat="1" x14ac:dyDescent="0.25"/>
    <row r="7500" s="33" customFormat="1" x14ac:dyDescent="0.25"/>
    <row r="7501" s="33" customFormat="1" x14ac:dyDescent="0.25"/>
  </sheetData>
  <phoneticPr fontId="2" type="noConversion"/>
  <conditionalFormatting sqref="P10">
    <cfRule type="cellIs" dxfId="3" priority="1" stopIfTrue="1" operator="greaterThan">
      <formula>#REF!</formula>
    </cfRule>
  </conditionalFormatting>
  <pageMargins left="0.25" right="0.25" top="0.75" bottom="0.75" header="0.3" footer="0.3"/>
  <pageSetup paperSize="5" scale="65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E7504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"/>
  <cols>
    <col min="1" max="1" width="4.28515625" style="132" customWidth="1"/>
    <col min="2" max="2" width="9" style="132" customWidth="1"/>
    <col min="3" max="3" width="21.28515625" style="132" customWidth="1"/>
    <col min="4" max="4" width="14.42578125" style="132" customWidth="1"/>
    <col min="5" max="6" width="8" style="132" customWidth="1"/>
    <col min="7" max="9" width="7.5703125" style="132" customWidth="1"/>
    <col min="10" max="10" width="7.7109375" style="132" customWidth="1"/>
    <col min="11" max="11" width="7.85546875" style="132" customWidth="1"/>
    <col min="12" max="12" width="8.85546875" style="132" customWidth="1"/>
    <col min="13" max="16384" width="9.140625" style="132"/>
  </cols>
  <sheetData>
    <row r="1" spans="1:31" s="2" customFormat="1" ht="15.75" x14ac:dyDescent="0.25">
      <c r="A1" s="13"/>
      <c r="B1" s="5" t="s">
        <v>1</v>
      </c>
      <c r="C1" s="5"/>
      <c r="D1" s="5"/>
      <c r="E1" s="14"/>
      <c r="F1" s="14"/>
      <c r="G1" s="14"/>
      <c r="H1" s="14"/>
      <c r="I1" s="14"/>
      <c r="J1" s="15"/>
      <c r="K1" s="14"/>
      <c r="L1" s="15"/>
      <c r="M1" s="15"/>
      <c r="N1" s="15"/>
      <c r="O1" s="16"/>
      <c r="P1" s="16"/>
      <c r="Q1" s="16"/>
      <c r="R1" s="16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7"/>
    </row>
    <row r="2" spans="1:31" s="2" customFormat="1" ht="15.75" x14ac:dyDescent="0.25">
      <c r="A2" s="13"/>
      <c r="B2" s="5" t="s">
        <v>2</v>
      </c>
      <c r="C2" s="5"/>
      <c r="D2" s="5"/>
      <c r="E2" s="14"/>
      <c r="F2" s="14"/>
      <c r="G2" s="14"/>
      <c r="H2" s="14"/>
      <c r="I2" s="14"/>
      <c r="J2" s="15"/>
      <c r="K2" s="14"/>
      <c r="L2" s="15"/>
      <c r="M2" s="15"/>
      <c r="N2" s="15"/>
      <c r="O2" s="16"/>
      <c r="P2" s="16"/>
      <c r="Q2" s="16"/>
      <c r="R2" s="16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7"/>
    </row>
    <row r="3" spans="1:31" s="2" customFormat="1" ht="18" x14ac:dyDescent="0.25">
      <c r="A3" s="13"/>
      <c r="B3" s="9" t="s">
        <v>46</v>
      </c>
      <c r="C3" s="10"/>
      <c r="D3" s="10"/>
      <c r="E3" s="17"/>
      <c r="F3" s="14"/>
      <c r="G3" s="14"/>
      <c r="H3" s="14"/>
      <c r="I3" s="14"/>
      <c r="J3" s="15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7"/>
    </row>
    <row r="4" spans="1:31" s="2" customFormat="1" x14ac:dyDescent="0.25">
      <c r="A4" s="13"/>
      <c r="E4" s="24"/>
      <c r="F4" s="24"/>
      <c r="G4" s="24"/>
      <c r="H4" s="24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8"/>
    </row>
    <row r="5" spans="1:31" s="2" customFormat="1" ht="11.25" customHeight="1" x14ac:dyDescent="0.25">
      <c r="A5" s="13"/>
      <c r="B5" s="4" t="s">
        <v>3</v>
      </c>
      <c r="C5" s="1"/>
      <c r="D5" s="1"/>
      <c r="E5" s="18" t="str">
        <f>SummaryAllConstr!D5</f>
        <v>CALENDAR YEAR 2021</v>
      </c>
      <c r="F5" s="19"/>
      <c r="G5" s="19"/>
      <c r="H5" s="19"/>
      <c r="I5" s="19"/>
      <c r="J5" s="20"/>
      <c r="K5" s="21"/>
      <c r="L5" s="22"/>
      <c r="M5" s="22"/>
      <c r="N5" s="22"/>
      <c r="O5" s="22"/>
      <c r="P5" s="44" t="str">
        <f>SummaryAllConstr!O5</f>
        <v>January 2021</v>
      </c>
      <c r="Q5" s="11" t="s">
        <v>45</v>
      </c>
      <c r="R5" s="12"/>
      <c r="S5" s="22"/>
      <c r="T5" s="22"/>
      <c r="U5" s="22"/>
      <c r="V5" s="23"/>
      <c r="W5" s="22"/>
      <c r="X5" s="22"/>
      <c r="Y5" s="22"/>
      <c r="Z5" s="22"/>
      <c r="AA5" s="23"/>
      <c r="AB5" s="23"/>
      <c r="AC5" s="23"/>
      <c r="AD5" s="8"/>
    </row>
    <row r="6" spans="1:31" s="2" customFormat="1" ht="11.25" customHeight="1" x14ac:dyDescent="0.25">
      <c r="A6" s="13"/>
      <c r="B6" s="4" t="s">
        <v>47</v>
      </c>
      <c r="C6" s="1"/>
      <c r="D6" s="1"/>
      <c r="E6" s="18" t="str">
        <f>SummaryAllConstr!D6</f>
        <v>Construction Contract Completed Between 1/01/2021 and 12/31/2021</v>
      </c>
      <c r="F6" s="19"/>
      <c r="G6" s="19"/>
      <c r="H6" s="19"/>
      <c r="I6" s="19"/>
      <c r="J6" s="20"/>
      <c r="K6" s="21"/>
      <c r="L6" s="22"/>
      <c r="M6" s="22"/>
      <c r="N6" s="22"/>
      <c r="O6" s="22"/>
      <c r="P6" s="12" t="s">
        <v>42</v>
      </c>
      <c r="Q6" s="12"/>
      <c r="R6" s="12">
        <f>SummaryAllConstr!Q6</f>
        <v>23621</v>
      </c>
      <c r="S6" s="22"/>
      <c r="T6" s="22"/>
      <c r="U6" s="22"/>
      <c r="V6" s="23"/>
      <c r="W6" s="22"/>
      <c r="X6" s="22"/>
      <c r="Y6" s="22"/>
      <c r="Z6" s="22"/>
      <c r="AA6" s="23"/>
      <c r="AB6" s="23"/>
      <c r="AC6" s="23"/>
      <c r="AD6" s="8"/>
    </row>
    <row r="7" spans="1:31" s="2" customFormat="1" ht="11.25" customHeight="1" x14ac:dyDescent="0.25">
      <c r="A7" s="13"/>
      <c r="B7" s="4"/>
      <c r="C7" s="1"/>
      <c r="D7" s="1"/>
      <c r="E7" s="18"/>
      <c r="F7" s="19"/>
      <c r="G7" s="19"/>
      <c r="H7" s="19"/>
      <c r="I7" s="19"/>
      <c r="J7" s="20"/>
      <c r="K7" s="21"/>
      <c r="L7" s="22"/>
      <c r="M7" s="22"/>
      <c r="N7" s="22"/>
      <c r="O7" s="22"/>
      <c r="P7" s="12" t="s">
        <v>43</v>
      </c>
      <c r="Q7" s="12"/>
      <c r="R7" s="12">
        <f>SummaryAllConstr!Q7</f>
        <v>25507</v>
      </c>
      <c r="S7" s="22"/>
      <c r="T7" s="22"/>
      <c r="U7" s="22"/>
      <c r="V7" s="23"/>
      <c r="W7" s="22"/>
      <c r="X7" s="22"/>
      <c r="Y7" s="22"/>
      <c r="Z7" s="22"/>
      <c r="AA7" s="23"/>
      <c r="AB7" s="23"/>
      <c r="AC7" s="22"/>
      <c r="AD7" s="8"/>
    </row>
    <row r="8" spans="1:31" s="2" customFormat="1" ht="11.25" customHeight="1" x14ac:dyDescent="0.25">
      <c r="A8" s="13"/>
      <c r="B8" s="4"/>
      <c r="C8" s="1"/>
      <c r="D8" s="1"/>
      <c r="E8" s="18"/>
      <c r="F8" s="19"/>
      <c r="G8" s="19"/>
      <c r="H8" s="19"/>
      <c r="I8" s="19"/>
      <c r="J8" s="20"/>
      <c r="K8" s="21"/>
      <c r="L8" s="22"/>
      <c r="M8" s="22"/>
      <c r="N8" s="22"/>
      <c r="O8" s="22"/>
      <c r="P8" s="12" t="s">
        <v>44</v>
      </c>
      <c r="Q8" s="12"/>
      <c r="R8" s="12">
        <f>SummaryAllConstr!Q8</f>
        <v>33132</v>
      </c>
      <c r="S8" s="22"/>
      <c r="T8" s="22"/>
      <c r="U8" s="22"/>
      <c r="V8" s="23"/>
      <c r="W8" s="22"/>
      <c r="X8" s="22"/>
      <c r="Y8" s="22"/>
      <c r="Z8" s="22"/>
      <c r="AA8" s="23"/>
      <c r="AB8" s="23"/>
      <c r="AC8" s="22"/>
      <c r="AD8" s="8"/>
    </row>
    <row r="9" spans="1:31" s="2" customFormat="1" ht="11.25" customHeight="1" x14ac:dyDescent="0.25">
      <c r="A9" s="13"/>
      <c r="B9" s="4"/>
      <c r="C9" s="1"/>
      <c r="D9" s="1"/>
      <c r="E9" s="18"/>
      <c r="F9" s="19"/>
      <c r="G9" s="19"/>
      <c r="H9" s="19"/>
      <c r="I9" s="19"/>
      <c r="J9" s="20"/>
      <c r="K9" s="21"/>
      <c r="L9" s="22"/>
      <c r="M9" s="22"/>
      <c r="N9" s="22"/>
      <c r="O9" s="22"/>
      <c r="P9" s="23"/>
      <c r="Q9" s="23"/>
      <c r="R9" s="23"/>
      <c r="S9" s="22"/>
      <c r="T9" s="22"/>
      <c r="U9" s="22"/>
      <c r="V9" s="23"/>
      <c r="W9" s="22"/>
      <c r="X9" s="22"/>
      <c r="Y9" s="22"/>
      <c r="Z9" s="22"/>
      <c r="AA9" s="23"/>
      <c r="AB9" s="23"/>
      <c r="AC9" s="22"/>
      <c r="AD9" s="8"/>
    </row>
    <row r="10" spans="1:31" s="4" customFormat="1" ht="63.75" x14ac:dyDescent="0.25">
      <c r="A10" s="146" t="s">
        <v>197</v>
      </c>
      <c r="B10" s="147" t="s">
        <v>198</v>
      </c>
      <c r="C10" s="3" t="s">
        <v>0</v>
      </c>
      <c r="D10" s="25" t="s">
        <v>89</v>
      </c>
      <c r="E10" s="148" t="s">
        <v>223</v>
      </c>
      <c r="F10" s="148" t="s">
        <v>199</v>
      </c>
      <c r="G10" s="148" t="s">
        <v>200</v>
      </c>
      <c r="H10" s="148" t="s">
        <v>201</v>
      </c>
      <c r="I10" s="148" t="s">
        <v>202</v>
      </c>
      <c r="J10" s="148" t="s">
        <v>203</v>
      </c>
      <c r="K10" s="148" t="s">
        <v>204</v>
      </c>
      <c r="L10" s="148" t="s">
        <v>205</v>
      </c>
      <c r="M10" s="148" t="s">
        <v>206</v>
      </c>
      <c r="N10" s="148" t="s">
        <v>207</v>
      </c>
      <c r="O10" s="149" t="s">
        <v>208</v>
      </c>
      <c r="P10" s="150" t="s">
        <v>209</v>
      </c>
      <c r="Q10" s="151" t="s">
        <v>210</v>
      </c>
      <c r="R10" s="151" t="s">
        <v>211</v>
      </c>
      <c r="S10" s="152" t="s">
        <v>212</v>
      </c>
      <c r="T10" s="153" t="s">
        <v>213</v>
      </c>
      <c r="U10" s="153" t="s">
        <v>214</v>
      </c>
      <c r="V10" s="153" t="s">
        <v>215</v>
      </c>
      <c r="W10" s="153" t="s">
        <v>216</v>
      </c>
      <c r="X10" s="153" t="s">
        <v>217</v>
      </c>
      <c r="Y10" s="153" t="s">
        <v>218</v>
      </c>
      <c r="Z10" s="154" t="s">
        <v>225</v>
      </c>
      <c r="AA10" s="155" t="s">
        <v>219</v>
      </c>
      <c r="AB10" s="155" t="s">
        <v>220</v>
      </c>
      <c r="AC10" s="155" t="s">
        <v>221</v>
      </c>
      <c r="AD10" s="156" t="s">
        <v>222</v>
      </c>
      <c r="AE10" s="67"/>
    </row>
    <row r="11" spans="1:31" s="50" customFormat="1" ht="11.25" customHeight="1" x14ac:dyDescent="0.25">
      <c r="A11" s="49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56"/>
      <c r="Q11" s="115"/>
      <c r="R11" s="115"/>
      <c r="S11" s="115"/>
      <c r="T11" s="117"/>
      <c r="U11" s="117"/>
      <c r="V11" s="115"/>
      <c r="W11" s="115"/>
      <c r="X11" s="117"/>
      <c r="Y11" s="115"/>
      <c r="Z11" s="115"/>
      <c r="AA11" s="51"/>
      <c r="AB11" s="51"/>
      <c r="AC11" s="51"/>
      <c r="AD11" s="52"/>
    </row>
    <row r="12" spans="1:31" s="50" customFormat="1" ht="11.25" customHeight="1" x14ac:dyDescent="0.25">
      <c r="A12" s="49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6"/>
      <c r="R12" s="116"/>
      <c r="S12" s="116"/>
      <c r="T12" s="115"/>
      <c r="U12" s="116"/>
      <c r="V12" s="116"/>
      <c r="W12" s="115"/>
      <c r="X12" s="115"/>
      <c r="Y12" s="116"/>
      <c r="Z12" s="115"/>
      <c r="AA12" s="51"/>
      <c r="AB12" s="51"/>
      <c r="AC12" s="51"/>
      <c r="AD12" s="52"/>
    </row>
    <row r="13" spans="1:31" s="50" customFormat="1" ht="11.25" customHeight="1" x14ac:dyDescent="0.25">
      <c r="A13" s="49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6"/>
      <c r="R13" s="116"/>
      <c r="S13" s="116"/>
      <c r="T13" s="115"/>
      <c r="U13" s="116"/>
      <c r="V13" s="116"/>
      <c r="W13" s="115"/>
      <c r="X13" s="115"/>
      <c r="Y13" s="116"/>
      <c r="Z13" s="115"/>
      <c r="AA13" s="51"/>
      <c r="AB13" s="51"/>
      <c r="AC13" s="51"/>
      <c r="AD13" s="52"/>
    </row>
    <row r="14" spans="1:31" s="33" customFormat="1" ht="11.25" customHeight="1" x14ac:dyDescent="0.25">
      <c r="A14" s="32"/>
      <c r="AA14" s="51"/>
      <c r="AB14" s="51"/>
      <c r="AC14" s="51"/>
    </row>
    <row r="15" spans="1:31" s="33" customFormat="1" ht="11.25" customHeight="1" x14ac:dyDescent="0.25">
      <c r="A15" s="32"/>
      <c r="AA15" s="51"/>
      <c r="AB15" s="51"/>
      <c r="AC15" s="51"/>
    </row>
    <row r="16" spans="1:31" s="33" customFormat="1" ht="11.25" customHeight="1" x14ac:dyDescent="0.25">
      <c r="A16" s="32"/>
      <c r="AA16" s="51"/>
      <c r="AB16" s="51"/>
      <c r="AC16" s="51"/>
    </row>
    <row r="17" spans="1:29" s="33" customFormat="1" ht="11.25" customHeight="1" x14ac:dyDescent="0.25">
      <c r="A17" s="32"/>
      <c r="AA17" s="51"/>
      <c r="AB17" s="51"/>
      <c r="AC17" s="51"/>
    </row>
    <row r="18" spans="1:29" s="33" customFormat="1" ht="11.25" customHeight="1" x14ac:dyDescent="0.25">
      <c r="A18" s="32"/>
      <c r="AA18" s="51"/>
      <c r="AB18" s="51"/>
      <c r="AC18" s="51"/>
    </row>
    <row r="19" spans="1:29" s="33" customFormat="1" ht="11.25" customHeight="1" x14ac:dyDescent="0.25">
      <c r="A19" s="32"/>
      <c r="AA19" s="51"/>
      <c r="AB19" s="51"/>
      <c r="AC19" s="51"/>
    </row>
    <row r="20" spans="1:29" s="33" customFormat="1" ht="11.25" customHeight="1" x14ac:dyDescent="0.25">
      <c r="A20" s="32"/>
      <c r="AA20" s="51"/>
      <c r="AB20" s="51"/>
      <c r="AC20" s="51"/>
    </row>
    <row r="21" spans="1:29" s="33" customFormat="1" ht="11.25" customHeight="1" x14ac:dyDescent="0.25">
      <c r="A21" s="32"/>
      <c r="AA21" s="51"/>
      <c r="AB21" s="51"/>
      <c r="AC21" s="51"/>
    </row>
    <row r="22" spans="1:29" s="33" customFormat="1" ht="11.25" customHeight="1" x14ac:dyDescent="0.25">
      <c r="A22" s="32"/>
      <c r="AA22" s="51"/>
      <c r="AB22" s="51"/>
      <c r="AC22" s="51"/>
    </row>
    <row r="23" spans="1:29" s="33" customFormat="1" ht="11.25" customHeight="1" x14ac:dyDescent="0.25">
      <c r="A23" s="32"/>
      <c r="AA23" s="51"/>
      <c r="AB23" s="51"/>
      <c r="AC23" s="51"/>
    </row>
    <row r="24" spans="1:29" s="33" customFormat="1" ht="11.25" customHeight="1" x14ac:dyDescent="0.25">
      <c r="A24" s="32"/>
    </row>
    <row r="25" spans="1:29" s="51" customFormat="1" ht="11.25" customHeight="1" x14ac:dyDescent="0.25">
      <c r="A25" s="102">
        <f>COUNTA(A11:A23)</f>
        <v>0</v>
      </c>
      <c r="B25" s="55" t="s">
        <v>69</v>
      </c>
      <c r="E25" s="55">
        <f>IF($A$25=0,0,ROUND(SUM(E11:E23)/$A$25,0))</f>
        <v>0</v>
      </c>
      <c r="F25" s="55">
        <f t="shared" ref="F25:AC25" si="0">IF($A$25=0,0,ROUND(SUM(F11:F23)/$A$25,0))</f>
        <v>0</v>
      </c>
      <c r="G25" s="55">
        <f t="shared" si="0"/>
        <v>0</v>
      </c>
      <c r="H25" s="55">
        <f t="shared" si="0"/>
        <v>0</v>
      </c>
      <c r="I25" s="55">
        <f t="shared" si="0"/>
        <v>0</v>
      </c>
      <c r="J25" s="55">
        <f t="shared" si="0"/>
        <v>0</v>
      </c>
      <c r="K25" s="55">
        <f t="shared" si="0"/>
        <v>0</v>
      </c>
      <c r="L25" s="55">
        <f t="shared" si="0"/>
        <v>0</v>
      </c>
      <c r="M25" s="55">
        <f t="shared" si="0"/>
        <v>0</v>
      </c>
      <c r="N25" s="55">
        <f t="shared" si="0"/>
        <v>0</v>
      </c>
      <c r="O25" s="55">
        <f t="shared" si="0"/>
        <v>0</v>
      </c>
      <c r="P25" s="55">
        <f t="shared" si="0"/>
        <v>0</v>
      </c>
      <c r="Q25" s="55">
        <f t="shared" si="0"/>
        <v>0</v>
      </c>
      <c r="R25" s="55">
        <f t="shared" si="0"/>
        <v>0</v>
      </c>
      <c r="S25" s="55">
        <f t="shared" si="0"/>
        <v>0</v>
      </c>
      <c r="T25" s="55">
        <f t="shared" si="0"/>
        <v>0</v>
      </c>
      <c r="U25" s="55">
        <f t="shared" si="0"/>
        <v>0</v>
      </c>
      <c r="V25" s="55">
        <f t="shared" si="0"/>
        <v>0</v>
      </c>
      <c r="W25" s="55">
        <f t="shared" si="0"/>
        <v>0</v>
      </c>
      <c r="X25" s="55">
        <f t="shared" si="0"/>
        <v>0</v>
      </c>
      <c r="Y25" s="55">
        <f t="shared" si="0"/>
        <v>0</v>
      </c>
      <c r="Z25" s="55">
        <f t="shared" si="0"/>
        <v>0</v>
      </c>
      <c r="AA25" s="55">
        <f t="shared" si="0"/>
        <v>0</v>
      </c>
      <c r="AB25" s="55">
        <f t="shared" si="0"/>
        <v>0</v>
      </c>
      <c r="AC25" s="55">
        <f t="shared" si="0"/>
        <v>0</v>
      </c>
    </row>
    <row r="26" spans="1:29" s="33" customFormat="1" ht="11.25" customHeight="1" x14ac:dyDescent="0.25">
      <c r="A26" s="32"/>
    </row>
    <row r="27" spans="1:29" s="33" customFormat="1" ht="11.25" customHeight="1" x14ac:dyDescent="0.25"/>
    <row r="28" spans="1:29" s="33" customFormat="1" ht="11.25" customHeight="1" x14ac:dyDescent="0.25"/>
    <row r="29" spans="1:29" s="33" customFormat="1" ht="11.25" customHeight="1" x14ac:dyDescent="0.25"/>
    <row r="30" spans="1:29" s="33" customFormat="1" ht="10.15" customHeight="1" x14ac:dyDescent="0.25"/>
    <row r="31" spans="1:29" s="33" customFormat="1" x14ac:dyDescent="0.25"/>
    <row r="32" spans="1:29" s="33" customFormat="1" x14ac:dyDescent="0.25"/>
    <row r="33" spans="4:12" s="33" customFormat="1" x14ac:dyDescent="0.25"/>
    <row r="34" spans="4:12" s="33" customFormat="1" x14ac:dyDescent="0.25"/>
    <row r="35" spans="4:12" s="33" customFormat="1" x14ac:dyDescent="0.25"/>
    <row r="36" spans="4:12" s="33" customFormat="1" x14ac:dyDescent="0.25">
      <c r="L36" s="51"/>
    </row>
    <row r="37" spans="4:12" s="33" customFormat="1" x14ac:dyDescent="0.25"/>
    <row r="38" spans="4:12" s="33" customFormat="1" x14ac:dyDescent="0.25"/>
    <row r="39" spans="4:12" s="33" customFormat="1" x14ac:dyDescent="0.25">
      <c r="D39" s="33" t="s">
        <v>94</v>
      </c>
    </row>
    <row r="40" spans="4:12" s="33" customFormat="1" x14ac:dyDescent="0.25"/>
    <row r="41" spans="4:12" s="33" customFormat="1" x14ac:dyDescent="0.25"/>
    <row r="42" spans="4:12" s="33" customFormat="1" x14ac:dyDescent="0.25"/>
    <row r="43" spans="4:12" s="33" customFormat="1" ht="9.6" customHeight="1" x14ac:dyDescent="0.25"/>
    <row r="44" spans="4:12" s="33" customFormat="1" x14ac:dyDescent="0.25"/>
    <row r="45" spans="4:12" s="33" customFormat="1" x14ac:dyDescent="0.25"/>
    <row r="46" spans="4:12" s="33" customFormat="1" x14ac:dyDescent="0.25"/>
    <row r="47" spans="4:12" s="33" customFormat="1" x14ac:dyDescent="0.25"/>
    <row r="48" spans="4:12" s="33" customFormat="1" x14ac:dyDescent="0.25"/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33" customFormat="1" x14ac:dyDescent="0.25"/>
    <row r="118" s="33" customFormat="1" x14ac:dyDescent="0.25"/>
    <row r="119" s="33" customFormat="1" x14ac:dyDescent="0.25"/>
    <row r="120" s="33" customFormat="1" x14ac:dyDescent="0.25"/>
    <row r="121" s="33" customFormat="1" x14ac:dyDescent="0.25"/>
    <row r="122" s="33" customFormat="1" x14ac:dyDescent="0.25"/>
    <row r="123" s="33" customFormat="1" x14ac:dyDescent="0.25"/>
    <row r="124" s="33" customFormat="1" x14ac:dyDescent="0.25"/>
    <row r="125" s="33" customFormat="1" x14ac:dyDescent="0.25"/>
    <row r="126" s="33" customFormat="1" x14ac:dyDescent="0.25"/>
    <row r="127" s="33" customFormat="1" x14ac:dyDescent="0.25"/>
    <row r="128" s="33" customFormat="1" x14ac:dyDescent="0.25"/>
    <row r="129" s="33" customForma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  <row r="140" s="33" customFormat="1" x14ac:dyDescent="0.25"/>
    <row r="141" s="33" customFormat="1" x14ac:dyDescent="0.25"/>
    <row r="142" s="33" customFormat="1" x14ac:dyDescent="0.25"/>
    <row r="143" s="33" customFormat="1" x14ac:dyDescent="0.25"/>
    <row r="144" s="33" customFormat="1" x14ac:dyDescent="0.25"/>
    <row r="145" s="33" customFormat="1" x14ac:dyDescent="0.25"/>
    <row r="146" s="33" customFormat="1" x14ac:dyDescent="0.25"/>
    <row r="147" s="33" customFormat="1" x14ac:dyDescent="0.25"/>
    <row r="148" s="33" customFormat="1" x14ac:dyDescent="0.25"/>
    <row r="149" s="33" customFormat="1" x14ac:dyDescent="0.25"/>
    <row r="150" s="33" customFormat="1" x14ac:dyDescent="0.25"/>
    <row r="151" s="33" customFormat="1" x14ac:dyDescent="0.25"/>
    <row r="152" s="33" customFormat="1" x14ac:dyDescent="0.25"/>
    <row r="153" s="33" customFormat="1" x14ac:dyDescent="0.25"/>
    <row r="154" s="33" customFormat="1" x14ac:dyDescent="0.25"/>
    <row r="155" s="33" customFormat="1" x14ac:dyDescent="0.25"/>
    <row r="156" s="33" customFormat="1" x14ac:dyDescent="0.25"/>
    <row r="157" s="33" customFormat="1" x14ac:dyDescent="0.25"/>
    <row r="158" s="33" customFormat="1" x14ac:dyDescent="0.25"/>
    <row r="159" s="33" customFormat="1" x14ac:dyDescent="0.25"/>
    <row r="160" s="33" customFormat="1" x14ac:dyDescent="0.25"/>
    <row r="161" s="33" customFormat="1" x14ac:dyDescent="0.25"/>
    <row r="162" s="33" customFormat="1" x14ac:dyDescent="0.25"/>
    <row r="163" s="33" customFormat="1" x14ac:dyDescent="0.25"/>
    <row r="164" s="33" customFormat="1" x14ac:dyDescent="0.25"/>
    <row r="165" s="33" customFormat="1" x14ac:dyDescent="0.25"/>
    <row r="166" s="33" customFormat="1" x14ac:dyDescent="0.25"/>
    <row r="167" s="33" customFormat="1" x14ac:dyDescent="0.25"/>
    <row r="168" s="33" customFormat="1" x14ac:dyDescent="0.25"/>
    <row r="169" s="33" customFormat="1" x14ac:dyDescent="0.25"/>
    <row r="170" s="33" customFormat="1" x14ac:dyDescent="0.25"/>
    <row r="171" s="33" customFormat="1" x14ac:dyDescent="0.25"/>
    <row r="172" s="33" customFormat="1" x14ac:dyDescent="0.25"/>
    <row r="173" s="33" customFormat="1" x14ac:dyDescent="0.25"/>
    <row r="174" s="33" customFormat="1" x14ac:dyDescent="0.25"/>
    <row r="175" s="33" customFormat="1" x14ac:dyDescent="0.25"/>
    <row r="176" s="33" customFormat="1" x14ac:dyDescent="0.25"/>
    <row r="177" s="33" customFormat="1" x14ac:dyDescent="0.25"/>
    <row r="178" s="33" customFormat="1" x14ac:dyDescent="0.25"/>
    <row r="179" s="33" customFormat="1" x14ac:dyDescent="0.25"/>
    <row r="180" s="33" customFormat="1" x14ac:dyDescent="0.25"/>
    <row r="181" s="33" customFormat="1" x14ac:dyDescent="0.25"/>
    <row r="182" s="33" customFormat="1" x14ac:dyDescent="0.25"/>
    <row r="183" s="33" customFormat="1" x14ac:dyDescent="0.25"/>
    <row r="184" s="33" customFormat="1" x14ac:dyDescent="0.25"/>
    <row r="185" s="33" customFormat="1" x14ac:dyDescent="0.25"/>
    <row r="186" s="33" customFormat="1" x14ac:dyDescent="0.25"/>
    <row r="187" s="33" customFormat="1" x14ac:dyDescent="0.25"/>
    <row r="188" s="33" customFormat="1" x14ac:dyDescent="0.25"/>
    <row r="189" s="33" customFormat="1" x14ac:dyDescent="0.25"/>
    <row r="190" s="33" customFormat="1" x14ac:dyDescent="0.25"/>
    <row r="191" s="33" customFormat="1" x14ac:dyDescent="0.25"/>
    <row r="192" s="33" customFormat="1" x14ac:dyDescent="0.25"/>
    <row r="193" s="33" customFormat="1" x14ac:dyDescent="0.25"/>
    <row r="194" s="33" customFormat="1" x14ac:dyDescent="0.25"/>
    <row r="195" s="33" customFormat="1" x14ac:dyDescent="0.25"/>
    <row r="196" s="33" customFormat="1" x14ac:dyDescent="0.25"/>
    <row r="197" s="33" customFormat="1" x14ac:dyDescent="0.25"/>
    <row r="198" s="33" customFormat="1" x14ac:dyDescent="0.25"/>
    <row r="199" s="33" customFormat="1" x14ac:dyDescent="0.25"/>
    <row r="200" s="33" customFormat="1" x14ac:dyDescent="0.25"/>
    <row r="201" s="33" customFormat="1" x14ac:dyDescent="0.25"/>
    <row r="202" s="33" customFormat="1" x14ac:dyDescent="0.25"/>
    <row r="203" s="33" customFormat="1" x14ac:dyDescent="0.25"/>
    <row r="204" s="33" customFormat="1" x14ac:dyDescent="0.25"/>
    <row r="205" s="33" customFormat="1" x14ac:dyDescent="0.25"/>
    <row r="206" s="33" customFormat="1" x14ac:dyDescent="0.25"/>
    <row r="207" s="33" customFormat="1" x14ac:dyDescent="0.25"/>
    <row r="208" s="33" customFormat="1" x14ac:dyDescent="0.25"/>
    <row r="209" s="33" customFormat="1" x14ac:dyDescent="0.25"/>
    <row r="210" s="33" customFormat="1" x14ac:dyDescent="0.25"/>
    <row r="211" s="33" customFormat="1" x14ac:dyDescent="0.25"/>
    <row r="212" s="33" customFormat="1" x14ac:dyDescent="0.25"/>
    <row r="213" s="33" customFormat="1" x14ac:dyDescent="0.25"/>
    <row r="214" s="33" customFormat="1" x14ac:dyDescent="0.25"/>
    <row r="215" s="33" customFormat="1" x14ac:dyDescent="0.25"/>
    <row r="216" s="33" customFormat="1" x14ac:dyDescent="0.25"/>
    <row r="217" s="33" customFormat="1" x14ac:dyDescent="0.25"/>
    <row r="218" s="33" customFormat="1" x14ac:dyDescent="0.25"/>
    <row r="219" s="33" customFormat="1" x14ac:dyDescent="0.25"/>
    <row r="220" s="33" customFormat="1" x14ac:dyDescent="0.25"/>
    <row r="221" s="33" customFormat="1" x14ac:dyDescent="0.25"/>
    <row r="222" s="33" customFormat="1" x14ac:dyDescent="0.25"/>
    <row r="223" s="33" customFormat="1" x14ac:dyDescent="0.25"/>
    <row r="224" s="33" customFormat="1" x14ac:dyDescent="0.25"/>
    <row r="225" s="33" customFormat="1" x14ac:dyDescent="0.25"/>
    <row r="226" s="33" customFormat="1" x14ac:dyDescent="0.25"/>
    <row r="227" s="33" customFormat="1" x14ac:dyDescent="0.25"/>
    <row r="228" s="33" customFormat="1" x14ac:dyDescent="0.25"/>
    <row r="229" s="33" customFormat="1" x14ac:dyDescent="0.25"/>
    <row r="230" s="33" customFormat="1" x14ac:dyDescent="0.25"/>
    <row r="231" s="33" customFormat="1" x14ac:dyDescent="0.25"/>
    <row r="232" s="33" customFormat="1" x14ac:dyDescent="0.25"/>
    <row r="233" s="33" customFormat="1" x14ac:dyDescent="0.25"/>
    <row r="234" s="33" customFormat="1" x14ac:dyDescent="0.25"/>
    <row r="235" s="33" customFormat="1" x14ac:dyDescent="0.25"/>
    <row r="236" s="33" customFormat="1" x14ac:dyDescent="0.25"/>
    <row r="237" s="33" customFormat="1" x14ac:dyDescent="0.25"/>
    <row r="238" s="33" customFormat="1" x14ac:dyDescent="0.25"/>
    <row r="239" s="33" customFormat="1" x14ac:dyDescent="0.25"/>
    <row r="240" s="33" customFormat="1" x14ac:dyDescent="0.25"/>
    <row r="241" s="33" customFormat="1" x14ac:dyDescent="0.25"/>
    <row r="242" s="33" customFormat="1" x14ac:dyDescent="0.25"/>
    <row r="243" s="33" customFormat="1" x14ac:dyDescent="0.25"/>
    <row r="244" s="33" customFormat="1" x14ac:dyDescent="0.25"/>
    <row r="245" s="33" customFormat="1" x14ac:dyDescent="0.25"/>
    <row r="246" s="33" customFormat="1" x14ac:dyDescent="0.25"/>
    <row r="247" s="33" customFormat="1" x14ac:dyDescent="0.25"/>
    <row r="248" s="33" customFormat="1" x14ac:dyDescent="0.25"/>
    <row r="249" s="33" customFormat="1" x14ac:dyDescent="0.25"/>
    <row r="250" s="33" customFormat="1" x14ac:dyDescent="0.25"/>
    <row r="251" s="33" customFormat="1" x14ac:dyDescent="0.25"/>
    <row r="252" s="33" customFormat="1" x14ac:dyDescent="0.25"/>
    <row r="253" s="33" customFormat="1" x14ac:dyDescent="0.25"/>
    <row r="254" s="33" customFormat="1" x14ac:dyDescent="0.25"/>
    <row r="255" s="33" customFormat="1" x14ac:dyDescent="0.25"/>
    <row r="256" s="33" customFormat="1" x14ac:dyDescent="0.25"/>
    <row r="257" s="33" customFormat="1" x14ac:dyDescent="0.25"/>
    <row r="258" s="33" customFormat="1" x14ac:dyDescent="0.25"/>
    <row r="259" s="33" customFormat="1" x14ac:dyDescent="0.25"/>
    <row r="260" s="33" customFormat="1" x14ac:dyDescent="0.25"/>
    <row r="261" s="33" customFormat="1" x14ac:dyDescent="0.25"/>
    <row r="262" s="33" customFormat="1" x14ac:dyDescent="0.25"/>
    <row r="263" s="33" customFormat="1" x14ac:dyDescent="0.25"/>
    <row r="264" s="33" customFormat="1" x14ac:dyDescent="0.25"/>
    <row r="265" s="33" customFormat="1" x14ac:dyDescent="0.25"/>
    <row r="266" s="33" customFormat="1" x14ac:dyDescent="0.25"/>
    <row r="267" s="33" customFormat="1" x14ac:dyDescent="0.25"/>
    <row r="268" s="33" customFormat="1" x14ac:dyDescent="0.25"/>
    <row r="269" s="33" customFormat="1" x14ac:dyDescent="0.25"/>
    <row r="270" s="33" customFormat="1" x14ac:dyDescent="0.25"/>
    <row r="271" s="33" customFormat="1" x14ac:dyDescent="0.25"/>
    <row r="272" s="33" customFormat="1" x14ac:dyDescent="0.25"/>
    <row r="273" s="33" customFormat="1" x14ac:dyDescent="0.25"/>
    <row r="274" s="33" customFormat="1" x14ac:dyDescent="0.25"/>
    <row r="275" s="33" customFormat="1" x14ac:dyDescent="0.25"/>
    <row r="276" s="33" customFormat="1" x14ac:dyDescent="0.25"/>
    <row r="277" s="33" customFormat="1" x14ac:dyDescent="0.25"/>
    <row r="278" s="33" customFormat="1" x14ac:dyDescent="0.25"/>
    <row r="279" s="33" customFormat="1" x14ac:dyDescent="0.25"/>
    <row r="280" s="33" customFormat="1" x14ac:dyDescent="0.25"/>
    <row r="281" s="33" customFormat="1" x14ac:dyDescent="0.25"/>
    <row r="282" s="33" customFormat="1" x14ac:dyDescent="0.25"/>
    <row r="283" s="33" customFormat="1" x14ac:dyDescent="0.25"/>
    <row r="284" s="33" customFormat="1" x14ac:dyDescent="0.25"/>
    <row r="285" s="33" customFormat="1" x14ac:dyDescent="0.25"/>
    <row r="286" s="33" customFormat="1" x14ac:dyDescent="0.25"/>
    <row r="287" s="33" customFormat="1" x14ac:dyDescent="0.25"/>
    <row r="288" s="33" customFormat="1" x14ac:dyDescent="0.25"/>
    <row r="289" s="33" customFormat="1" x14ac:dyDescent="0.25"/>
    <row r="290" s="33" customFormat="1" x14ac:dyDescent="0.25"/>
    <row r="291" s="33" customFormat="1" x14ac:dyDescent="0.25"/>
    <row r="292" s="33" customFormat="1" x14ac:dyDescent="0.25"/>
    <row r="293" s="33" customFormat="1" x14ac:dyDescent="0.25"/>
    <row r="294" s="33" customFormat="1" x14ac:dyDescent="0.25"/>
    <row r="295" s="33" customFormat="1" x14ac:dyDescent="0.25"/>
    <row r="296" s="33" customFormat="1" x14ac:dyDescent="0.25"/>
    <row r="297" s="33" customFormat="1" x14ac:dyDescent="0.25"/>
    <row r="298" s="33" customFormat="1" x14ac:dyDescent="0.25"/>
    <row r="299" s="33" customFormat="1" x14ac:dyDescent="0.25"/>
    <row r="300" s="33" customFormat="1" x14ac:dyDescent="0.25"/>
    <row r="301" s="33" customFormat="1" x14ac:dyDescent="0.25"/>
    <row r="302" s="33" customFormat="1" x14ac:dyDescent="0.25"/>
    <row r="303" s="33" customFormat="1" x14ac:dyDescent="0.25"/>
    <row r="304" s="33" customFormat="1" x14ac:dyDescent="0.25"/>
    <row r="305" s="33" customFormat="1" x14ac:dyDescent="0.25"/>
    <row r="306" s="33" customFormat="1" x14ac:dyDescent="0.25"/>
    <row r="307" s="33" customFormat="1" x14ac:dyDescent="0.25"/>
    <row r="308" s="33" customFormat="1" x14ac:dyDescent="0.25"/>
    <row r="309" s="33" customFormat="1" x14ac:dyDescent="0.25"/>
    <row r="310" s="33" customFormat="1" x14ac:dyDescent="0.25"/>
    <row r="311" s="33" customFormat="1" x14ac:dyDescent="0.25"/>
    <row r="312" s="33" customFormat="1" x14ac:dyDescent="0.25"/>
    <row r="313" s="33" customFormat="1" x14ac:dyDescent="0.25"/>
    <row r="314" s="33" customFormat="1" x14ac:dyDescent="0.25"/>
    <row r="315" s="33" customFormat="1" x14ac:dyDescent="0.25"/>
    <row r="316" s="33" customFormat="1" x14ac:dyDescent="0.25"/>
    <row r="317" s="33" customFormat="1" x14ac:dyDescent="0.25"/>
    <row r="318" s="33" customFormat="1" x14ac:dyDescent="0.25"/>
    <row r="319" s="33" customFormat="1" x14ac:dyDescent="0.25"/>
    <row r="320" s="33" customFormat="1" x14ac:dyDescent="0.25"/>
    <row r="321" s="33" customFormat="1" x14ac:dyDescent="0.25"/>
    <row r="322" s="33" customFormat="1" x14ac:dyDescent="0.25"/>
    <row r="323" s="33" customFormat="1" x14ac:dyDescent="0.25"/>
    <row r="324" s="33" customFormat="1" x14ac:dyDescent="0.25"/>
    <row r="325" s="33" customFormat="1" x14ac:dyDescent="0.25"/>
    <row r="326" s="33" customFormat="1" x14ac:dyDescent="0.25"/>
    <row r="327" s="33" customFormat="1" x14ac:dyDescent="0.25"/>
    <row r="328" s="33" customFormat="1" x14ac:dyDescent="0.25"/>
    <row r="329" s="33" customFormat="1" x14ac:dyDescent="0.25"/>
    <row r="330" s="33" customFormat="1" x14ac:dyDescent="0.25"/>
    <row r="331" s="33" customFormat="1" x14ac:dyDescent="0.25"/>
    <row r="332" s="33" customFormat="1" x14ac:dyDescent="0.25"/>
    <row r="333" s="33" customFormat="1" x14ac:dyDescent="0.25"/>
    <row r="334" s="33" customFormat="1" x14ac:dyDescent="0.25"/>
    <row r="335" s="33" customFormat="1" x14ac:dyDescent="0.25"/>
    <row r="336" s="33" customFormat="1" x14ac:dyDescent="0.25"/>
    <row r="337" s="33" customFormat="1" x14ac:dyDescent="0.25"/>
    <row r="338" s="33" customFormat="1" x14ac:dyDescent="0.25"/>
    <row r="339" s="33" customFormat="1" x14ac:dyDescent="0.25"/>
    <row r="340" s="33" customFormat="1" x14ac:dyDescent="0.25"/>
    <row r="341" s="33" customFormat="1" x14ac:dyDescent="0.25"/>
    <row r="342" s="33" customFormat="1" x14ac:dyDescent="0.25"/>
    <row r="343" s="33" customFormat="1" x14ac:dyDescent="0.25"/>
    <row r="344" s="33" customFormat="1" x14ac:dyDescent="0.25"/>
    <row r="345" s="33" customFormat="1" x14ac:dyDescent="0.25"/>
    <row r="346" s="33" customFormat="1" x14ac:dyDescent="0.25"/>
    <row r="347" s="33" customFormat="1" x14ac:dyDescent="0.25"/>
    <row r="348" s="33" customFormat="1" x14ac:dyDescent="0.25"/>
    <row r="349" s="33" customFormat="1" x14ac:dyDescent="0.25"/>
    <row r="350" s="33" customFormat="1" x14ac:dyDescent="0.25"/>
    <row r="351" s="33" customFormat="1" x14ac:dyDescent="0.25"/>
    <row r="352" s="33" customFormat="1" x14ac:dyDescent="0.25"/>
    <row r="353" s="33" customFormat="1" x14ac:dyDescent="0.25"/>
    <row r="354" s="33" customFormat="1" x14ac:dyDescent="0.25"/>
    <row r="355" s="33" customFormat="1" x14ac:dyDescent="0.25"/>
    <row r="356" s="33" customFormat="1" x14ac:dyDescent="0.25"/>
    <row r="357" s="33" customFormat="1" x14ac:dyDescent="0.25"/>
    <row r="358" s="33" customFormat="1" x14ac:dyDescent="0.25"/>
    <row r="359" s="33" customFormat="1" x14ac:dyDescent="0.25"/>
    <row r="360" s="33" customFormat="1" x14ac:dyDescent="0.25"/>
    <row r="361" s="33" customFormat="1" x14ac:dyDescent="0.25"/>
    <row r="362" s="33" customFormat="1" x14ac:dyDescent="0.25"/>
    <row r="363" s="33" customFormat="1" x14ac:dyDescent="0.25"/>
    <row r="364" s="33" customFormat="1" x14ac:dyDescent="0.25"/>
    <row r="365" s="33" customFormat="1" x14ac:dyDescent="0.25"/>
    <row r="366" s="33" customFormat="1" x14ac:dyDescent="0.25"/>
    <row r="367" s="33" customFormat="1" x14ac:dyDescent="0.25"/>
    <row r="368" s="33" customFormat="1" x14ac:dyDescent="0.25"/>
    <row r="369" s="33" customFormat="1" x14ac:dyDescent="0.25"/>
    <row r="370" s="33" customFormat="1" x14ac:dyDescent="0.25"/>
    <row r="371" s="33" customFormat="1" x14ac:dyDescent="0.25"/>
    <row r="372" s="33" customFormat="1" x14ac:dyDescent="0.25"/>
    <row r="373" s="33" customFormat="1" x14ac:dyDescent="0.25"/>
    <row r="374" s="33" customFormat="1" x14ac:dyDescent="0.25"/>
    <row r="375" s="33" customFormat="1" x14ac:dyDescent="0.25"/>
    <row r="376" s="33" customFormat="1" x14ac:dyDescent="0.25"/>
    <row r="377" s="33" customFormat="1" x14ac:dyDescent="0.25"/>
    <row r="378" s="33" customFormat="1" x14ac:dyDescent="0.25"/>
    <row r="379" s="33" customFormat="1" x14ac:dyDescent="0.25"/>
    <row r="380" s="33" customFormat="1" x14ac:dyDescent="0.25"/>
    <row r="381" s="33" customFormat="1" x14ac:dyDescent="0.25"/>
    <row r="382" s="33" customFormat="1" x14ac:dyDescent="0.25"/>
    <row r="383" s="33" customFormat="1" x14ac:dyDescent="0.25"/>
    <row r="384" s="33" customFormat="1" x14ac:dyDescent="0.25"/>
    <row r="385" s="33" customFormat="1" x14ac:dyDescent="0.25"/>
    <row r="386" s="33" customFormat="1" x14ac:dyDescent="0.25"/>
    <row r="387" s="33" customFormat="1" x14ac:dyDescent="0.25"/>
    <row r="388" s="33" customFormat="1" x14ac:dyDescent="0.25"/>
    <row r="389" s="33" customFormat="1" x14ac:dyDescent="0.25"/>
    <row r="390" s="33" customFormat="1" x14ac:dyDescent="0.25"/>
    <row r="391" s="33" customFormat="1" x14ac:dyDescent="0.25"/>
    <row r="392" s="33" customFormat="1" x14ac:dyDescent="0.25"/>
    <row r="393" s="33" customFormat="1" x14ac:dyDescent="0.25"/>
    <row r="394" s="33" customFormat="1" x14ac:dyDescent="0.25"/>
    <row r="395" s="33" customFormat="1" x14ac:dyDescent="0.25"/>
    <row r="396" s="33" customFormat="1" x14ac:dyDescent="0.25"/>
    <row r="397" s="33" customFormat="1" x14ac:dyDescent="0.25"/>
    <row r="398" s="33" customFormat="1" x14ac:dyDescent="0.25"/>
    <row r="399" s="33" customFormat="1" x14ac:dyDescent="0.25"/>
    <row r="400" s="33" customFormat="1" x14ac:dyDescent="0.25"/>
    <row r="401" s="33" customFormat="1" x14ac:dyDescent="0.25"/>
    <row r="402" s="33" customFormat="1" x14ac:dyDescent="0.25"/>
    <row r="403" s="33" customFormat="1" x14ac:dyDescent="0.25"/>
    <row r="404" s="33" customFormat="1" x14ac:dyDescent="0.25"/>
    <row r="405" s="33" customFormat="1" x14ac:dyDescent="0.25"/>
    <row r="406" s="33" customFormat="1" x14ac:dyDescent="0.25"/>
    <row r="407" s="33" customFormat="1" x14ac:dyDescent="0.25"/>
    <row r="408" s="33" customFormat="1" x14ac:dyDescent="0.25"/>
    <row r="409" s="33" customFormat="1" x14ac:dyDescent="0.25"/>
    <row r="410" s="33" customFormat="1" x14ac:dyDescent="0.25"/>
    <row r="411" s="33" customFormat="1" x14ac:dyDescent="0.25"/>
    <row r="412" s="33" customFormat="1" x14ac:dyDescent="0.25"/>
    <row r="413" s="33" customFormat="1" x14ac:dyDescent="0.25"/>
    <row r="414" s="33" customFormat="1" x14ac:dyDescent="0.25"/>
    <row r="415" s="33" customFormat="1" x14ac:dyDescent="0.25"/>
    <row r="416" s="33" customFormat="1" x14ac:dyDescent="0.25"/>
    <row r="417" s="33" customFormat="1" x14ac:dyDescent="0.25"/>
    <row r="418" s="33" customFormat="1" x14ac:dyDescent="0.25"/>
    <row r="419" s="33" customFormat="1" x14ac:dyDescent="0.25"/>
    <row r="420" s="33" customFormat="1" x14ac:dyDescent="0.25"/>
    <row r="421" s="33" customFormat="1" x14ac:dyDescent="0.25"/>
    <row r="422" s="33" customFormat="1" x14ac:dyDescent="0.25"/>
    <row r="423" s="33" customFormat="1" x14ac:dyDescent="0.25"/>
    <row r="424" s="33" customFormat="1" x14ac:dyDescent="0.25"/>
    <row r="425" s="33" customFormat="1" x14ac:dyDescent="0.25"/>
    <row r="426" s="33" customFormat="1" x14ac:dyDescent="0.25"/>
    <row r="427" s="33" customFormat="1" x14ac:dyDescent="0.25"/>
    <row r="428" s="33" customFormat="1" x14ac:dyDescent="0.25"/>
    <row r="429" s="33" customFormat="1" x14ac:dyDescent="0.25"/>
    <row r="430" s="33" customFormat="1" x14ac:dyDescent="0.25"/>
    <row r="431" s="33" customFormat="1" x14ac:dyDescent="0.25"/>
    <row r="432" s="33" customFormat="1" x14ac:dyDescent="0.25"/>
    <row r="433" s="33" customFormat="1" x14ac:dyDescent="0.25"/>
    <row r="434" s="33" customFormat="1" x14ac:dyDescent="0.25"/>
    <row r="435" s="33" customFormat="1" x14ac:dyDescent="0.25"/>
    <row r="436" s="33" customFormat="1" x14ac:dyDescent="0.25"/>
    <row r="437" s="33" customFormat="1" x14ac:dyDescent="0.25"/>
    <row r="438" s="33" customFormat="1" x14ac:dyDescent="0.25"/>
    <row r="439" s="33" customFormat="1" x14ac:dyDescent="0.25"/>
    <row r="440" s="33" customFormat="1" x14ac:dyDescent="0.25"/>
    <row r="441" s="33" customFormat="1" x14ac:dyDescent="0.25"/>
    <row r="442" s="33" customFormat="1" x14ac:dyDescent="0.25"/>
    <row r="443" s="33" customFormat="1" x14ac:dyDescent="0.25"/>
    <row r="444" s="33" customFormat="1" x14ac:dyDescent="0.25"/>
    <row r="445" s="33" customFormat="1" x14ac:dyDescent="0.25"/>
    <row r="446" s="33" customFormat="1" x14ac:dyDescent="0.25"/>
    <row r="447" s="33" customFormat="1" x14ac:dyDescent="0.25"/>
    <row r="448" s="33" customFormat="1" x14ac:dyDescent="0.25"/>
    <row r="449" s="33" customFormat="1" x14ac:dyDescent="0.25"/>
    <row r="450" s="33" customFormat="1" x14ac:dyDescent="0.25"/>
    <row r="451" s="33" customFormat="1" x14ac:dyDescent="0.25"/>
    <row r="452" s="33" customFormat="1" x14ac:dyDescent="0.25"/>
    <row r="453" s="33" customFormat="1" x14ac:dyDescent="0.25"/>
    <row r="454" s="33" customFormat="1" x14ac:dyDescent="0.25"/>
    <row r="455" s="33" customFormat="1" x14ac:dyDescent="0.25"/>
    <row r="456" s="33" customFormat="1" x14ac:dyDescent="0.25"/>
    <row r="457" s="33" customFormat="1" x14ac:dyDescent="0.25"/>
    <row r="458" s="33" customFormat="1" x14ac:dyDescent="0.25"/>
    <row r="459" s="33" customFormat="1" x14ac:dyDescent="0.25"/>
    <row r="460" s="33" customFormat="1" x14ac:dyDescent="0.25"/>
    <row r="461" s="33" customFormat="1" x14ac:dyDescent="0.25"/>
    <row r="462" s="33" customFormat="1" x14ac:dyDescent="0.25"/>
    <row r="463" s="33" customFormat="1" x14ac:dyDescent="0.25"/>
    <row r="464" s="33" customFormat="1" x14ac:dyDescent="0.25"/>
    <row r="465" s="33" customFormat="1" x14ac:dyDescent="0.25"/>
    <row r="466" s="33" customFormat="1" x14ac:dyDescent="0.25"/>
    <row r="467" s="33" customFormat="1" x14ac:dyDescent="0.25"/>
    <row r="468" s="33" customFormat="1" x14ac:dyDescent="0.25"/>
    <row r="469" s="33" customFormat="1" x14ac:dyDescent="0.25"/>
    <row r="470" s="33" customFormat="1" x14ac:dyDescent="0.25"/>
    <row r="471" s="33" customFormat="1" x14ac:dyDescent="0.25"/>
    <row r="472" s="33" customFormat="1" x14ac:dyDescent="0.25"/>
    <row r="473" s="33" customFormat="1" x14ac:dyDescent="0.25"/>
    <row r="474" s="33" customFormat="1" x14ac:dyDescent="0.25"/>
    <row r="475" s="33" customFormat="1" x14ac:dyDescent="0.25"/>
    <row r="476" s="33" customFormat="1" x14ac:dyDescent="0.25"/>
    <row r="477" s="33" customFormat="1" x14ac:dyDescent="0.25"/>
    <row r="478" s="33" customFormat="1" x14ac:dyDescent="0.25"/>
    <row r="479" s="33" customFormat="1" x14ac:dyDescent="0.25"/>
    <row r="480" s="33" customFormat="1" x14ac:dyDescent="0.25"/>
    <row r="481" s="33" customFormat="1" x14ac:dyDescent="0.25"/>
    <row r="482" s="33" customFormat="1" x14ac:dyDescent="0.25"/>
    <row r="483" s="33" customFormat="1" x14ac:dyDescent="0.25"/>
    <row r="484" s="33" customFormat="1" x14ac:dyDescent="0.25"/>
    <row r="485" s="33" customFormat="1" x14ac:dyDescent="0.25"/>
    <row r="486" s="33" customFormat="1" x14ac:dyDescent="0.25"/>
    <row r="487" s="33" customFormat="1" x14ac:dyDescent="0.25"/>
    <row r="488" s="33" customFormat="1" x14ac:dyDescent="0.25"/>
    <row r="489" s="33" customFormat="1" x14ac:dyDescent="0.25"/>
    <row r="490" s="33" customFormat="1" x14ac:dyDescent="0.25"/>
    <row r="491" s="33" customFormat="1" x14ac:dyDescent="0.25"/>
    <row r="492" s="33" customFormat="1" x14ac:dyDescent="0.25"/>
    <row r="493" s="33" customFormat="1" x14ac:dyDescent="0.25"/>
    <row r="494" s="33" customFormat="1" x14ac:dyDescent="0.25"/>
    <row r="495" s="33" customFormat="1" x14ac:dyDescent="0.25"/>
    <row r="496" s="33" customFormat="1" x14ac:dyDescent="0.25"/>
    <row r="497" s="33" customFormat="1" x14ac:dyDescent="0.25"/>
    <row r="498" s="33" customFormat="1" x14ac:dyDescent="0.25"/>
    <row r="499" s="33" customFormat="1" x14ac:dyDescent="0.25"/>
    <row r="500" s="33" customFormat="1" x14ac:dyDescent="0.25"/>
    <row r="501" s="33" customFormat="1" x14ac:dyDescent="0.25"/>
    <row r="502" s="33" customFormat="1" x14ac:dyDescent="0.25"/>
    <row r="503" s="33" customFormat="1" x14ac:dyDescent="0.25"/>
    <row r="504" s="33" customFormat="1" x14ac:dyDescent="0.25"/>
    <row r="505" s="33" customFormat="1" x14ac:dyDescent="0.25"/>
    <row r="506" s="33" customFormat="1" x14ac:dyDescent="0.25"/>
    <row r="507" s="33" customFormat="1" x14ac:dyDescent="0.25"/>
    <row r="508" s="33" customFormat="1" x14ac:dyDescent="0.25"/>
    <row r="509" s="33" customFormat="1" x14ac:dyDescent="0.25"/>
    <row r="510" s="33" customFormat="1" x14ac:dyDescent="0.25"/>
    <row r="511" s="33" customFormat="1" x14ac:dyDescent="0.25"/>
    <row r="512" s="33" customFormat="1" x14ac:dyDescent="0.25"/>
    <row r="513" s="33" customFormat="1" x14ac:dyDescent="0.25"/>
    <row r="514" s="33" customFormat="1" x14ac:dyDescent="0.25"/>
    <row r="515" s="33" customFormat="1" x14ac:dyDescent="0.25"/>
    <row r="516" s="33" customFormat="1" x14ac:dyDescent="0.25"/>
    <row r="517" s="33" customFormat="1" x14ac:dyDescent="0.25"/>
    <row r="518" s="33" customFormat="1" x14ac:dyDescent="0.25"/>
    <row r="519" s="33" customFormat="1" x14ac:dyDescent="0.25"/>
    <row r="520" s="33" customFormat="1" x14ac:dyDescent="0.25"/>
    <row r="521" s="33" customFormat="1" x14ac:dyDescent="0.25"/>
    <row r="522" s="33" customFormat="1" x14ac:dyDescent="0.25"/>
    <row r="523" s="33" customFormat="1" x14ac:dyDescent="0.25"/>
    <row r="524" s="33" customFormat="1" x14ac:dyDescent="0.25"/>
    <row r="525" s="33" customFormat="1" x14ac:dyDescent="0.25"/>
    <row r="526" s="33" customFormat="1" x14ac:dyDescent="0.25"/>
    <row r="527" s="33" customFormat="1" x14ac:dyDescent="0.25"/>
    <row r="528" s="33" customFormat="1" x14ac:dyDescent="0.25"/>
    <row r="529" s="33" customFormat="1" x14ac:dyDescent="0.25"/>
    <row r="530" s="33" customFormat="1" x14ac:dyDescent="0.25"/>
    <row r="531" s="33" customFormat="1" x14ac:dyDescent="0.25"/>
    <row r="532" s="33" customFormat="1" x14ac:dyDescent="0.25"/>
    <row r="533" s="33" customFormat="1" x14ac:dyDescent="0.25"/>
    <row r="534" s="33" customFormat="1" x14ac:dyDescent="0.25"/>
    <row r="535" s="33" customFormat="1" x14ac:dyDescent="0.25"/>
    <row r="536" s="33" customFormat="1" x14ac:dyDescent="0.25"/>
    <row r="537" s="33" customFormat="1" x14ac:dyDescent="0.25"/>
    <row r="538" s="33" customFormat="1" x14ac:dyDescent="0.25"/>
    <row r="539" s="33" customFormat="1" x14ac:dyDescent="0.25"/>
    <row r="540" s="33" customFormat="1" x14ac:dyDescent="0.25"/>
    <row r="541" s="33" customFormat="1" x14ac:dyDescent="0.25"/>
    <row r="542" s="33" customFormat="1" x14ac:dyDescent="0.25"/>
    <row r="543" s="33" customFormat="1" x14ac:dyDescent="0.25"/>
    <row r="544" s="33" customFormat="1" x14ac:dyDescent="0.25"/>
    <row r="545" s="33" customFormat="1" x14ac:dyDescent="0.25"/>
    <row r="546" s="33" customFormat="1" x14ac:dyDescent="0.25"/>
    <row r="547" s="33" customFormat="1" x14ac:dyDescent="0.25"/>
    <row r="548" s="33" customFormat="1" x14ac:dyDescent="0.25"/>
    <row r="549" s="33" customFormat="1" x14ac:dyDescent="0.25"/>
    <row r="550" s="33" customFormat="1" x14ac:dyDescent="0.25"/>
    <row r="551" s="33" customFormat="1" x14ac:dyDescent="0.25"/>
    <row r="552" s="33" customFormat="1" x14ac:dyDescent="0.25"/>
    <row r="553" s="33" customFormat="1" x14ac:dyDescent="0.25"/>
    <row r="554" s="33" customFormat="1" x14ac:dyDescent="0.25"/>
    <row r="555" s="33" customFormat="1" x14ac:dyDescent="0.25"/>
    <row r="556" s="33" customFormat="1" x14ac:dyDescent="0.25"/>
    <row r="557" s="33" customFormat="1" x14ac:dyDescent="0.25"/>
    <row r="558" s="33" customFormat="1" x14ac:dyDescent="0.25"/>
    <row r="559" s="33" customFormat="1" x14ac:dyDescent="0.25"/>
    <row r="560" s="33" customFormat="1" x14ac:dyDescent="0.25"/>
    <row r="561" s="33" customFormat="1" x14ac:dyDescent="0.25"/>
    <row r="562" s="33" customFormat="1" x14ac:dyDescent="0.25"/>
    <row r="563" s="33" customFormat="1" x14ac:dyDescent="0.25"/>
    <row r="564" s="33" customFormat="1" x14ac:dyDescent="0.25"/>
    <row r="565" s="33" customFormat="1" x14ac:dyDescent="0.25"/>
    <row r="566" s="33" customFormat="1" x14ac:dyDescent="0.25"/>
    <row r="567" s="33" customFormat="1" x14ac:dyDescent="0.25"/>
    <row r="568" s="33" customFormat="1" x14ac:dyDescent="0.25"/>
    <row r="569" s="33" customFormat="1" x14ac:dyDescent="0.25"/>
    <row r="570" s="33" customFormat="1" x14ac:dyDescent="0.25"/>
    <row r="571" s="33" customFormat="1" x14ac:dyDescent="0.25"/>
    <row r="572" s="33" customFormat="1" x14ac:dyDescent="0.25"/>
    <row r="573" s="33" customFormat="1" x14ac:dyDescent="0.25"/>
    <row r="574" s="33" customFormat="1" x14ac:dyDescent="0.25"/>
    <row r="575" s="33" customFormat="1" x14ac:dyDescent="0.25"/>
    <row r="576" s="33" customFormat="1" x14ac:dyDescent="0.25"/>
    <row r="577" s="33" customFormat="1" x14ac:dyDescent="0.25"/>
    <row r="578" s="33" customFormat="1" x14ac:dyDescent="0.25"/>
    <row r="579" s="33" customFormat="1" x14ac:dyDescent="0.25"/>
    <row r="580" s="33" customFormat="1" x14ac:dyDescent="0.25"/>
    <row r="581" s="33" customFormat="1" x14ac:dyDescent="0.25"/>
    <row r="582" s="33" customFormat="1" x14ac:dyDescent="0.25"/>
    <row r="583" s="33" customFormat="1" x14ac:dyDescent="0.25"/>
    <row r="584" s="33" customFormat="1" x14ac:dyDescent="0.25"/>
    <row r="585" s="33" customFormat="1" x14ac:dyDescent="0.25"/>
    <row r="586" s="33" customFormat="1" x14ac:dyDescent="0.25"/>
    <row r="587" s="33" customFormat="1" x14ac:dyDescent="0.25"/>
    <row r="588" s="33" customFormat="1" x14ac:dyDescent="0.25"/>
    <row r="589" s="33" customFormat="1" x14ac:dyDescent="0.25"/>
    <row r="590" s="33" customFormat="1" x14ac:dyDescent="0.25"/>
    <row r="591" s="33" customFormat="1" x14ac:dyDescent="0.25"/>
    <row r="592" s="33" customFormat="1" x14ac:dyDescent="0.25"/>
    <row r="593" s="33" customFormat="1" x14ac:dyDescent="0.25"/>
    <row r="594" s="33" customFormat="1" x14ac:dyDescent="0.25"/>
    <row r="595" s="33" customFormat="1" x14ac:dyDescent="0.25"/>
    <row r="596" s="33" customFormat="1" x14ac:dyDescent="0.25"/>
    <row r="597" s="33" customFormat="1" x14ac:dyDescent="0.25"/>
    <row r="598" s="33" customFormat="1" x14ac:dyDescent="0.25"/>
    <row r="599" s="33" customFormat="1" x14ac:dyDescent="0.25"/>
    <row r="600" s="33" customFormat="1" x14ac:dyDescent="0.25"/>
    <row r="601" s="33" customFormat="1" x14ac:dyDescent="0.25"/>
    <row r="602" s="33" customFormat="1" x14ac:dyDescent="0.25"/>
    <row r="603" s="33" customFormat="1" x14ac:dyDescent="0.25"/>
    <row r="604" s="33" customFormat="1" x14ac:dyDescent="0.25"/>
    <row r="605" s="33" customFormat="1" x14ac:dyDescent="0.25"/>
    <row r="606" s="33" customFormat="1" x14ac:dyDescent="0.25"/>
    <row r="607" s="33" customFormat="1" x14ac:dyDescent="0.25"/>
    <row r="608" s="33" customFormat="1" x14ac:dyDescent="0.25"/>
    <row r="609" s="33" customFormat="1" x14ac:dyDescent="0.25"/>
    <row r="610" s="33" customFormat="1" x14ac:dyDescent="0.25"/>
    <row r="611" s="33" customFormat="1" x14ac:dyDescent="0.25"/>
    <row r="612" s="33" customFormat="1" x14ac:dyDescent="0.25"/>
    <row r="613" s="33" customFormat="1" x14ac:dyDescent="0.25"/>
    <row r="614" s="33" customFormat="1" x14ac:dyDescent="0.25"/>
    <row r="615" s="33" customFormat="1" x14ac:dyDescent="0.25"/>
    <row r="616" s="33" customFormat="1" x14ac:dyDescent="0.25"/>
    <row r="617" s="33" customFormat="1" x14ac:dyDescent="0.25"/>
    <row r="618" s="33" customFormat="1" x14ac:dyDescent="0.25"/>
    <row r="619" s="33" customFormat="1" x14ac:dyDescent="0.25"/>
    <row r="620" s="33" customFormat="1" x14ac:dyDescent="0.25"/>
    <row r="621" s="33" customFormat="1" x14ac:dyDescent="0.25"/>
    <row r="622" s="33" customFormat="1" x14ac:dyDescent="0.25"/>
    <row r="623" s="33" customFormat="1" x14ac:dyDescent="0.25"/>
    <row r="624" s="33" customFormat="1" x14ac:dyDescent="0.25"/>
    <row r="625" s="33" customFormat="1" x14ac:dyDescent="0.25"/>
    <row r="626" s="33" customFormat="1" x14ac:dyDescent="0.25"/>
    <row r="627" s="33" customFormat="1" x14ac:dyDescent="0.25"/>
    <row r="628" s="33" customFormat="1" x14ac:dyDescent="0.25"/>
    <row r="629" s="33" customFormat="1" x14ac:dyDescent="0.25"/>
    <row r="630" s="33" customFormat="1" x14ac:dyDescent="0.25"/>
    <row r="631" s="33" customFormat="1" x14ac:dyDescent="0.25"/>
    <row r="632" s="33" customFormat="1" x14ac:dyDescent="0.25"/>
    <row r="633" s="33" customFormat="1" x14ac:dyDescent="0.25"/>
    <row r="634" s="33" customFormat="1" x14ac:dyDescent="0.25"/>
    <row r="635" s="33" customFormat="1" x14ac:dyDescent="0.25"/>
    <row r="636" s="33" customFormat="1" x14ac:dyDescent="0.25"/>
    <row r="637" s="33" customFormat="1" x14ac:dyDescent="0.25"/>
    <row r="638" s="33" customFormat="1" x14ac:dyDescent="0.25"/>
    <row r="639" s="33" customFormat="1" x14ac:dyDescent="0.25"/>
    <row r="640" s="33" customFormat="1" x14ac:dyDescent="0.25"/>
    <row r="641" s="33" customFormat="1" x14ac:dyDescent="0.25"/>
    <row r="642" s="33" customFormat="1" x14ac:dyDescent="0.25"/>
    <row r="643" s="33" customFormat="1" x14ac:dyDescent="0.25"/>
    <row r="644" s="33" customFormat="1" x14ac:dyDescent="0.25"/>
    <row r="645" s="33" customFormat="1" x14ac:dyDescent="0.25"/>
    <row r="646" s="33" customFormat="1" x14ac:dyDescent="0.25"/>
    <row r="647" s="33" customFormat="1" x14ac:dyDescent="0.25"/>
    <row r="648" s="33" customFormat="1" x14ac:dyDescent="0.25"/>
    <row r="649" s="33" customFormat="1" x14ac:dyDescent="0.25"/>
    <row r="650" s="33" customFormat="1" x14ac:dyDescent="0.25"/>
    <row r="651" s="33" customFormat="1" x14ac:dyDescent="0.25"/>
    <row r="652" s="33" customFormat="1" x14ac:dyDescent="0.25"/>
    <row r="653" s="33" customFormat="1" x14ac:dyDescent="0.25"/>
    <row r="654" s="33" customFormat="1" x14ac:dyDescent="0.25"/>
    <row r="655" s="33" customFormat="1" x14ac:dyDescent="0.25"/>
    <row r="656" s="33" customFormat="1" x14ac:dyDescent="0.25"/>
    <row r="657" s="33" customFormat="1" x14ac:dyDescent="0.25"/>
    <row r="658" s="33" customFormat="1" x14ac:dyDescent="0.25"/>
    <row r="659" s="33" customFormat="1" x14ac:dyDescent="0.25"/>
    <row r="660" s="33" customFormat="1" x14ac:dyDescent="0.25"/>
    <row r="661" s="33" customFormat="1" x14ac:dyDescent="0.25"/>
    <row r="662" s="33" customFormat="1" x14ac:dyDescent="0.25"/>
    <row r="663" s="33" customFormat="1" x14ac:dyDescent="0.25"/>
    <row r="664" s="33" customFormat="1" x14ac:dyDescent="0.25"/>
    <row r="665" s="33" customFormat="1" x14ac:dyDescent="0.25"/>
    <row r="666" s="33" customFormat="1" x14ac:dyDescent="0.25"/>
    <row r="667" s="33" customFormat="1" x14ac:dyDescent="0.25"/>
    <row r="668" s="33" customFormat="1" x14ac:dyDescent="0.25"/>
    <row r="669" s="33" customFormat="1" x14ac:dyDescent="0.25"/>
    <row r="670" s="33" customFormat="1" x14ac:dyDescent="0.25"/>
    <row r="671" s="33" customFormat="1" x14ac:dyDescent="0.25"/>
    <row r="672" s="33" customFormat="1" x14ac:dyDescent="0.25"/>
    <row r="673" s="33" customFormat="1" x14ac:dyDescent="0.25"/>
    <row r="674" s="33" customFormat="1" x14ac:dyDescent="0.25"/>
    <row r="675" s="33" customFormat="1" x14ac:dyDescent="0.25"/>
    <row r="676" s="33" customFormat="1" x14ac:dyDescent="0.25"/>
    <row r="677" s="33" customFormat="1" x14ac:dyDescent="0.25"/>
    <row r="678" s="33" customFormat="1" x14ac:dyDescent="0.25"/>
    <row r="679" s="33" customFormat="1" x14ac:dyDescent="0.25"/>
    <row r="680" s="33" customFormat="1" x14ac:dyDescent="0.25"/>
    <row r="681" s="33" customFormat="1" x14ac:dyDescent="0.25"/>
    <row r="682" s="33" customFormat="1" x14ac:dyDescent="0.25"/>
    <row r="683" s="33" customFormat="1" x14ac:dyDescent="0.25"/>
    <row r="684" s="33" customFormat="1" x14ac:dyDescent="0.25"/>
    <row r="685" s="33" customFormat="1" x14ac:dyDescent="0.25"/>
    <row r="686" s="33" customFormat="1" x14ac:dyDescent="0.25"/>
    <row r="687" s="33" customFormat="1" x14ac:dyDescent="0.25"/>
    <row r="688" s="33" customFormat="1" x14ac:dyDescent="0.25"/>
    <row r="689" s="33" customFormat="1" x14ac:dyDescent="0.25"/>
    <row r="690" s="33" customFormat="1" x14ac:dyDescent="0.25"/>
    <row r="691" s="33" customFormat="1" x14ac:dyDescent="0.25"/>
    <row r="692" s="33" customFormat="1" x14ac:dyDescent="0.25"/>
    <row r="693" s="33" customFormat="1" x14ac:dyDescent="0.25"/>
    <row r="694" s="33" customFormat="1" x14ac:dyDescent="0.25"/>
    <row r="695" s="33" customFormat="1" x14ac:dyDescent="0.25"/>
    <row r="696" s="33" customFormat="1" x14ac:dyDescent="0.25"/>
    <row r="697" s="33" customFormat="1" x14ac:dyDescent="0.25"/>
    <row r="698" s="33" customFormat="1" x14ac:dyDescent="0.25"/>
    <row r="699" s="33" customFormat="1" x14ac:dyDescent="0.25"/>
    <row r="700" s="33" customFormat="1" x14ac:dyDescent="0.25"/>
    <row r="701" s="33" customFormat="1" x14ac:dyDescent="0.25"/>
    <row r="702" s="33" customFormat="1" x14ac:dyDescent="0.25"/>
    <row r="703" s="33" customFormat="1" x14ac:dyDescent="0.25"/>
    <row r="704" s="33" customFormat="1" x14ac:dyDescent="0.25"/>
    <row r="705" s="33" customFormat="1" x14ac:dyDescent="0.25"/>
    <row r="706" s="33" customFormat="1" x14ac:dyDescent="0.25"/>
    <row r="707" s="33" customFormat="1" x14ac:dyDescent="0.25"/>
    <row r="708" s="33" customFormat="1" x14ac:dyDescent="0.25"/>
    <row r="709" s="33" customFormat="1" x14ac:dyDescent="0.25"/>
    <row r="710" s="33" customFormat="1" x14ac:dyDescent="0.25"/>
    <row r="711" s="33" customFormat="1" x14ac:dyDescent="0.25"/>
    <row r="712" s="33" customFormat="1" x14ac:dyDescent="0.25"/>
    <row r="713" s="33" customFormat="1" x14ac:dyDescent="0.25"/>
    <row r="714" s="33" customFormat="1" x14ac:dyDescent="0.25"/>
    <row r="715" s="33" customFormat="1" x14ac:dyDescent="0.25"/>
    <row r="716" s="33" customFormat="1" x14ac:dyDescent="0.25"/>
    <row r="717" s="33" customFormat="1" x14ac:dyDescent="0.25"/>
    <row r="718" s="33" customFormat="1" x14ac:dyDescent="0.25"/>
    <row r="719" s="33" customFormat="1" x14ac:dyDescent="0.25"/>
    <row r="720" s="33" customFormat="1" x14ac:dyDescent="0.25"/>
    <row r="721" s="33" customFormat="1" x14ac:dyDescent="0.25"/>
    <row r="722" s="33" customFormat="1" x14ac:dyDescent="0.25"/>
    <row r="723" s="33" customFormat="1" x14ac:dyDescent="0.25"/>
    <row r="724" s="33" customFormat="1" x14ac:dyDescent="0.25"/>
    <row r="725" s="33" customFormat="1" x14ac:dyDescent="0.25"/>
    <row r="726" s="33" customFormat="1" x14ac:dyDescent="0.25"/>
    <row r="727" s="33" customFormat="1" x14ac:dyDescent="0.25"/>
    <row r="728" s="33" customFormat="1" x14ac:dyDescent="0.25"/>
    <row r="729" s="33" customFormat="1" x14ac:dyDescent="0.25"/>
    <row r="730" s="33" customFormat="1" x14ac:dyDescent="0.25"/>
    <row r="731" s="33" customFormat="1" x14ac:dyDescent="0.25"/>
    <row r="732" s="33" customFormat="1" x14ac:dyDescent="0.25"/>
    <row r="733" s="33" customFormat="1" x14ac:dyDescent="0.25"/>
    <row r="734" s="33" customFormat="1" x14ac:dyDescent="0.25"/>
    <row r="735" s="33" customFormat="1" x14ac:dyDescent="0.25"/>
    <row r="736" s="33" customFormat="1" x14ac:dyDescent="0.25"/>
    <row r="737" s="33" customFormat="1" x14ac:dyDescent="0.25"/>
    <row r="738" s="33" customFormat="1" x14ac:dyDescent="0.25"/>
    <row r="739" s="33" customFormat="1" x14ac:dyDescent="0.25"/>
    <row r="740" s="33" customFormat="1" x14ac:dyDescent="0.25"/>
    <row r="741" s="33" customFormat="1" x14ac:dyDescent="0.25"/>
    <row r="742" s="33" customFormat="1" x14ac:dyDescent="0.25"/>
    <row r="743" s="33" customFormat="1" x14ac:dyDescent="0.25"/>
    <row r="744" s="33" customFormat="1" x14ac:dyDescent="0.25"/>
    <row r="745" s="33" customFormat="1" x14ac:dyDescent="0.25"/>
    <row r="746" s="33" customFormat="1" x14ac:dyDescent="0.25"/>
    <row r="747" s="33" customFormat="1" x14ac:dyDescent="0.25"/>
    <row r="748" s="33" customFormat="1" x14ac:dyDescent="0.25"/>
    <row r="749" s="33" customFormat="1" x14ac:dyDescent="0.25"/>
    <row r="750" s="33" customFormat="1" x14ac:dyDescent="0.25"/>
    <row r="751" s="33" customFormat="1" x14ac:dyDescent="0.25"/>
    <row r="752" s="33" customFormat="1" x14ac:dyDescent="0.25"/>
    <row r="753" s="33" customFormat="1" x14ac:dyDescent="0.25"/>
    <row r="754" s="33" customFormat="1" x14ac:dyDescent="0.25"/>
    <row r="755" s="33" customFormat="1" x14ac:dyDescent="0.25"/>
    <row r="756" s="33" customFormat="1" x14ac:dyDescent="0.25"/>
    <row r="757" s="33" customFormat="1" x14ac:dyDescent="0.25"/>
    <row r="758" s="33" customFormat="1" x14ac:dyDescent="0.25"/>
    <row r="759" s="33" customFormat="1" x14ac:dyDescent="0.25"/>
    <row r="760" s="33" customFormat="1" x14ac:dyDescent="0.25"/>
    <row r="761" s="33" customFormat="1" x14ac:dyDescent="0.25"/>
    <row r="762" s="33" customFormat="1" x14ac:dyDescent="0.25"/>
    <row r="763" s="33" customFormat="1" x14ac:dyDescent="0.25"/>
    <row r="764" s="33" customFormat="1" x14ac:dyDescent="0.25"/>
    <row r="765" s="33" customFormat="1" x14ac:dyDescent="0.25"/>
    <row r="766" s="33" customFormat="1" x14ac:dyDescent="0.25"/>
    <row r="767" s="33" customFormat="1" x14ac:dyDescent="0.25"/>
    <row r="768" s="33" customFormat="1" x14ac:dyDescent="0.25"/>
    <row r="769" s="33" customFormat="1" x14ac:dyDescent="0.25"/>
    <row r="770" s="33" customFormat="1" x14ac:dyDescent="0.25"/>
    <row r="771" s="33" customFormat="1" x14ac:dyDescent="0.25"/>
    <row r="772" s="33" customFormat="1" x14ac:dyDescent="0.25"/>
    <row r="773" s="33" customFormat="1" x14ac:dyDescent="0.25"/>
    <row r="774" s="33" customFormat="1" x14ac:dyDescent="0.25"/>
    <row r="775" s="33" customFormat="1" x14ac:dyDescent="0.25"/>
    <row r="776" s="33" customFormat="1" x14ac:dyDescent="0.25"/>
    <row r="777" s="33" customFormat="1" x14ac:dyDescent="0.25"/>
    <row r="778" s="33" customFormat="1" x14ac:dyDescent="0.25"/>
    <row r="779" s="33" customFormat="1" x14ac:dyDescent="0.25"/>
    <row r="780" s="33" customFormat="1" x14ac:dyDescent="0.25"/>
    <row r="781" s="33" customFormat="1" x14ac:dyDescent="0.25"/>
    <row r="782" s="33" customFormat="1" x14ac:dyDescent="0.25"/>
    <row r="783" s="33" customFormat="1" x14ac:dyDescent="0.25"/>
    <row r="784" s="33" customFormat="1" x14ac:dyDescent="0.25"/>
    <row r="785" s="33" customFormat="1" x14ac:dyDescent="0.25"/>
    <row r="786" s="33" customFormat="1" x14ac:dyDescent="0.25"/>
    <row r="787" s="33" customFormat="1" x14ac:dyDescent="0.25"/>
    <row r="788" s="33" customFormat="1" x14ac:dyDescent="0.25"/>
    <row r="789" s="33" customFormat="1" x14ac:dyDescent="0.25"/>
    <row r="790" s="33" customFormat="1" x14ac:dyDescent="0.25"/>
    <row r="791" s="33" customFormat="1" x14ac:dyDescent="0.25"/>
    <row r="792" s="33" customFormat="1" x14ac:dyDescent="0.25"/>
    <row r="793" s="33" customFormat="1" x14ac:dyDescent="0.25"/>
    <row r="794" s="33" customFormat="1" x14ac:dyDescent="0.25"/>
    <row r="795" s="33" customFormat="1" x14ac:dyDescent="0.25"/>
    <row r="796" s="33" customFormat="1" x14ac:dyDescent="0.25"/>
    <row r="797" s="33" customFormat="1" x14ac:dyDescent="0.25"/>
    <row r="798" s="33" customFormat="1" x14ac:dyDescent="0.25"/>
    <row r="799" s="33" customFormat="1" x14ac:dyDescent="0.25"/>
    <row r="800" s="33" customFormat="1" x14ac:dyDescent="0.25"/>
    <row r="801" s="33" customFormat="1" x14ac:dyDescent="0.25"/>
    <row r="802" s="33" customFormat="1" x14ac:dyDescent="0.25"/>
    <row r="803" s="33" customFormat="1" x14ac:dyDescent="0.25"/>
    <row r="804" s="33" customFormat="1" x14ac:dyDescent="0.25"/>
    <row r="805" s="33" customFormat="1" x14ac:dyDescent="0.25"/>
    <row r="806" s="33" customFormat="1" x14ac:dyDescent="0.25"/>
    <row r="807" s="33" customFormat="1" x14ac:dyDescent="0.25"/>
    <row r="808" s="33" customFormat="1" x14ac:dyDescent="0.25"/>
    <row r="809" s="33" customFormat="1" x14ac:dyDescent="0.25"/>
    <row r="810" s="33" customFormat="1" x14ac:dyDescent="0.25"/>
    <row r="811" s="33" customFormat="1" x14ac:dyDescent="0.25"/>
    <row r="812" s="33" customFormat="1" x14ac:dyDescent="0.25"/>
    <row r="813" s="33" customFormat="1" x14ac:dyDescent="0.25"/>
    <row r="814" s="33" customFormat="1" x14ac:dyDescent="0.25"/>
    <row r="815" s="33" customFormat="1" x14ac:dyDescent="0.25"/>
    <row r="816" s="33" customFormat="1" x14ac:dyDescent="0.25"/>
    <row r="817" s="33" customFormat="1" x14ac:dyDescent="0.25"/>
    <row r="818" s="33" customFormat="1" x14ac:dyDescent="0.25"/>
    <row r="819" s="33" customFormat="1" x14ac:dyDescent="0.25"/>
    <row r="820" s="33" customFormat="1" x14ac:dyDescent="0.25"/>
    <row r="821" s="33" customFormat="1" x14ac:dyDescent="0.25"/>
    <row r="822" s="33" customFormat="1" x14ac:dyDescent="0.25"/>
    <row r="823" s="33" customFormat="1" x14ac:dyDescent="0.25"/>
    <row r="824" s="33" customFormat="1" x14ac:dyDescent="0.25"/>
    <row r="825" s="33" customFormat="1" x14ac:dyDescent="0.25"/>
    <row r="826" s="33" customFormat="1" x14ac:dyDescent="0.25"/>
    <row r="827" s="33" customFormat="1" x14ac:dyDescent="0.25"/>
    <row r="828" s="33" customFormat="1" x14ac:dyDescent="0.25"/>
    <row r="829" s="33" customFormat="1" x14ac:dyDescent="0.25"/>
    <row r="830" s="33" customFormat="1" x14ac:dyDescent="0.25"/>
    <row r="831" s="33" customFormat="1" x14ac:dyDescent="0.25"/>
    <row r="832" s="33" customFormat="1" x14ac:dyDescent="0.25"/>
    <row r="833" s="33" customFormat="1" x14ac:dyDescent="0.25"/>
    <row r="834" s="33" customFormat="1" x14ac:dyDescent="0.25"/>
    <row r="835" s="33" customFormat="1" x14ac:dyDescent="0.25"/>
    <row r="836" s="33" customFormat="1" x14ac:dyDescent="0.25"/>
    <row r="837" s="33" customFormat="1" x14ac:dyDescent="0.25"/>
    <row r="838" s="33" customFormat="1" x14ac:dyDescent="0.25"/>
    <row r="839" s="33" customFormat="1" x14ac:dyDescent="0.25"/>
    <row r="840" s="33" customFormat="1" x14ac:dyDescent="0.25"/>
    <row r="841" s="33" customFormat="1" x14ac:dyDescent="0.25"/>
    <row r="842" s="33" customFormat="1" x14ac:dyDescent="0.25"/>
    <row r="843" s="33" customFormat="1" x14ac:dyDescent="0.25"/>
    <row r="844" s="33" customFormat="1" x14ac:dyDescent="0.25"/>
    <row r="845" s="33" customFormat="1" x14ac:dyDescent="0.25"/>
    <row r="846" s="33" customFormat="1" x14ac:dyDescent="0.25"/>
    <row r="847" s="33" customFormat="1" x14ac:dyDescent="0.25"/>
    <row r="848" s="33" customFormat="1" x14ac:dyDescent="0.25"/>
    <row r="849" s="33" customFormat="1" x14ac:dyDescent="0.25"/>
    <row r="850" s="33" customFormat="1" x14ac:dyDescent="0.25"/>
    <row r="851" s="33" customFormat="1" x14ac:dyDescent="0.25"/>
    <row r="852" s="33" customFormat="1" x14ac:dyDescent="0.25"/>
    <row r="853" s="33" customFormat="1" x14ac:dyDescent="0.25"/>
    <row r="854" s="33" customFormat="1" x14ac:dyDescent="0.25"/>
    <row r="855" s="33" customFormat="1" x14ac:dyDescent="0.25"/>
    <row r="856" s="33" customFormat="1" x14ac:dyDescent="0.25"/>
    <row r="857" s="33" customFormat="1" x14ac:dyDescent="0.25"/>
    <row r="858" s="33" customFormat="1" x14ac:dyDescent="0.25"/>
    <row r="859" s="33" customFormat="1" x14ac:dyDescent="0.25"/>
    <row r="860" s="33" customFormat="1" x14ac:dyDescent="0.25"/>
    <row r="861" s="33" customFormat="1" x14ac:dyDescent="0.25"/>
    <row r="862" s="33" customFormat="1" x14ac:dyDescent="0.25"/>
    <row r="863" s="33" customFormat="1" x14ac:dyDescent="0.25"/>
    <row r="864" s="33" customFormat="1" x14ac:dyDescent="0.25"/>
    <row r="865" s="33" customFormat="1" x14ac:dyDescent="0.25"/>
    <row r="866" s="33" customFormat="1" x14ac:dyDescent="0.25"/>
    <row r="867" s="33" customFormat="1" x14ac:dyDescent="0.25"/>
    <row r="868" s="33" customFormat="1" x14ac:dyDescent="0.25"/>
    <row r="869" s="33" customFormat="1" x14ac:dyDescent="0.25"/>
    <row r="870" s="33" customFormat="1" x14ac:dyDescent="0.25"/>
    <row r="871" s="33" customFormat="1" x14ac:dyDescent="0.25"/>
    <row r="872" s="33" customFormat="1" x14ac:dyDescent="0.25"/>
    <row r="873" s="33" customFormat="1" x14ac:dyDescent="0.25"/>
    <row r="874" s="33" customFormat="1" x14ac:dyDescent="0.25"/>
    <row r="875" s="33" customFormat="1" x14ac:dyDescent="0.25"/>
    <row r="876" s="33" customFormat="1" x14ac:dyDescent="0.25"/>
    <row r="877" s="33" customFormat="1" x14ac:dyDescent="0.25"/>
    <row r="878" s="33" customFormat="1" x14ac:dyDescent="0.25"/>
    <row r="879" s="33" customFormat="1" x14ac:dyDescent="0.25"/>
    <row r="880" s="33" customFormat="1" x14ac:dyDescent="0.25"/>
    <row r="881" s="33" customFormat="1" x14ac:dyDescent="0.25"/>
    <row r="882" s="33" customFormat="1" x14ac:dyDescent="0.25"/>
    <row r="883" s="33" customFormat="1" x14ac:dyDescent="0.25"/>
    <row r="884" s="33" customFormat="1" x14ac:dyDescent="0.25"/>
    <row r="885" s="33" customFormat="1" x14ac:dyDescent="0.25"/>
    <row r="886" s="33" customFormat="1" x14ac:dyDescent="0.25"/>
    <row r="887" s="33" customFormat="1" x14ac:dyDescent="0.25"/>
    <row r="888" s="33" customFormat="1" x14ac:dyDescent="0.25"/>
    <row r="889" s="33" customFormat="1" x14ac:dyDescent="0.25"/>
    <row r="890" s="33" customFormat="1" x14ac:dyDescent="0.25"/>
    <row r="891" s="33" customFormat="1" x14ac:dyDescent="0.25"/>
    <row r="892" s="33" customFormat="1" x14ac:dyDescent="0.25"/>
    <row r="893" s="33" customFormat="1" x14ac:dyDescent="0.25"/>
    <row r="894" s="33" customFormat="1" x14ac:dyDescent="0.25"/>
    <row r="895" s="33" customFormat="1" x14ac:dyDescent="0.25"/>
    <row r="896" s="33" customFormat="1" x14ac:dyDescent="0.25"/>
    <row r="897" s="33" customFormat="1" x14ac:dyDescent="0.25"/>
    <row r="898" s="33" customFormat="1" x14ac:dyDescent="0.25"/>
    <row r="899" s="33" customFormat="1" x14ac:dyDescent="0.25"/>
    <row r="900" s="33" customFormat="1" x14ac:dyDescent="0.25"/>
    <row r="901" s="33" customFormat="1" x14ac:dyDescent="0.25"/>
    <row r="902" s="33" customFormat="1" x14ac:dyDescent="0.25"/>
    <row r="903" s="33" customFormat="1" x14ac:dyDescent="0.25"/>
    <row r="904" s="33" customFormat="1" x14ac:dyDescent="0.25"/>
    <row r="905" s="33" customFormat="1" x14ac:dyDescent="0.25"/>
    <row r="906" s="33" customFormat="1" x14ac:dyDescent="0.25"/>
    <row r="907" s="33" customFormat="1" x14ac:dyDescent="0.25"/>
    <row r="908" s="33" customFormat="1" x14ac:dyDescent="0.25"/>
    <row r="909" s="33" customFormat="1" x14ac:dyDescent="0.25"/>
    <row r="910" s="33" customFormat="1" x14ac:dyDescent="0.25"/>
    <row r="911" s="33" customFormat="1" x14ac:dyDescent="0.25"/>
    <row r="912" s="33" customFormat="1" x14ac:dyDescent="0.25"/>
    <row r="913" s="33" customFormat="1" x14ac:dyDescent="0.25"/>
    <row r="914" s="33" customFormat="1" x14ac:dyDescent="0.25"/>
    <row r="915" s="33" customFormat="1" x14ac:dyDescent="0.25"/>
    <row r="916" s="33" customFormat="1" x14ac:dyDescent="0.25"/>
    <row r="917" s="33" customFormat="1" x14ac:dyDescent="0.25"/>
    <row r="918" s="33" customFormat="1" x14ac:dyDescent="0.25"/>
    <row r="919" s="33" customFormat="1" x14ac:dyDescent="0.25"/>
    <row r="920" s="33" customFormat="1" x14ac:dyDescent="0.25"/>
    <row r="921" s="33" customFormat="1" x14ac:dyDescent="0.25"/>
    <row r="922" s="33" customFormat="1" x14ac:dyDescent="0.25"/>
    <row r="923" s="33" customFormat="1" x14ac:dyDescent="0.25"/>
    <row r="924" s="33" customFormat="1" x14ac:dyDescent="0.25"/>
    <row r="925" s="33" customFormat="1" x14ac:dyDescent="0.25"/>
    <row r="926" s="33" customFormat="1" x14ac:dyDescent="0.25"/>
    <row r="927" s="33" customFormat="1" x14ac:dyDescent="0.25"/>
    <row r="928" s="33" customFormat="1" x14ac:dyDescent="0.25"/>
    <row r="929" s="33" customFormat="1" x14ac:dyDescent="0.25"/>
    <row r="930" s="33" customFormat="1" x14ac:dyDescent="0.25"/>
    <row r="931" s="33" customFormat="1" x14ac:dyDescent="0.25"/>
    <row r="932" s="33" customFormat="1" x14ac:dyDescent="0.25"/>
    <row r="933" s="33" customFormat="1" x14ac:dyDescent="0.25"/>
    <row r="934" s="33" customFormat="1" x14ac:dyDescent="0.25"/>
    <row r="935" s="33" customFormat="1" x14ac:dyDescent="0.25"/>
    <row r="936" s="33" customFormat="1" x14ac:dyDescent="0.25"/>
    <row r="937" s="33" customFormat="1" x14ac:dyDescent="0.25"/>
    <row r="938" s="33" customFormat="1" x14ac:dyDescent="0.25"/>
    <row r="939" s="33" customFormat="1" x14ac:dyDescent="0.25"/>
    <row r="940" s="33" customFormat="1" x14ac:dyDescent="0.25"/>
    <row r="941" s="33" customFormat="1" x14ac:dyDescent="0.25"/>
    <row r="942" s="33" customFormat="1" x14ac:dyDescent="0.25"/>
    <row r="943" s="33" customFormat="1" x14ac:dyDescent="0.25"/>
    <row r="944" s="33" customFormat="1" x14ac:dyDescent="0.25"/>
    <row r="945" s="33" customFormat="1" x14ac:dyDescent="0.25"/>
    <row r="946" s="33" customFormat="1" x14ac:dyDescent="0.25"/>
    <row r="947" s="33" customFormat="1" x14ac:dyDescent="0.25"/>
    <row r="948" s="33" customFormat="1" x14ac:dyDescent="0.25"/>
    <row r="949" s="33" customFormat="1" x14ac:dyDescent="0.25"/>
    <row r="950" s="33" customFormat="1" x14ac:dyDescent="0.25"/>
    <row r="951" s="33" customFormat="1" x14ac:dyDescent="0.25"/>
    <row r="952" s="33" customFormat="1" x14ac:dyDescent="0.25"/>
    <row r="953" s="33" customFormat="1" x14ac:dyDescent="0.25"/>
    <row r="954" s="33" customFormat="1" x14ac:dyDescent="0.25"/>
    <row r="955" s="33" customFormat="1" x14ac:dyDescent="0.25"/>
    <row r="956" s="33" customFormat="1" x14ac:dyDescent="0.25"/>
    <row r="957" s="33" customFormat="1" x14ac:dyDescent="0.25"/>
    <row r="958" s="33" customFormat="1" x14ac:dyDescent="0.25"/>
    <row r="959" s="33" customFormat="1" x14ac:dyDescent="0.25"/>
    <row r="960" s="33" customFormat="1" x14ac:dyDescent="0.25"/>
    <row r="961" s="33" customFormat="1" x14ac:dyDescent="0.25"/>
    <row r="962" s="33" customFormat="1" x14ac:dyDescent="0.25"/>
    <row r="963" s="33" customFormat="1" x14ac:dyDescent="0.25"/>
    <row r="964" s="33" customFormat="1" x14ac:dyDescent="0.25"/>
    <row r="965" s="33" customFormat="1" x14ac:dyDescent="0.25"/>
    <row r="966" s="33" customFormat="1" x14ac:dyDescent="0.25"/>
    <row r="967" s="33" customFormat="1" x14ac:dyDescent="0.25"/>
    <row r="968" s="33" customFormat="1" x14ac:dyDescent="0.25"/>
    <row r="969" s="33" customFormat="1" x14ac:dyDescent="0.25"/>
    <row r="970" s="33" customFormat="1" x14ac:dyDescent="0.25"/>
    <row r="971" s="33" customFormat="1" x14ac:dyDescent="0.25"/>
    <row r="972" s="33" customFormat="1" x14ac:dyDescent="0.25"/>
    <row r="973" s="33" customFormat="1" x14ac:dyDescent="0.25"/>
    <row r="974" s="33" customFormat="1" x14ac:dyDescent="0.25"/>
    <row r="975" s="33" customFormat="1" x14ac:dyDescent="0.25"/>
    <row r="976" s="33" customFormat="1" x14ac:dyDescent="0.25"/>
    <row r="977" s="33" customFormat="1" x14ac:dyDescent="0.25"/>
    <row r="978" s="33" customFormat="1" x14ac:dyDescent="0.25"/>
    <row r="979" s="33" customFormat="1" x14ac:dyDescent="0.25"/>
    <row r="980" s="33" customFormat="1" x14ac:dyDescent="0.25"/>
    <row r="981" s="33" customFormat="1" x14ac:dyDescent="0.25"/>
    <row r="982" s="33" customFormat="1" x14ac:dyDescent="0.25"/>
    <row r="983" s="33" customFormat="1" x14ac:dyDescent="0.25"/>
    <row r="984" s="33" customFormat="1" x14ac:dyDescent="0.25"/>
    <row r="985" s="33" customFormat="1" x14ac:dyDescent="0.25"/>
    <row r="986" s="33" customFormat="1" x14ac:dyDescent="0.25"/>
    <row r="987" s="33" customFormat="1" x14ac:dyDescent="0.25"/>
    <row r="988" s="33" customFormat="1" x14ac:dyDescent="0.25"/>
    <row r="989" s="33" customFormat="1" x14ac:dyDescent="0.25"/>
    <row r="990" s="33" customFormat="1" x14ac:dyDescent="0.25"/>
    <row r="991" s="33" customFormat="1" x14ac:dyDescent="0.25"/>
    <row r="992" s="33" customFormat="1" x14ac:dyDescent="0.25"/>
    <row r="993" s="33" customFormat="1" x14ac:dyDescent="0.25"/>
    <row r="994" s="33" customFormat="1" x14ac:dyDescent="0.25"/>
    <row r="995" s="33" customFormat="1" x14ac:dyDescent="0.25"/>
    <row r="996" s="33" customFormat="1" x14ac:dyDescent="0.25"/>
    <row r="997" s="33" customFormat="1" x14ac:dyDescent="0.25"/>
    <row r="998" s="33" customFormat="1" x14ac:dyDescent="0.25"/>
    <row r="999" s="33" customFormat="1" x14ac:dyDescent="0.25"/>
    <row r="1000" s="33" customFormat="1" x14ac:dyDescent="0.25"/>
    <row r="1001" s="33" customFormat="1" x14ac:dyDescent="0.25"/>
    <row r="1002" s="33" customFormat="1" x14ac:dyDescent="0.25"/>
    <row r="1003" s="33" customFormat="1" x14ac:dyDescent="0.25"/>
    <row r="1004" s="33" customFormat="1" x14ac:dyDescent="0.25"/>
    <row r="1005" s="33" customFormat="1" x14ac:dyDescent="0.25"/>
    <row r="1006" s="33" customFormat="1" x14ac:dyDescent="0.25"/>
    <row r="1007" s="33" customFormat="1" x14ac:dyDescent="0.25"/>
    <row r="1008" s="33" customFormat="1" x14ac:dyDescent="0.25"/>
    <row r="1009" s="33" customFormat="1" x14ac:dyDescent="0.25"/>
    <row r="1010" s="33" customFormat="1" x14ac:dyDescent="0.25"/>
    <row r="1011" s="33" customFormat="1" x14ac:dyDescent="0.25"/>
    <row r="1012" s="33" customFormat="1" x14ac:dyDescent="0.25"/>
    <row r="1013" s="33" customFormat="1" x14ac:dyDescent="0.25"/>
    <row r="1014" s="33" customFormat="1" x14ac:dyDescent="0.25"/>
    <row r="1015" s="33" customFormat="1" x14ac:dyDescent="0.25"/>
    <row r="1016" s="33" customFormat="1" x14ac:dyDescent="0.25"/>
    <row r="1017" s="33" customFormat="1" x14ac:dyDescent="0.25"/>
    <row r="1018" s="33" customFormat="1" x14ac:dyDescent="0.25"/>
    <row r="1019" s="33" customFormat="1" x14ac:dyDescent="0.25"/>
    <row r="1020" s="33" customFormat="1" x14ac:dyDescent="0.25"/>
    <row r="1021" s="33" customFormat="1" x14ac:dyDescent="0.25"/>
    <row r="1022" s="33" customFormat="1" x14ac:dyDescent="0.25"/>
    <row r="1023" s="33" customFormat="1" x14ac:dyDescent="0.25"/>
    <row r="1024" s="33" customFormat="1" x14ac:dyDescent="0.25"/>
    <row r="1025" s="33" customFormat="1" x14ac:dyDescent="0.25"/>
    <row r="1026" s="33" customFormat="1" x14ac:dyDescent="0.25"/>
    <row r="1027" s="33" customFormat="1" x14ac:dyDescent="0.25"/>
    <row r="1028" s="33" customFormat="1" x14ac:dyDescent="0.25"/>
    <row r="1029" s="33" customFormat="1" x14ac:dyDescent="0.25"/>
    <row r="1030" s="33" customFormat="1" x14ac:dyDescent="0.25"/>
    <row r="1031" s="33" customFormat="1" x14ac:dyDescent="0.25"/>
    <row r="1032" s="33" customFormat="1" x14ac:dyDescent="0.25"/>
    <row r="1033" s="33" customFormat="1" x14ac:dyDescent="0.25"/>
    <row r="1034" s="33" customFormat="1" x14ac:dyDescent="0.25"/>
    <row r="1035" s="33" customFormat="1" x14ac:dyDescent="0.25"/>
    <row r="1036" s="33" customFormat="1" x14ac:dyDescent="0.25"/>
    <row r="1037" s="33" customFormat="1" x14ac:dyDescent="0.25"/>
    <row r="1038" s="33" customFormat="1" x14ac:dyDescent="0.25"/>
    <row r="1039" s="33" customFormat="1" x14ac:dyDescent="0.25"/>
    <row r="1040" s="33" customFormat="1" x14ac:dyDescent="0.25"/>
    <row r="1041" s="33" customFormat="1" x14ac:dyDescent="0.25"/>
    <row r="1042" s="33" customFormat="1" x14ac:dyDescent="0.25"/>
    <row r="1043" s="33" customFormat="1" x14ac:dyDescent="0.25"/>
    <row r="1044" s="33" customFormat="1" x14ac:dyDescent="0.25"/>
    <row r="1045" s="33" customFormat="1" x14ac:dyDescent="0.25"/>
    <row r="1046" s="33" customFormat="1" x14ac:dyDescent="0.25"/>
    <row r="1047" s="33" customFormat="1" x14ac:dyDescent="0.25"/>
    <row r="1048" s="33" customFormat="1" x14ac:dyDescent="0.25"/>
    <row r="1049" s="33" customFormat="1" x14ac:dyDescent="0.25"/>
    <row r="1050" s="33" customFormat="1" x14ac:dyDescent="0.25"/>
    <row r="1051" s="33" customFormat="1" x14ac:dyDescent="0.25"/>
    <row r="1052" s="33" customFormat="1" x14ac:dyDescent="0.25"/>
    <row r="1053" s="33" customFormat="1" x14ac:dyDescent="0.25"/>
    <row r="1054" s="33" customFormat="1" x14ac:dyDescent="0.25"/>
    <row r="1055" s="33" customFormat="1" x14ac:dyDescent="0.25"/>
    <row r="1056" s="33" customFormat="1" x14ac:dyDescent="0.25"/>
    <row r="1057" s="33" customFormat="1" x14ac:dyDescent="0.25"/>
    <row r="1058" s="33" customFormat="1" x14ac:dyDescent="0.25"/>
    <row r="1059" s="33" customFormat="1" x14ac:dyDescent="0.25"/>
    <row r="1060" s="33" customFormat="1" x14ac:dyDescent="0.25"/>
    <row r="1061" s="33" customFormat="1" x14ac:dyDescent="0.25"/>
    <row r="1062" s="33" customFormat="1" x14ac:dyDescent="0.25"/>
    <row r="1063" s="33" customFormat="1" x14ac:dyDescent="0.25"/>
    <row r="1064" s="33" customFormat="1" x14ac:dyDescent="0.25"/>
    <row r="1065" s="33" customFormat="1" x14ac:dyDescent="0.25"/>
    <row r="1066" s="33" customFormat="1" x14ac:dyDescent="0.25"/>
    <row r="1067" s="33" customFormat="1" x14ac:dyDescent="0.25"/>
    <row r="1068" s="33" customFormat="1" x14ac:dyDescent="0.25"/>
    <row r="1069" s="33" customFormat="1" x14ac:dyDescent="0.25"/>
    <row r="1070" s="33" customFormat="1" x14ac:dyDescent="0.25"/>
    <row r="1071" s="33" customFormat="1" x14ac:dyDescent="0.25"/>
    <row r="1072" s="33" customFormat="1" x14ac:dyDescent="0.25"/>
    <row r="1073" s="33" customFormat="1" x14ac:dyDescent="0.25"/>
    <row r="1074" s="33" customFormat="1" x14ac:dyDescent="0.25"/>
    <row r="1075" s="33" customFormat="1" x14ac:dyDescent="0.25"/>
    <row r="1076" s="33" customFormat="1" x14ac:dyDescent="0.25"/>
    <row r="1077" s="33" customFormat="1" x14ac:dyDescent="0.25"/>
    <row r="1078" s="33" customFormat="1" x14ac:dyDescent="0.25"/>
    <row r="1079" s="33" customFormat="1" x14ac:dyDescent="0.25"/>
    <row r="1080" s="33" customFormat="1" x14ac:dyDescent="0.25"/>
    <row r="1081" s="33" customFormat="1" x14ac:dyDescent="0.25"/>
    <row r="1082" s="33" customFormat="1" x14ac:dyDescent="0.25"/>
    <row r="1083" s="33" customFormat="1" x14ac:dyDescent="0.25"/>
    <row r="1084" s="33" customFormat="1" x14ac:dyDescent="0.25"/>
    <row r="1085" s="33" customFormat="1" x14ac:dyDescent="0.25"/>
    <row r="1086" s="33" customFormat="1" x14ac:dyDescent="0.25"/>
    <row r="1087" s="33" customFormat="1" x14ac:dyDescent="0.25"/>
    <row r="1088" s="33" customFormat="1" x14ac:dyDescent="0.25"/>
    <row r="1089" s="33" customFormat="1" x14ac:dyDescent="0.25"/>
    <row r="1090" s="33" customFormat="1" x14ac:dyDescent="0.25"/>
    <row r="1091" s="33" customFormat="1" x14ac:dyDescent="0.25"/>
    <row r="1092" s="33" customFormat="1" x14ac:dyDescent="0.25"/>
    <row r="1093" s="33" customFormat="1" x14ac:dyDescent="0.25"/>
    <row r="1094" s="33" customFormat="1" x14ac:dyDescent="0.25"/>
    <row r="1095" s="33" customFormat="1" x14ac:dyDescent="0.25"/>
    <row r="1096" s="33" customFormat="1" x14ac:dyDescent="0.25"/>
    <row r="1097" s="33" customFormat="1" x14ac:dyDescent="0.25"/>
    <row r="1098" s="33" customFormat="1" x14ac:dyDescent="0.25"/>
    <row r="1099" s="33" customFormat="1" x14ac:dyDescent="0.25"/>
    <row r="1100" s="33" customFormat="1" x14ac:dyDescent="0.25"/>
    <row r="1101" s="33" customFormat="1" x14ac:dyDescent="0.25"/>
    <row r="1102" s="33" customFormat="1" x14ac:dyDescent="0.25"/>
    <row r="1103" s="33" customFormat="1" x14ac:dyDescent="0.25"/>
    <row r="1104" s="33" customFormat="1" x14ac:dyDescent="0.25"/>
    <row r="1105" s="33" customFormat="1" x14ac:dyDescent="0.25"/>
    <row r="1106" s="33" customFormat="1" x14ac:dyDescent="0.25"/>
    <row r="1107" s="33" customFormat="1" x14ac:dyDescent="0.25"/>
    <row r="1108" s="33" customFormat="1" x14ac:dyDescent="0.25"/>
    <row r="1109" s="33" customFormat="1" x14ac:dyDescent="0.25"/>
    <row r="1110" s="33" customFormat="1" x14ac:dyDescent="0.25"/>
    <row r="1111" s="33" customFormat="1" x14ac:dyDescent="0.25"/>
    <row r="1112" s="33" customFormat="1" x14ac:dyDescent="0.25"/>
    <row r="1113" s="33" customFormat="1" x14ac:dyDescent="0.25"/>
    <row r="1114" s="33" customFormat="1" x14ac:dyDescent="0.25"/>
    <row r="1115" s="33" customFormat="1" x14ac:dyDescent="0.25"/>
    <row r="1116" s="33" customFormat="1" x14ac:dyDescent="0.25"/>
    <row r="1117" s="33" customFormat="1" x14ac:dyDescent="0.25"/>
    <row r="1118" s="33" customFormat="1" x14ac:dyDescent="0.25"/>
    <row r="1119" s="33" customFormat="1" x14ac:dyDescent="0.25"/>
    <row r="1120" s="33" customFormat="1" x14ac:dyDescent="0.25"/>
    <row r="1121" s="33" customFormat="1" x14ac:dyDescent="0.25"/>
    <row r="1122" s="33" customFormat="1" x14ac:dyDescent="0.25"/>
    <row r="1123" s="33" customFormat="1" x14ac:dyDescent="0.25"/>
    <row r="1124" s="33" customFormat="1" x14ac:dyDescent="0.25"/>
    <row r="1125" s="33" customFormat="1" x14ac:dyDescent="0.25"/>
    <row r="1126" s="33" customFormat="1" x14ac:dyDescent="0.25"/>
    <row r="1127" s="33" customFormat="1" x14ac:dyDescent="0.25"/>
    <row r="1128" s="33" customFormat="1" x14ac:dyDescent="0.25"/>
    <row r="1129" s="33" customFormat="1" x14ac:dyDescent="0.25"/>
    <row r="1130" s="33" customFormat="1" x14ac:dyDescent="0.25"/>
    <row r="1131" s="33" customFormat="1" x14ac:dyDescent="0.25"/>
    <row r="1132" s="33" customFormat="1" x14ac:dyDescent="0.25"/>
    <row r="1133" s="33" customFormat="1" x14ac:dyDescent="0.25"/>
    <row r="1134" s="33" customFormat="1" x14ac:dyDescent="0.25"/>
    <row r="1135" s="33" customFormat="1" x14ac:dyDescent="0.25"/>
    <row r="1136" s="33" customFormat="1" x14ac:dyDescent="0.25"/>
    <row r="1137" s="33" customFormat="1" x14ac:dyDescent="0.25"/>
    <row r="1138" s="33" customFormat="1" x14ac:dyDescent="0.25"/>
    <row r="1139" s="33" customFormat="1" x14ac:dyDescent="0.25"/>
    <row r="1140" s="33" customFormat="1" x14ac:dyDescent="0.25"/>
    <row r="1141" s="33" customFormat="1" x14ac:dyDescent="0.25"/>
    <row r="1142" s="33" customFormat="1" x14ac:dyDescent="0.25"/>
    <row r="1143" s="33" customFormat="1" x14ac:dyDescent="0.25"/>
    <row r="1144" s="33" customFormat="1" x14ac:dyDescent="0.25"/>
    <row r="1145" s="33" customFormat="1" x14ac:dyDescent="0.25"/>
    <row r="1146" s="33" customFormat="1" x14ac:dyDescent="0.25"/>
    <row r="1147" s="33" customFormat="1" x14ac:dyDescent="0.25"/>
    <row r="1148" s="33" customFormat="1" x14ac:dyDescent="0.25"/>
    <row r="1149" s="33" customFormat="1" x14ac:dyDescent="0.25"/>
    <row r="1150" s="33" customFormat="1" x14ac:dyDescent="0.25"/>
    <row r="1151" s="33" customFormat="1" x14ac:dyDescent="0.25"/>
    <row r="1152" s="33" customFormat="1" x14ac:dyDescent="0.25"/>
    <row r="1153" s="33" customFormat="1" x14ac:dyDescent="0.25"/>
    <row r="1154" s="33" customFormat="1" x14ac:dyDescent="0.25"/>
    <row r="1155" s="33" customFormat="1" x14ac:dyDescent="0.25"/>
    <row r="1156" s="33" customFormat="1" x14ac:dyDescent="0.25"/>
    <row r="1157" s="33" customFormat="1" x14ac:dyDescent="0.25"/>
    <row r="1158" s="33" customFormat="1" x14ac:dyDescent="0.25"/>
    <row r="1159" s="33" customFormat="1" x14ac:dyDescent="0.25"/>
    <row r="1160" s="33" customFormat="1" x14ac:dyDescent="0.25"/>
    <row r="1161" s="33" customFormat="1" x14ac:dyDescent="0.25"/>
    <row r="1162" s="33" customFormat="1" x14ac:dyDescent="0.25"/>
    <row r="1163" s="33" customFormat="1" x14ac:dyDescent="0.25"/>
    <row r="1164" s="33" customFormat="1" x14ac:dyDescent="0.25"/>
    <row r="1165" s="33" customFormat="1" x14ac:dyDescent="0.25"/>
    <row r="1166" s="33" customFormat="1" x14ac:dyDescent="0.25"/>
    <row r="1167" s="33" customFormat="1" x14ac:dyDescent="0.25"/>
    <row r="1168" s="33" customFormat="1" x14ac:dyDescent="0.25"/>
    <row r="1169" s="33" customFormat="1" x14ac:dyDescent="0.25"/>
    <row r="1170" s="33" customFormat="1" x14ac:dyDescent="0.25"/>
    <row r="1171" s="33" customFormat="1" x14ac:dyDescent="0.25"/>
    <row r="1172" s="33" customFormat="1" x14ac:dyDescent="0.25"/>
    <row r="1173" s="33" customFormat="1" x14ac:dyDescent="0.25"/>
    <row r="1174" s="33" customFormat="1" x14ac:dyDescent="0.25"/>
    <row r="1175" s="33" customFormat="1" x14ac:dyDescent="0.25"/>
    <row r="1176" s="33" customFormat="1" x14ac:dyDescent="0.25"/>
    <row r="1177" s="33" customFormat="1" x14ac:dyDescent="0.25"/>
    <row r="1178" s="33" customFormat="1" x14ac:dyDescent="0.25"/>
    <row r="1179" s="33" customFormat="1" x14ac:dyDescent="0.25"/>
    <row r="1180" s="33" customFormat="1" x14ac:dyDescent="0.25"/>
    <row r="1181" s="33" customFormat="1" x14ac:dyDescent="0.25"/>
    <row r="1182" s="33" customFormat="1" x14ac:dyDescent="0.25"/>
    <row r="1183" s="33" customFormat="1" x14ac:dyDescent="0.25"/>
    <row r="1184" s="33" customFormat="1" x14ac:dyDescent="0.25"/>
    <row r="1185" s="33" customFormat="1" x14ac:dyDescent="0.25"/>
    <row r="1186" s="33" customFormat="1" x14ac:dyDescent="0.25"/>
    <row r="1187" s="33" customFormat="1" x14ac:dyDescent="0.25"/>
    <row r="1188" s="33" customFormat="1" x14ac:dyDescent="0.25"/>
    <row r="1189" s="33" customFormat="1" x14ac:dyDescent="0.25"/>
    <row r="1190" s="33" customFormat="1" x14ac:dyDescent="0.25"/>
    <row r="1191" s="33" customFormat="1" x14ac:dyDescent="0.25"/>
    <row r="1192" s="33" customFormat="1" x14ac:dyDescent="0.25"/>
    <row r="1193" s="33" customFormat="1" x14ac:dyDescent="0.25"/>
    <row r="1194" s="33" customFormat="1" x14ac:dyDescent="0.25"/>
    <row r="1195" s="33" customFormat="1" x14ac:dyDescent="0.25"/>
    <row r="1196" s="33" customFormat="1" x14ac:dyDescent="0.25"/>
    <row r="1197" s="33" customFormat="1" x14ac:dyDescent="0.25"/>
    <row r="1198" s="33" customFormat="1" x14ac:dyDescent="0.25"/>
    <row r="1199" s="33" customFormat="1" x14ac:dyDescent="0.25"/>
    <row r="1200" s="33" customFormat="1" x14ac:dyDescent="0.25"/>
    <row r="1201" s="33" customFormat="1" x14ac:dyDescent="0.25"/>
    <row r="1202" s="33" customFormat="1" x14ac:dyDescent="0.25"/>
    <row r="1203" s="33" customFormat="1" x14ac:dyDescent="0.25"/>
    <row r="1204" s="33" customFormat="1" x14ac:dyDescent="0.25"/>
    <row r="1205" s="33" customFormat="1" x14ac:dyDescent="0.25"/>
    <row r="1206" s="33" customFormat="1" x14ac:dyDescent="0.25"/>
    <row r="1207" s="33" customFormat="1" x14ac:dyDescent="0.25"/>
    <row r="1208" s="33" customFormat="1" x14ac:dyDescent="0.25"/>
    <row r="1209" s="33" customFormat="1" x14ac:dyDescent="0.25"/>
    <row r="1210" s="33" customFormat="1" x14ac:dyDescent="0.25"/>
    <row r="1211" s="33" customFormat="1" x14ac:dyDescent="0.25"/>
    <row r="1212" s="33" customFormat="1" x14ac:dyDescent="0.25"/>
    <row r="1213" s="33" customFormat="1" x14ac:dyDescent="0.25"/>
    <row r="1214" s="33" customFormat="1" x14ac:dyDescent="0.25"/>
    <row r="1215" s="33" customFormat="1" x14ac:dyDescent="0.25"/>
    <row r="1216" s="33" customFormat="1" x14ac:dyDescent="0.25"/>
    <row r="1217" s="33" customFormat="1" x14ac:dyDescent="0.25"/>
    <row r="1218" s="33" customFormat="1" x14ac:dyDescent="0.25"/>
    <row r="1219" s="33" customFormat="1" x14ac:dyDescent="0.25"/>
    <row r="1220" s="33" customFormat="1" x14ac:dyDescent="0.25"/>
    <row r="1221" s="33" customFormat="1" x14ac:dyDescent="0.25"/>
    <row r="1222" s="33" customFormat="1" x14ac:dyDescent="0.25"/>
    <row r="1223" s="33" customFormat="1" x14ac:dyDescent="0.25"/>
    <row r="1224" s="33" customFormat="1" x14ac:dyDescent="0.25"/>
    <row r="1225" s="33" customFormat="1" x14ac:dyDescent="0.25"/>
    <row r="1226" s="33" customFormat="1" x14ac:dyDescent="0.25"/>
    <row r="1227" s="33" customFormat="1" x14ac:dyDescent="0.25"/>
    <row r="1228" s="33" customFormat="1" x14ac:dyDescent="0.25"/>
    <row r="1229" s="33" customFormat="1" x14ac:dyDescent="0.25"/>
    <row r="1230" s="33" customFormat="1" x14ac:dyDescent="0.25"/>
    <row r="1231" s="33" customFormat="1" x14ac:dyDescent="0.25"/>
    <row r="1232" s="33" customFormat="1" x14ac:dyDescent="0.25"/>
    <row r="1233" s="33" customFormat="1" x14ac:dyDescent="0.25"/>
    <row r="1234" s="33" customFormat="1" x14ac:dyDescent="0.25"/>
    <row r="1235" s="33" customFormat="1" x14ac:dyDescent="0.25"/>
    <row r="1236" s="33" customFormat="1" x14ac:dyDescent="0.25"/>
    <row r="1237" s="33" customFormat="1" x14ac:dyDescent="0.25"/>
    <row r="1238" s="33" customFormat="1" x14ac:dyDescent="0.25"/>
    <row r="1239" s="33" customFormat="1" x14ac:dyDescent="0.25"/>
    <row r="1240" s="33" customFormat="1" x14ac:dyDescent="0.25"/>
    <row r="1241" s="33" customFormat="1" x14ac:dyDescent="0.25"/>
    <row r="1242" s="33" customFormat="1" x14ac:dyDescent="0.25"/>
    <row r="1243" s="33" customFormat="1" x14ac:dyDescent="0.25"/>
    <row r="1244" s="33" customFormat="1" x14ac:dyDescent="0.25"/>
    <row r="1245" s="33" customFormat="1" x14ac:dyDescent="0.25"/>
    <row r="1246" s="33" customFormat="1" x14ac:dyDescent="0.25"/>
    <row r="1247" s="33" customFormat="1" x14ac:dyDescent="0.25"/>
    <row r="1248" s="33" customFormat="1" x14ac:dyDescent="0.25"/>
    <row r="1249" s="33" customFormat="1" x14ac:dyDescent="0.25"/>
    <row r="1250" s="33" customFormat="1" x14ac:dyDescent="0.25"/>
    <row r="1251" s="33" customFormat="1" x14ac:dyDescent="0.25"/>
    <row r="1252" s="33" customFormat="1" x14ac:dyDescent="0.25"/>
    <row r="1253" s="33" customFormat="1" x14ac:dyDescent="0.25"/>
    <row r="1254" s="33" customFormat="1" x14ac:dyDescent="0.25"/>
    <row r="1255" s="33" customFormat="1" x14ac:dyDescent="0.25"/>
    <row r="1256" s="33" customFormat="1" x14ac:dyDescent="0.25"/>
    <row r="1257" s="33" customFormat="1" x14ac:dyDescent="0.25"/>
    <row r="1258" s="33" customFormat="1" x14ac:dyDescent="0.25"/>
    <row r="1259" s="33" customFormat="1" x14ac:dyDescent="0.25"/>
    <row r="1260" s="33" customFormat="1" x14ac:dyDescent="0.25"/>
    <row r="1261" s="33" customFormat="1" x14ac:dyDescent="0.25"/>
    <row r="1262" s="33" customFormat="1" x14ac:dyDescent="0.25"/>
    <row r="1263" s="33" customFormat="1" x14ac:dyDescent="0.25"/>
    <row r="1264" s="33" customFormat="1" x14ac:dyDescent="0.25"/>
    <row r="1265" s="33" customFormat="1" x14ac:dyDescent="0.25"/>
    <row r="1266" s="33" customFormat="1" x14ac:dyDescent="0.25"/>
    <row r="1267" s="33" customFormat="1" x14ac:dyDescent="0.25"/>
    <row r="1268" s="33" customFormat="1" x14ac:dyDescent="0.25"/>
    <row r="1269" s="33" customFormat="1" x14ac:dyDescent="0.25"/>
    <row r="1270" s="33" customFormat="1" x14ac:dyDescent="0.25"/>
    <row r="1271" s="33" customFormat="1" x14ac:dyDescent="0.25"/>
    <row r="1272" s="33" customFormat="1" x14ac:dyDescent="0.25"/>
    <row r="1273" s="33" customFormat="1" x14ac:dyDescent="0.25"/>
    <row r="1274" s="33" customFormat="1" x14ac:dyDescent="0.25"/>
    <row r="1275" s="33" customFormat="1" x14ac:dyDescent="0.25"/>
    <row r="1276" s="33" customFormat="1" x14ac:dyDescent="0.25"/>
    <row r="1277" s="33" customFormat="1" x14ac:dyDescent="0.25"/>
    <row r="1278" s="33" customFormat="1" x14ac:dyDescent="0.25"/>
    <row r="1279" s="33" customFormat="1" x14ac:dyDescent="0.25"/>
    <row r="1280" s="33" customFormat="1" x14ac:dyDescent="0.25"/>
    <row r="1281" s="33" customFormat="1" x14ac:dyDescent="0.25"/>
    <row r="1282" s="33" customFormat="1" x14ac:dyDescent="0.25"/>
    <row r="1283" s="33" customFormat="1" x14ac:dyDescent="0.25"/>
    <row r="1284" s="33" customFormat="1" x14ac:dyDescent="0.25"/>
    <row r="1285" s="33" customFormat="1" x14ac:dyDescent="0.25"/>
    <row r="1286" s="33" customFormat="1" x14ac:dyDescent="0.25"/>
    <row r="1287" s="33" customFormat="1" x14ac:dyDescent="0.25"/>
    <row r="1288" s="33" customFormat="1" x14ac:dyDescent="0.25"/>
    <row r="1289" s="33" customFormat="1" x14ac:dyDescent="0.25"/>
    <row r="1290" s="33" customFormat="1" x14ac:dyDescent="0.25"/>
    <row r="1291" s="33" customFormat="1" x14ac:dyDescent="0.25"/>
    <row r="1292" s="33" customFormat="1" x14ac:dyDescent="0.25"/>
    <row r="1293" s="33" customFormat="1" x14ac:dyDescent="0.25"/>
    <row r="1294" s="33" customFormat="1" x14ac:dyDescent="0.25"/>
    <row r="1295" s="33" customFormat="1" x14ac:dyDescent="0.25"/>
    <row r="1296" s="33" customFormat="1" x14ac:dyDescent="0.25"/>
    <row r="1297" s="33" customFormat="1" x14ac:dyDescent="0.25"/>
    <row r="1298" s="33" customFormat="1" x14ac:dyDescent="0.25"/>
    <row r="1299" s="33" customFormat="1" x14ac:dyDescent="0.25"/>
    <row r="1300" s="33" customFormat="1" x14ac:dyDescent="0.25"/>
    <row r="1301" s="33" customFormat="1" x14ac:dyDescent="0.25"/>
    <row r="1302" s="33" customFormat="1" x14ac:dyDescent="0.25"/>
    <row r="1303" s="33" customFormat="1" x14ac:dyDescent="0.25"/>
    <row r="1304" s="33" customFormat="1" x14ac:dyDescent="0.25"/>
    <row r="1305" s="33" customFormat="1" x14ac:dyDescent="0.25"/>
    <row r="1306" s="33" customFormat="1" x14ac:dyDescent="0.25"/>
    <row r="1307" s="33" customFormat="1" x14ac:dyDescent="0.25"/>
    <row r="1308" s="33" customFormat="1" x14ac:dyDescent="0.25"/>
    <row r="1309" s="33" customFormat="1" x14ac:dyDescent="0.25"/>
    <row r="1310" s="33" customFormat="1" x14ac:dyDescent="0.25"/>
    <row r="1311" s="33" customFormat="1" x14ac:dyDescent="0.25"/>
    <row r="1312" s="33" customFormat="1" x14ac:dyDescent="0.25"/>
    <row r="1313" s="33" customFormat="1" x14ac:dyDescent="0.25"/>
    <row r="1314" s="33" customFormat="1" x14ac:dyDescent="0.25"/>
    <row r="1315" s="33" customFormat="1" x14ac:dyDescent="0.25"/>
    <row r="1316" s="33" customFormat="1" x14ac:dyDescent="0.25"/>
    <row r="1317" s="33" customFormat="1" x14ac:dyDescent="0.25"/>
    <row r="1318" s="33" customFormat="1" x14ac:dyDescent="0.25"/>
    <row r="1319" s="33" customFormat="1" x14ac:dyDescent="0.25"/>
    <row r="1320" s="33" customFormat="1" x14ac:dyDescent="0.25"/>
    <row r="1321" s="33" customFormat="1" x14ac:dyDescent="0.25"/>
    <row r="1322" s="33" customFormat="1" x14ac:dyDescent="0.25"/>
    <row r="1323" s="33" customFormat="1" x14ac:dyDescent="0.25"/>
    <row r="1324" s="33" customFormat="1" x14ac:dyDescent="0.25"/>
    <row r="1325" s="33" customFormat="1" x14ac:dyDescent="0.25"/>
    <row r="1326" s="33" customFormat="1" x14ac:dyDescent="0.25"/>
    <row r="1327" s="33" customFormat="1" x14ac:dyDescent="0.25"/>
    <row r="1328" s="33" customFormat="1" x14ac:dyDescent="0.25"/>
    <row r="1329" s="33" customFormat="1" x14ac:dyDescent="0.25"/>
    <row r="1330" s="33" customFormat="1" x14ac:dyDescent="0.25"/>
    <row r="1331" s="33" customFormat="1" x14ac:dyDescent="0.25"/>
    <row r="1332" s="33" customFormat="1" x14ac:dyDescent="0.25"/>
    <row r="1333" s="33" customFormat="1" x14ac:dyDescent="0.25"/>
    <row r="1334" s="33" customFormat="1" x14ac:dyDescent="0.25"/>
    <row r="1335" s="33" customFormat="1" x14ac:dyDescent="0.25"/>
    <row r="1336" s="33" customFormat="1" x14ac:dyDescent="0.25"/>
    <row r="1337" s="33" customFormat="1" x14ac:dyDescent="0.25"/>
    <row r="1338" s="33" customFormat="1" x14ac:dyDescent="0.25"/>
    <row r="1339" s="33" customFormat="1" x14ac:dyDescent="0.25"/>
    <row r="1340" s="33" customFormat="1" x14ac:dyDescent="0.25"/>
    <row r="1341" s="33" customFormat="1" x14ac:dyDescent="0.25"/>
    <row r="1342" s="33" customFormat="1" x14ac:dyDescent="0.25"/>
    <row r="1343" s="33" customFormat="1" x14ac:dyDescent="0.25"/>
    <row r="1344" s="33" customFormat="1" x14ac:dyDescent="0.25"/>
    <row r="1345" s="33" customFormat="1" x14ac:dyDescent="0.25"/>
    <row r="1346" s="33" customFormat="1" x14ac:dyDescent="0.25"/>
    <row r="1347" s="33" customFormat="1" x14ac:dyDescent="0.25"/>
    <row r="1348" s="33" customFormat="1" x14ac:dyDescent="0.25"/>
    <row r="1349" s="33" customFormat="1" x14ac:dyDescent="0.25"/>
    <row r="1350" s="33" customFormat="1" x14ac:dyDescent="0.25"/>
    <row r="1351" s="33" customFormat="1" x14ac:dyDescent="0.25"/>
    <row r="1352" s="33" customFormat="1" x14ac:dyDescent="0.25"/>
    <row r="1353" s="33" customFormat="1" x14ac:dyDescent="0.25"/>
    <row r="1354" s="33" customFormat="1" x14ac:dyDescent="0.25"/>
    <row r="1355" s="33" customFormat="1" x14ac:dyDescent="0.25"/>
    <row r="1356" s="33" customFormat="1" x14ac:dyDescent="0.25"/>
    <row r="1357" s="33" customFormat="1" x14ac:dyDescent="0.25"/>
    <row r="1358" s="33" customFormat="1" x14ac:dyDescent="0.25"/>
    <row r="1359" s="33" customFormat="1" x14ac:dyDescent="0.25"/>
    <row r="1360" s="33" customFormat="1" x14ac:dyDescent="0.25"/>
    <row r="1361" s="33" customFormat="1" x14ac:dyDescent="0.25"/>
    <row r="1362" s="33" customFormat="1" x14ac:dyDescent="0.25"/>
    <row r="1363" s="33" customFormat="1" x14ac:dyDescent="0.25"/>
    <row r="1364" s="33" customFormat="1" x14ac:dyDescent="0.25"/>
    <row r="1365" s="33" customFormat="1" x14ac:dyDescent="0.25"/>
    <row r="1366" s="33" customFormat="1" x14ac:dyDescent="0.25"/>
    <row r="1367" s="33" customFormat="1" x14ac:dyDescent="0.25"/>
    <row r="1368" s="33" customFormat="1" x14ac:dyDescent="0.25"/>
    <row r="1369" s="33" customFormat="1" x14ac:dyDescent="0.25"/>
    <row r="1370" s="33" customFormat="1" x14ac:dyDescent="0.25"/>
    <row r="1371" s="33" customFormat="1" x14ac:dyDescent="0.25"/>
    <row r="1372" s="33" customFormat="1" x14ac:dyDescent="0.25"/>
    <row r="1373" s="33" customFormat="1" x14ac:dyDescent="0.25"/>
    <row r="1374" s="33" customFormat="1" x14ac:dyDescent="0.25"/>
    <row r="1375" s="33" customFormat="1" x14ac:dyDescent="0.25"/>
    <row r="1376" s="33" customFormat="1" x14ac:dyDescent="0.25"/>
    <row r="1377" s="33" customFormat="1" x14ac:dyDescent="0.25"/>
    <row r="1378" s="33" customFormat="1" x14ac:dyDescent="0.25"/>
    <row r="1379" s="33" customFormat="1" x14ac:dyDescent="0.25"/>
    <row r="1380" s="33" customFormat="1" x14ac:dyDescent="0.25"/>
    <row r="1381" s="33" customFormat="1" x14ac:dyDescent="0.25"/>
    <row r="1382" s="33" customFormat="1" x14ac:dyDescent="0.25"/>
    <row r="1383" s="33" customFormat="1" x14ac:dyDescent="0.25"/>
    <row r="1384" s="33" customFormat="1" x14ac:dyDescent="0.25"/>
    <row r="1385" s="33" customFormat="1" x14ac:dyDescent="0.25"/>
    <row r="1386" s="33" customFormat="1" x14ac:dyDescent="0.25"/>
    <row r="1387" s="33" customFormat="1" x14ac:dyDescent="0.25"/>
    <row r="1388" s="33" customFormat="1" x14ac:dyDescent="0.25"/>
    <row r="1389" s="33" customFormat="1" x14ac:dyDescent="0.25"/>
    <row r="1390" s="33" customFormat="1" x14ac:dyDescent="0.25"/>
    <row r="1391" s="33" customFormat="1" x14ac:dyDescent="0.25"/>
    <row r="1392" s="33" customFormat="1" x14ac:dyDescent="0.25"/>
    <row r="1393" s="33" customFormat="1" x14ac:dyDescent="0.25"/>
    <row r="1394" s="33" customFormat="1" x14ac:dyDescent="0.25"/>
    <row r="1395" s="33" customFormat="1" x14ac:dyDescent="0.25"/>
    <row r="1396" s="33" customFormat="1" x14ac:dyDescent="0.25"/>
    <row r="1397" s="33" customFormat="1" x14ac:dyDescent="0.25"/>
    <row r="1398" s="33" customFormat="1" x14ac:dyDescent="0.25"/>
    <row r="1399" s="33" customFormat="1" x14ac:dyDescent="0.25"/>
    <row r="1400" s="33" customFormat="1" x14ac:dyDescent="0.25"/>
    <row r="1401" s="33" customFormat="1" x14ac:dyDescent="0.25"/>
    <row r="1402" s="33" customFormat="1" x14ac:dyDescent="0.25"/>
    <row r="1403" s="33" customFormat="1" x14ac:dyDescent="0.25"/>
    <row r="1404" s="33" customFormat="1" x14ac:dyDescent="0.25"/>
    <row r="1405" s="33" customFormat="1" x14ac:dyDescent="0.25"/>
    <row r="1406" s="33" customFormat="1" x14ac:dyDescent="0.25"/>
    <row r="1407" s="33" customFormat="1" x14ac:dyDescent="0.25"/>
    <row r="1408" s="33" customFormat="1" x14ac:dyDescent="0.25"/>
    <row r="1409" s="33" customFormat="1" x14ac:dyDescent="0.25"/>
    <row r="1410" s="33" customFormat="1" x14ac:dyDescent="0.25"/>
    <row r="1411" s="33" customFormat="1" x14ac:dyDescent="0.25"/>
    <row r="1412" s="33" customFormat="1" x14ac:dyDescent="0.25"/>
    <row r="1413" s="33" customFormat="1" x14ac:dyDescent="0.25"/>
    <row r="1414" s="33" customFormat="1" x14ac:dyDescent="0.25"/>
    <row r="1415" s="33" customFormat="1" x14ac:dyDescent="0.25"/>
    <row r="1416" s="33" customFormat="1" x14ac:dyDescent="0.25"/>
    <row r="1417" s="33" customFormat="1" x14ac:dyDescent="0.25"/>
    <row r="1418" s="33" customFormat="1" x14ac:dyDescent="0.25"/>
    <row r="1419" s="33" customFormat="1" x14ac:dyDescent="0.25"/>
    <row r="1420" s="33" customFormat="1" x14ac:dyDescent="0.25"/>
    <row r="1421" s="33" customFormat="1" x14ac:dyDescent="0.25"/>
    <row r="1422" s="33" customFormat="1" x14ac:dyDescent="0.25"/>
    <row r="1423" s="33" customFormat="1" x14ac:dyDescent="0.25"/>
    <row r="1424" s="33" customFormat="1" x14ac:dyDescent="0.25"/>
    <row r="1425" s="33" customFormat="1" x14ac:dyDescent="0.25"/>
    <row r="1426" s="33" customFormat="1" x14ac:dyDescent="0.25"/>
    <row r="1427" s="33" customFormat="1" x14ac:dyDescent="0.25"/>
    <row r="1428" s="33" customFormat="1" x14ac:dyDescent="0.25"/>
    <row r="1429" s="33" customFormat="1" x14ac:dyDescent="0.25"/>
    <row r="1430" s="33" customFormat="1" x14ac:dyDescent="0.25"/>
    <row r="1431" s="33" customFormat="1" x14ac:dyDescent="0.25"/>
    <row r="1432" s="33" customFormat="1" x14ac:dyDescent="0.25"/>
    <row r="1433" s="33" customFormat="1" x14ac:dyDescent="0.25"/>
    <row r="1434" s="33" customFormat="1" x14ac:dyDescent="0.25"/>
    <row r="1435" s="33" customFormat="1" x14ac:dyDescent="0.25"/>
    <row r="1436" s="33" customFormat="1" x14ac:dyDescent="0.25"/>
    <row r="1437" s="33" customFormat="1" x14ac:dyDescent="0.25"/>
    <row r="1438" s="33" customFormat="1" x14ac:dyDescent="0.25"/>
    <row r="1439" s="33" customFormat="1" x14ac:dyDescent="0.25"/>
    <row r="1440" s="33" customFormat="1" x14ac:dyDescent="0.25"/>
    <row r="1441" s="33" customFormat="1" x14ac:dyDescent="0.25"/>
    <row r="1442" s="33" customFormat="1" x14ac:dyDescent="0.25"/>
    <row r="1443" s="33" customFormat="1" x14ac:dyDescent="0.25"/>
    <row r="1444" s="33" customFormat="1" x14ac:dyDescent="0.25"/>
    <row r="1445" s="33" customFormat="1" x14ac:dyDescent="0.25"/>
    <row r="1446" s="33" customFormat="1" x14ac:dyDescent="0.25"/>
    <row r="1447" s="33" customFormat="1" x14ac:dyDescent="0.25"/>
    <row r="1448" s="33" customFormat="1" x14ac:dyDescent="0.25"/>
    <row r="1449" s="33" customFormat="1" x14ac:dyDescent="0.25"/>
    <row r="1450" s="33" customFormat="1" x14ac:dyDescent="0.25"/>
    <row r="1451" s="33" customFormat="1" x14ac:dyDescent="0.25"/>
    <row r="1452" s="33" customFormat="1" x14ac:dyDescent="0.25"/>
    <row r="1453" s="33" customFormat="1" x14ac:dyDescent="0.25"/>
    <row r="1454" s="33" customFormat="1" x14ac:dyDescent="0.25"/>
    <row r="1455" s="33" customFormat="1" x14ac:dyDescent="0.25"/>
    <row r="1456" s="33" customFormat="1" x14ac:dyDescent="0.25"/>
    <row r="1457" s="33" customFormat="1" x14ac:dyDescent="0.25"/>
    <row r="1458" s="33" customFormat="1" x14ac:dyDescent="0.25"/>
    <row r="1459" s="33" customFormat="1" x14ac:dyDescent="0.25"/>
    <row r="1460" s="33" customFormat="1" x14ac:dyDescent="0.25"/>
    <row r="1461" s="33" customFormat="1" x14ac:dyDescent="0.25"/>
    <row r="1462" s="33" customFormat="1" x14ac:dyDescent="0.25"/>
    <row r="1463" s="33" customFormat="1" x14ac:dyDescent="0.25"/>
    <row r="1464" s="33" customFormat="1" x14ac:dyDescent="0.25"/>
    <row r="1465" s="33" customFormat="1" x14ac:dyDescent="0.25"/>
    <row r="1466" s="33" customFormat="1" x14ac:dyDescent="0.25"/>
    <row r="1467" s="33" customFormat="1" x14ac:dyDescent="0.25"/>
    <row r="1468" s="33" customFormat="1" x14ac:dyDescent="0.25"/>
    <row r="1469" s="33" customFormat="1" x14ac:dyDescent="0.25"/>
    <row r="1470" s="33" customFormat="1" x14ac:dyDescent="0.25"/>
    <row r="1471" s="33" customFormat="1" x14ac:dyDescent="0.25"/>
    <row r="1472" s="33" customFormat="1" x14ac:dyDescent="0.25"/>
    <row r="1473" s="33" customFormat="1" x14ac:dyDescent="0.25"/>
    <row r="1474" s="33" customFormat="1" x14ac:dyDescent="0.25"/>
    <row r="1475" s="33" customFormat="1" x14ac:dyDescent="0.25"/>
    <row r="1476" s="33" customFormat="1" x14ac:dyDescent="0.25"/>
    <row r="1477" s="33" customFormat="1" x14ac:dyDescent="0.25"/>
    <row r="1478" s="33" customFormat="1" x14ac:dyDescent="0.25"/>
    <row r="1479" s="33" customFormat="1" x14ac:dyDescent="0.25"/>
    <row r="1480" s="33" customFormat="1" x14ac:dyDescent="0.25"/>
    <row r="1481" s="33" customFormat="1" x14ac:dyDescent="0.25"/>
    <row r="1482" s="33" customFormat="1" x14ac:dyDescent="0.25"/>
    <row r="1483" s="33" customFormat="1" x14ac:dyDescent="0.25"/>
    <row r="1484" s="33" customFormat="1" x14ac:dyDescent="0.25"/>
    <row r="1485" s="33" customFormat="1" x14ac:dyDescent="0.25"/>
    <row r="1486" s="33" customFormat="1" x14ac:dyDescent="0.25"/>
    <row r="1487" s="33" customFormat="1" x14ac:dyDescent="0.25"/>
    <row r="1488" s="33" customFormat="1" x14ac:dyDescent="0.25"/>
    <row r="1489" s="33" customFormat="1" x14ac:dyDescent="0.25"/>
    <row r="1490" s="33" customFormat="1" x14ac:dyDescent="0.25"/>
    <row r="1491" s="33" customFormat="1" x14ac:dyDescent="0.25"/>
    <row r="1492" s="33" customFormat="1" x14ac:dyDescent="0.25"/>
    <row r="1493" s="33" customFormat="1" x14ac:dyDescent="0.25"/>
    <row r="1494" s="33" customFormat="1" x14ac:dyDescent="0.25"/>
    <row r="1495" s="33" customFormat="1" x14ac:dyDescent="0.25"/>
    <row r="1496" s="33" customFormat="1" x14ac:dyDescent="0.25"/>
    <row r="1497" s="33" customFormat="1" x14ac:dyDescent="0.25"/>
    <row r="1498" s="33" customFormat="1" x14ac:dyDescent="0.25"/>
    <row r="1499" s="33" customFormat="1" x14ac:dyDescent="0.25"/>
    <row r="1500" s="33" customFormat="1" x14ac:dyDescent="0.25"/>
    <row r="1501" s="33" customFormat="1" x14ac:dyDescent="0.25"/>
    <row r="1502" s="33" customFormat="1" x14ac:dyDescent="0.25"/>
    <row r="1503" s="33" customFormat="1" x14ac:dyDescent="0.25"/>
    <row r="1504" s="33" customFormat="1" x14ac:dyDescent="0.25"/>
    <row r="1505" s="33" customFormat="1" x14ac:dyDescent="0.25"/>
    <row r="1506" s="33" customFormat="1" x14ac:dyDescent="0.25"/>
    <row r="1507" s="33" customFormat="1" x14ac:dyDescent="0.25"/>
    <row r="1508" s="33" customFormat="1" x14ac:dyDescent="0.25"/>
    <row r="1509" s="33" customFormat="1" x14ac:dyDescent="0.25"/>
    <row r="1510" s="33" customFormat="1" x14ac:dyDescent="0.25"/>
    <row r="1511" s="33" customFormat="1" x14ac:dyDescent="0.25"/>
    <row r="1512" s="33" customFormat="1" x14ac:dyDescent="0.25"/>
    <row r="1513" s="33" customFormat="1" x14ac:dyDescent="0.25"/>
    <row r="1514" s="33" customFormat="1" x14ac:dyDescent="0.25"/>
    <row r="1515" s="33" customFormat="1" x14ac:dyDescent="0.25"/>
    <row r="1516" s="33" customFormat="1" x14ac:dyDescent="0.25"/>
    <row r="1517" s="33" customFormat="1" x14ac:dyDescent="0.25"/>
    <row r="1518" s="33" customFormat="1" x14ac:dyDescent="0.25"/>
    <row r="1519" s="33" customFormat="1" x14ac:dyDescent="0.25"/>
    <row r="1520" s="33" customFormat="1" x14ac:dyDescent="0.25"/>
    <row r="1521" s="33" customFormat="1" x14ac:dyDescent="0.25"/>
    <row r="1522" s="33" customFormat="1" x14ac:dyDescent="0.25"/>
    <row r="1523" s="33" customFormat="1" x14ac:dyDescent="0.25"/>
    <row r="1524" s="33" customFormat="1" x14ac:dyDescent="0.25"/>
    <row r="1525" s="33" customFormat="1" x14ac:dyDescent="0.25"/>
    <row r="1526" s="33" customFormat="1" x14ac:dyDescent="0.25"/>
    <row r="1527" s="33" customFormat="1" x14ac:dyDescent="0.25"/>
    <row r="1528" s="33" customFormat="1" x14ac:dyDescent="0.25"/>
    <row r="1529" s="33" customFormat="1" x14ac:dyDescent="0.25"/>
    <row r="1530" s="33" customFormat="1" x14ac:dyDescent="0.25"/>
    <row r="1531" s="33" customFormat="1" x14ac:dyDescent="0.25"/>
    <row r="1532" s="33" customFormat="1" x14ac:dyDescent="0.25"/>
    <row r="1533" s="33" customFormat="1" x14ac:dyDescent="0.25"/>
    <row r="1534" s="33" customFormat="1" x14ac:dyDescent="0.25"/>
    <row r="1535" s="33" customFormat="1" x14ac:dyDescent="0.25"/>
    <row r="1536" s="33" customFormat="1" x14ac:dyDescent="0.25"/>
    <row r="1537" s="33" customFormat="1" x14ac:dyDescent="0.25"/>
    <row r="1538" s="33" customFormat="1" x14ac:dyDescent="0.25"/>
    <row r="1539" s="33" customFormat="1" x14ac:dyDescent="0.25"/>
    <row r="1540" s="33" customFormat="1" x14ac:dyDescent="0.25"/>
    <row r="1541" s="33" customFormat="1" x14ac:dyDescent="0.25"/>
    <row r="1542" s="33" customFormat="1" x14ac:dyDescent="0.25"/>
    <row r="1543" s="33" customFormat="1" x14ac:dyDescent="0.25"/>
    <row r="1544" s="33" customFormat="1" x14ac:dyDescent="0.25"/>
    <row r="1545" s="33" customFormat="1" x14ac:dyDescent="0.25"/>
    <row r="1546" s="33" customFormat="1" x14ac:dyDescent="0.25"/>
    <row r="1547" s="33" customFormat="1" x14ac:dyDescent="0.25"/>
    <row r="1548" s="33" customFormat="1" x14ac:dyDescent="0.25"/>
    <row r="1549" s="33" customFormat="1" x14ac:dyDescent="0.25"/>
    <row r="1550" s="33" customFormat="1" x14ac:dyDescent="0.25"/>
    <row r="1551" s="33" customFormat="1" x14ac:dyDescent="0.25"/>
    <row r="1552" s="33" customFormat="1" x14ac:dyDescent="0.25"/>
    <row r="1553" s="33" customFormat="1" x14ac:dyDescent="0.25"/>
    <row r="1554" s="33" customFormat="1" x14ac:dyDescent="0.25"/>
    <row r="1555" s="33" customFormat="1" x14ac:dyDescent="0.25"/>
    <row r="1556" s="33" customFormat="1" x14ac:dyDescent="0.25"/>
    <row r="1557" s="33" customFormat="1" x14ac:dyDescent="0.25"/>
    <row r="1558" s="33" customFormat="1" x14ac:dyDescent="0.25"/>
    <row r="1559" s="33" customFormat="1" x14ac:dyDescent="0.25"/>
    <row r="1560" s="33" customFormat="1" x14ac:dyDescent="0.25"/>
    <row r="1561" s="33" customFormat="1" x14ac:dyDescent="0.25"/>
    <row r="1562" s="33" customFormat="1" x14ac:dyDescent="0.25"/>
    <row r="1563" s="33" customFormat="1" x14ac:dyDescent="0.25"/>
    <row r="1564" s="33" customFormat="1" x14ac:dyDescent="0.25"/>
    <row r="1565" s="33" customFormat="1" x14ac:dyDescent="0.25"/>
    <row r="1566" s="33" customFormat="1" x14ac:dyDescent="0.25"/>
    <row r="1567" s="33" customFormat="1" x14ac:dyDescent="0.25"/>
    <row r="1568" s="33" customFormat="1" x14ac:dyDescent="0.25"/>
    <row r="1569" s="33" customFormat="1" x14ac:dyDescent="0.25"/>
    <row r="1570" s="33" customFormat="1" x14ac:dyDescent="0.25"/>
    <row r="1571" s="33" customFormat="1" x14ac:dyDescent="0.25"/>
    <row r="1572" s="33" customFormat="1" x14ac:dyDescent="0.25"/>
    <row r="1573" s="33" customFormat="1" x14ac:dyDescent="0.25"/>
    <row r="1574" s="33" customFormat="1" x14ac:dyDescent="0.25"/>
    <row r="1575" s="33" customFormat="1" x14ac:dyDescent="0.25"/>
    <row r="1576" s="33" customFormat="1" x14ac:dyDescent="0.25"/>
    <row r="1577" s="33" customFormat="1" x14ac:dyDescent="0.25"/>
    <row r="1578" s="33" customFormat="1" x14ac:dyDescent="0.25"/>
    <row r="1579" s="33" customFormat="1" x14ac:dyDescent="0.25"/>
    <row r="1580" s="33" customFormat="1" x14ac:dyDescent="0.25"/>
    <row r="1581" s="33" customFormat="1" x14ac:dyDescent="0.25"/>
    <row r="1582" s="33" customFormat="1" x14ac:dyDescent="0.25"/>
    <row r="1583" s="33" customFormat="1" x14ac:dyDescent="0.25"/>
    <row r="1584" s="33" customFormat="1" x14ac:dyDescent="0.25"/>
    <row r="1585" s="33" customFormat="1" x14ac:dyDescent="0.25"/>
    <row r="1586" s="33" customFormat="1" x14ac:dyDescent="0.25"/>
    <row r="1587" s="33" customFormat="1" x14ac:dyDescent="0.25"/>
    <row r="1588" s="33" customFormat="1" x14ac:dyDescent="0.25"/>
    <row r="1589" s="33" customFormat="1" x14ac:dyDescent="0.25"/>
    <row r="1590" s="33" customFormat="1" x14ac:dyDescent="0.25"/>
    <row r="1591" s="33" customFormat="1" x14ac:dyDescent="0.25"/>
    <row r="1592" s="33" customFormat="1" x14ac:dyDescent="0.25"/>
    <row r="1593" s="33" customFormat="1" x14ac:dyDescent="0.25"/>
    <row r="1594" s="33" customFormat="1" x14ac:dyDescent="0.25"/>
    <row r="1595" s="33" customFormat="1" x14ac:dyDescent="0.25"/>
    <row r="1596" s="33" customFormat="1" x14ac:dyDescent="0.25"/>
    <row r="1597" s="33" customFormat="1" x14ac:dyDescent="0.25"/>
    <row r="1598" s="33" customFormat="1" x14ac:dyDescent="0.25"/>
    <row r="1599" s="33" customFormat="1" x14ac:dyDescent="0.25"/>
    <row r="1600" s="33" customFormat="1" x14ac:dyDescent="0.25"/>
    <row r="1601" s="33" customFormat="1" x14ac:dyDescent="0.25"/>
    <row r="1602" s="33" customFormat="1" x14ac:dyDescent="0.25"/>
    <row r="1603" s="33" customFormat="1" x14ac:dyDescent="0.25"/>
    <row r="1604" s="33" customFormat="1" x14ac:dyDescent="0.25"/>
    <row r="1605" s="33" customFormat="1" x14ac:dyDescent="0.25"/>
    <row r="1606" s="33" customFormat="1" x14ac:dyDescent="0.25"/>
    <row r="1607" s="33" customFormat="1" x14ac:dyDescent="0.25"/>
    <row r="1608" s="33" customFormat="1" x14ac:dyDescent="0.25"/>
    <row r="1609" s="33" customFormat="1" x14ac:dyDescent="0.25"/>
    <row r="1610" s="33" customFormat="1" x14ac:dyDescent="0.25"/>
    <row r="1611" s="33" customFormat="1" x14ac:dyDescent="0.25"/>
    <row r="1612" s="33" customFormat="1" x14ac:dyDescent="0.25"/>
    <row r="1613" s="33" customFormat="1" x14ac:dyDescent="0.25"/>
    <row r="1614" s="33" customFormat="1" x14ac:dyDescent="0.25"/>
    <row r="1615" s="33" customFormat="1" x14ac:dyDescent="0.25"/>
    <row r="1616" s="33" customFormat="1" x14ac:dyDescent="0.25"/>
    <row r="1617" s="33" customFormat="1" x14ac:dyDescent="0.25"/>
    <row r="1618" s="33" customFormat="1" x14ac:dyDescent="0.25"/>
    <row r="1619" s="33" customFormat="1" x14ac:dyDescent="0.25"/>
    <row r="1620" s="33" customFormat="1" x14ac:dyDescent="0.25"/>
    <row r="1621" s="33" customFormat="1" x14ac:dyDescent="0.25"/>
    <row r="1622" s="33" customFormat="1" x14ac:dyDescent="0.25"/>
    <row r="1623" s="33" customFormat="1" x14ac:dyDescent="0.25"/>
    <row r="1624" s="33" customFormat="1" x14ac:dyDescent="0.25"/>
    <row r="1625" s="33" customFormat="1" x14ac:dyDescent="0.25"/>
    <row r="1626" s="33" customFormat="1" x14ac:dyDescent="0.25"/>
    <row r="1627" s="33" customFormat="1" x14ac:dyDescent="0.25"/>
    <row r="1628" s="33" customFormat="1" x14ac:dyDescent="0.25"/>
    <row r="1629" s="33" customFormat="1" x14ac:dyDescent="0.25"/>
    <row r="1630" s="33" customFormat="1" x14ac:dyDescent="0.25"/>
    <row r="1631" s="33" customFormat="1" x14ac:dyDescent="0.25"/>
    <row r="1632" s="33" customFormat="1" x14ac:dyDescent="0.25"/>
    <row r="1633" s="33" customFormat="1" x14ac:dyDescent="0.25"/>
    <row r="1634" s="33" customFormat="1" x14ac:dyDescent="0.25"/>
    <row r="1635" s="33" customFormat="1" x14ac:dyDescent="0.25"/>
    <row r="1636" s="33" customFormat="1" x14ac:dyDescent="0.25"/>
    <row r="1637" s="33" customFormat="1" x14ac:dyDescent="0.25"/>
    <row r="1638" s="33" customFormat="1" x14ac:dyDescent="0.25"/>
    <row r="1639" s="33" customFormat="1" x14ac:dyDescent="0.25"/>
    <row r="1640" s="33" customFormat="1" x14ac:dyDescent="0.25"/>
    <row r="1641" s="33" customFormat="1" x14ac:dyDescent="0.25"/>
    <row r="1642" s="33" customFormat="1" x14ac:dyDescent="0.25"/>
    <row r="1643" s="33" customFormat="1" x14ac:dyDescent="0.25"/>
    <row r="1644" s="33" customFormat="1" x14ac:dyDescent="0.25"/>
    <row r="1645" s="33" customFormat="1" x14ac:dyDescent="0.25"/>
    <row r="1646" s="33" customFormat="1" x14ac:dyDescent="0.25"/>
    <row r="1647" s="33" customFormat="1" x14ac:dyDescent="0.25"/>
    <row r="1648" s="33" customFormat="1" x14ac:dyDescent="0.25"/>
    <row r="1649" s="33" customFormat="1" x14ac:dyDescent="0.25"/>
    <row r="1650" s="33" customFormat="1" x14ac:dyDescent="0.25"/>
    <row r="1651" s="33" customFormat="1" x14ac:dyDescent="0.25"/>
    <row r="1652" s="33" customFormat="1" x14ac:dyDescent="0.25"/>
    <row r="1653" s="33" customFormat="1" x14ac:dyDescent="0.25"/>
    <row r="1654" s="33" customFormat="1" x14ac:dyDescent="0.25"/>
    <row r="1655" s="33" customFormat="1" x14ac:dyDescent="0.25"/>
    <row r="1656" s="33" customFormat="1" x14ac:dyDescent="0.25"/>
    <row r="1657" s="33" customFormat="1" x14ac:dyDescent="0.25"/>
    <row r="1658" s="33" customFormat="1" x14ac:dyDescent="0.25"/>
    <row r="1659" s="33" customFormat="1" x14ac:dyDescent="0.25"/>
    <row r="1660" s="33" customFormat="1" x14ac:dyDescent="0.25"/>
    <row r="1661" s="33" customFormat="1" x14ac:dyDescent="0.25"/>
    <row r="1662" s="33" customFormat="1" x14ac:dyDescent="0.25"/>
    <row r="1663" s="33" customFormat="1" x14ac:dyDescent="0.25"/>
    <row r="1664" s="33" customFormat="1" x14ac:dyDescent="0.25"/>
    <row r="1665" s="33" customFormat="1" x14ac:dyDescent="0.25"/>
    <row r="1666" s="33" customFormat="1" x14ac:dyDescent="0.25"/>
    <row r="1667" s="33" customFormat="1" x14ac:dyDescent="0.25"/>
    <row r="1668" s="33" customFormat="1" x14ac:dyDescent="0.25"/>
    <row r="1669" s="33" customFormat="1" x14ac:dyDescent="0.25"/>
    <row r="1670" s="33" customFormat="1" x14ac:dyDescent="0.25"/>
    <row r="1671" s="33" customFormat="1" x14ac:dyDescent="0.25"/>
    <row r="1672" s="33" customFormat="1" x14ac:dyDescent="0.25"/>
    <row r="1673" s="33" customFormat="1" x14ac:dyDescent="0.25"/>
    <row r="1674" s="33" customFormat="1" x14ac:dyDescent="0.25"/>
    <row r="1675" s="33" customFormat="1" x14ac:dyDescent="0.25"/>
    <row r="1676" s="33" customFormat="1" x14ac:dyDescent="0.25"/>
    <row r="1677" s="33" customFormat="1" x14ac:dyDescent="0.25"/>
    <row r="1678" s="33" customFormat="1" x14ac:dyDescent="0.25"/>
    <row r="1679" s="33" customFormat="1" x14ac:dyDescent="0.25"/>
    <row r="1680" s="33" customFormat="1" x14ac:dyDescent="0.25"/>
    <row r="1681" s="33" customFormat="1" x14ac:dyDescent="0.25"/>
    <row r="1682" s="33" customFormat="1" x14ac:dyDescent="0.25"/>
    <row r="1683" s="33" customFormat="1" x14ac:dyDescent="0.25"/>
    <row r="1684" s="33" customFormat="1" x14ac:dyDescent="0.25"/>
    <row r="1685" s="33" customFormat="1" x14ac:dyDescent="0.25"/>
    <row r="1686" s="33" customFormat="1" x14ac:dyDescent="0.25"/>
    <row r="1687" s="33" customFormat="1" x14ac:dyDescent="0.25"/>
    <row r="1688" s="33" customFormat="1" x14ac:dyDescent="0.25"/>
    <row r="1689" s="33" customFormat="1" x14ac:dyDescent="0.25"/>
    <row r="1690" s="33" customFormat="1" x14ac:dyDescent="0.25"/>
    <row r="1691" s="33" customFormat="1" x14ac:dyDescent="0.25"/>
    <row r="1692" s="33" customFormat="1" x14ac:dyDescent="0.25"/>
    <row r="1693" s="33" customFormat="1" x14ac:dyDescent="0.25"/>
    <row r="1694" s="33" customFormat="1" x14ac:dyDescent="0.25"/>
    <row r="1695" s="33" customFormat="1" x14ac:dyDescent="0.25"/>
    <row r="1696" s="33" customFormat="1" x14ac:dyDescent="0.25"/>
    <row r="1697" s="33" customFormat="1" x14ac:dyDescent="0.25"/>
    <row r="1698" s="33" customFormat="1" x14ac:dyDescent="0.25"/>
    <row r="1699" s="33" customFormat="1" x14ac:dyDescent="0.25"/>
    <row r="1700" s="33" customFormat="1" x14ac:dyDescent="0.25"/>
    <row r="1701" s="33" customFormat="1" x14ac:dyDescent="0.25"/>
    <row r="1702" s="33" customFormat="1" x14ac:dyDescent="0.25"/>
    <row r="1703" s="33" customFormat="1" x14ac:dyDescent="0.25"/>
    <row r="1704" s="33" customFormat="1" x14ac:dyDescent="0.25"/>
    <row r="1705" s="33" customFormat="1" x14ac:dyDescent="0.25"/>
    <row r="1706" s="33" customFormat="1" x14ac:dyDescent="0.25"/>
    <row r="1707" s="33" customFormat="1" x14ac:dyDescent="0.25"/>
    <row r="1708" s="33" customFormat="1" x14ac:dyDescent="0.25"/>
    <row r="1709" s="33" customFormat="1" x14ac:dyDescent="0.25"/>
    <row r="1710" s="33" customFormat="1" x14ac:dyDescent="0.25"/>
    <row r="1711" s="33" customFormat="1" x14ac:dyDescent="0.25"/>
    <row r="1712" s="33" customFormat="1" x14ac:dyDescent="0.25"/>
    <row r="1713" s="33" customFormat="1" x14ac:dyDescent="0.25"/>
    <row r="1714" s="33" customFormat="1" x14ac:dyDescent="0.25"/>
    <row r="1715" s="33" customFormat="1" x14ac:dyDescent="0.25"/>
    <row r="1716" s="33" customFormat="1" x14ac:dyDescent="0.25"/>
    <row r="1717" s="33" customFormat="1" x14ac:dyDescent="0.25"/>
    <row r="1718" s="33" customFormat="1" x14ac:dyDescent="0.25"/>
    <row r="1719" s="33" customFormat="1" x14ac:dyDescent="0.25"/>
    <row r="1720" s="33" customFormat="1" x14ac:dyDescent="0.25"/>
    <row r="1721" s="33" customFormat="1" x14ac:dyDescent="0.25"/>
    <row r="1722" s="33" customFormat="1" x14ac:dyDescent="0.25"/>
    <row r="1723" s="33" customFormat="1" x14ac:dyDescent="0.25"/>
    <row r="1724" s="33" customFormat="1" x14ac:dyDescent="0.25"/>
    <row r="1725" s="33" customFormat="1" x14ac:dyDescent="0.25"/>
    <row r="1726" s="33" customFormat="1" x14ac:dyDescent="0.25"/>
    <row r="1727" s="33" customFormat="1" x14ac:dyDescent="0.25"/>
    <row r="1728" s="33" customFormat="1" x14ac:dyDescent="0.25"/>
    <row r="1729" s="33" customFormat="1" x14ac:dyDescent="0.25"/>
    <row r="1730" s="33" customFormat="1" x14ac:dyDescent="0.25"/>
    <row r="1731" s="33" customFormat="1" x14ac:dyDescent="0.25"/>
    <row r="1732" s="33" customFormat="1" x14ac:dyDescent="0.25"/>
    <row r="1733" s="33" customFormat="1" x14ac:dyDescent="0.25"/>
    <row r="1734" s="33" customFormat="1" x14ac:dyDescent="0.25"/>
    <row r="1735" s="33" customFormat="1" x14ac:dyDescent="0.25"/>
    <row r="1736" s="33" customFormat="1" x14ac:dyDescent="0.25"/>
    <row r="1737" s="33" customFormat="1" x14ac:dyDescent="0.25"/>
    <row r="1738" s="33" customFormat="1" x14ac:dyDescent="0.25"/>
    <row r="1739" s="33" customFormat="1" x14ac:dyDescent="0.25"/>
    <row r="1740" s="33" customFormat="1" x14ac:dyDescent="0.25"/>
    <row r="1741" s="33" customFormat="1" x14ac:dyDescent="0.25"/>
    <row r="1742" s="33" customFormat="1" x14ac:dyDescent="0.25"/>
    <row r="1743" s="33" customFormat="1" x14ac:dyDescent="0.25"/>
    <row r="1744" s="33" customFormat="1" x14ac:dyDescent="0.25"/>
    <row r="1745" s="33" customFormat="1" x14ac:dyDescent="0.25"/>
    <row r="1746" s="33" customFormat="1" x14ac:dyDescent="0.25"/>
    <row r="1747" s="33" customFormat="1" x14ac:dyDescent="0.25"/>
    <row r="1748" s="33" customFormat="1" x14ac:dyDescent="0.25"/>
    <row r="1749" s="33" customFormat="1" x14ac:dyDescent="0.25"/>
    <row r="1750" s="33" customFormat="1" x14ac:dyDescent="0.25"/>
    <row r="1751" s="33" customFormat="1" x14ac:dyDescent="0.25"/>
    <row r="1752" s="33" customFormat="1" x14ac:dyDescent="0.25"/>
    <row r="1753" s="33" customFormat="1" x14ac:dyDescent="0.25"/>
    <row r="1754" s="33" customFormat="1" x14ac:dyDescent="0.25"/>
    <row r="1755" s="33" customFormat="1" x14ac:dyDescent="0.25"/>
    <row r="1756" s="33" customFormat="1" x14ac:dyDescent="0.25"/>
    <row r="1757" s="33" customFormat="1" x14ac:dyDescent="0.25"/>
    <row r="1758" s="33" customFormat="1" x14ac:dyDescent="0.25"/>
    <row r="1759" s="33" customFormat="1" x14ac:dyDescent="0.25"/>
    <row r="1760" s="33" customFormat="1" x14ac:dyDescent="0.25"/>
    <row r="1761" s="33" customFormat="1" x14ac:dyDescent="0.25"/>
    <row r="1762" s="33" customFormat="1" x14ac:dyDescent="0.25"/>
    <row r="1763" s="33" customFormat="1" x14ac:dyDescent="0.25"/>
    <row r="1764" s="33" customFormat="1" x14ac:dyDescent="0.25"/>
    <row r="1765" s="33" customFormat="1" x14ac:dyDescent="0.25"/>
    <row r="1766" s="33" customFormat="1" x14ac:dyDescent="0.25"/>
    <row r="1767" s="33" customFormat="1" x14ac:dyDescent="0.25"/>
    <row r="1768" s="33" customFormat="1" x14ac:dyDescent="0.25"/>
    <row r="1769" s="33" customFormat="1" x14ac:dyDescent="0.25"/>
    <row r="1770" s="33" customFormat="1" x14ac:dyDescent="0.25"/>
    <row r="1771" s="33" customFormat="1" x14ac:dyDescent="0.25"/>
    <row r="1772" s="33" customFormat="1" x14ac:dyDescent="0.25"/>
    <row r="1773" s="33" customFormat="1" x14ac:dyDescent="0.25"/>
    <row r="1774" s="33" customFormat="1" x14ac:dyDescent="0.25"/>
    <row r="1775" s="33" customFormat="1" x14ac:dyDescent="0.25"/>
    <row r="1776" s="33" customFormat="1" x14ac:dyDescent="0.25"/>
    <row r="1777" s="33" customFormat="1" x14ac:dyDescent="0.25"/>
    <row r="1778" s="33" customFormat="1" x14ac:dyDescent="0.25"/>
    <row r="1779" s="33" customFormat="1" x14ac:dyDescent="0.25"/>
    <row r="1780" s="33" customFormat="1" x14ac:dyDescent="0.25"/>
    <row r="1781" s="33" customFormat="1" x14ac:dyDescent="0.25"/>
    <row r="1782" s="33" customFormat="1" x14ac:dyDescent="0.25"/>
    <row r="1783" s="33" customFormat="1" x14ac:dyDescent="0.25"/>
    <row r="1784" s="33" customFormat="1" x14ac:dyDescent="0.25"/>
    <row r="1785" s="33" customFormat="1" x14ac:dyDescent="0.25"/>
    <row r="1786" s="33" customFormat="1" x14ac:dyDescent="0.25"/>
    <row r="1787" s="33" customFormat="1" x14ac:dyDescent="0.25"/>
    <row r="1788" s="33" customFormat="1" x14ac:dyDescent="0.25"/>
    <row r="1789" s="33" customFormat="1" x14ac:dyDescent="0.25"/>
    <row r="1790" s="33" customFormat="1" x14ac:dyDescent="0.25"/>
    <row r="1791" s="33" customFormat="1" x14ac:dyDescent="0.25"/>
    <row r="1792" s="33" customFormat="1" x14ac:dyDescent="0.25"/>
    <row r="1793" s="33" customFormat="1" x14ac:dyDescent="0.25"/>
    <row r="1794" s="33" customFormat="1" x14ac:dyDescent="0.25"/>
    <row r="1795" s="33" customFormat="1" x14ac:dyDescent="0.25"/>
    <row r="1796" s="33" customFormat="1" x14ac:dyDescent="0.25"/>
    <row r="1797" s="33" customFormat="1" x14ac:dyDescent="0.25"/>
    <row r="1798" s="33" customFormat="1" x14ac:dyDescent="0.25"/>
    <row r="1799" s="33" customFormat="1" x14ac:dyDescent="0.25"/>
    <row r="1800" s="33" customFormat="1" x14ac:dyDescent="0.25"/>
    <row r="1801" s="33" customFormat="1" x14ac:dyDescent="0.25"/>
    <row r="1802" s="33" customFormat="1" x14ac:dyDescent="0.25"/>
    <row r="1803" s="33" customFormat="1" x14ac:dyDescent="0.25"/>
    <row r="1804" s="33" customFormat="1" x14ac:dyDescent="0.25"/>
    <row r="1805" s="33" customFormat="1" x14ac:dyDescent="0.25"/>
    <row r="1806" s="33" customFormat="1" x14ac:dyDescent="0.25"/>
    <row r="1807" s="33" customFormat="1" x14ac:dyDescent="0.25"/>
    <row r="1808" s="33" customFormat="1" x14ac:dyDescent="0.25"/>
    <row r="1809" s="33" customFormat="1" x14ac:dyDescent="0.25"/>
    <row r="1810" s="33" customFormat="1" x14ac:dyDescent="0.25"/>
    <row r="1811" s="33" customFormat="1" x14ac:dyDescent="0.25"/>
    <row r="1812" s="33" customFormat="1" x14ac:dyDescent="0.25"/>
    <row r="1813" s="33" customFormat="1" x14ac:dyDescent="0.25"/>
    <row r="1814" s="33" customFormat="1" x14ac:dyDescent="0.25"/>
    <row r="1815" s="33" customFormat="1" x14ac:dyDescent="0.25"/>
    <row r="1816" s="33" customFormat="1" x14ac:dyDescent="0.25"/>
    <row r="1817" s="33" customFormat="1" x14ac:dyDescent="0.25"/>
    <row r="1818" s="33" customFormat="1" x14ac:dyDescent="0.25"/>
    <row r="1819" s="33" customFormat="1" x14ac:dyDescent="0.25"/>
    <row r="1820" s="33" customFormat="1" x14ac:dyDescent="0.25"/>
    <row r="1821" s="33" customFormat="1" x14ac:dyDescent="0.25"/>
    <row r="1822" s="33" customFormat="1" x14ac:dyDescent="0.25"/>
    <row r="1823" s="33" customFormat="1" x14ac:dyDescent="0.25"/>
    <row r="1824" s="33" customFormat="1" x14ac:dyDescent="0.25"/>
    <row r="1825" s="33" customFormat="1" x14ac:dyDescent="0.25"/>
    <row r="1826" s="33" customFormat="1" x14ac:dyDescent="0.25"/>
    <row r="1827" s="33" customFormat="1" x14ac:dyDescent="0.25"/>
    <row r="1828" s="33" customFormat="1" x14ac:dyDescent="0.25"/>
    <row r="1829" s="33" customFormat="1" x14ac:dyDescent="0.25"/>
    <row r="1830" s="33" customFormat="1" x14ac:dyDescent="0.25"/>
    <row r="1831" s="33" customFormat="1" x14ac:dyDescent="0.25"/>
    <row r="1832" s="33" customFormat="1" x14ac:dyDescent="0.25"/>
    <row r="1833" s="33" customFormat="1" x14ac:dyDescent="0.25"/>
    <row r="1834" s="33" customFormat="1" x14ac:dyDescent="0.25"/>
    <row r="1835" s="33" customFormat="1" x14ac:dyDescent="0.25"/>
    <row r="1836" s="33" customFormat="1" x14ac:dyDescent="0.25"/>
    <row r="1837" s="33" customFormat="1" x14ac:dyDescent="0.25"/>
    <row r="1838" s="33" customFormat="1" x14ac:dyDescent="0.25"/>
    <row r="1839" s="33" customFormat="1" x14ac:dyDescent="0.25"/>
    <row r="1840" s="33" customFormat="1" x14ac:dyDescent="0.25"/>
    <row r="1841" s="33" customFormat="1" x14ac:dyDescent="0.25"/>
    <row r="1842" s="33" customFormat="1" x14ac:dyDescent="0.25"/>
    <row r="1843" s="33" customFormat="1" x14ac:dyDescent="0.25"/>
    <row r="1844" s="33" customFormat="1" x14ac:dyDescent="0.25"/>
    <row r="1845" s="33" customFormat="1" x14ac:dyDescent="0.25"/>
    <row r="1846" s="33" customFormat="1" x14ac:dyDescent="0.25"/>
    <row r="1847" s="33" customFormat="1" x14ac:dyDescent="0.25"/>
    <row r="1848" s="33" customFormat="1" x14ac:dyDescent="0.25"/>
    <row r="1849" s="33" customFormat="1" x14ac:dyDescent="0.25"/>
    <row r="1850" s="33" customFormat="1" x14ac:dyDescent="0.25"/>
    <row r="1851" s="33" customFormat="1" x14ac:dyDescent="0.25"/>
    <row r="1852" s="33" customFormat="1" x14ac:dyDescent="0.25"/>
    <row r="1853" s="33" customFormat="1" x14ac:dyDescent="0.25"/>
    <row r="1854" s="33" customFormat="1" x14ac:dyDescent="0.25"/>
    <row r="1855" s="33" customFormat="1" x14ac:dyDescent="0.25"/>
    <row r="1856" s="33" customFormat="1" x14ac:dyDescent="0.25"/>
    <row r="1857" s="33" customFormat="1" x14ac:dyDescent="0.25"/>
    <row r="1858" s="33" customFormat="1" x14ac:dyDescent="0.25"/>
    <row r="1859" s="33" customFormat="1" x14ac:dyDescent="0.25"/>
    <row r="1860" s="33" customFormat="1" x14ac:dyDescent="0.25"/>
    <row r="1861" s="33" customFormat="1" x14ac:dyDescent="0.25"/>
    <row r="1862" s="33" customFormat="1" x14ac:dyDescent="0.25"/>
    <row r="1863" s="33" customFormat="1" x14ac:dyDescent="0.25"/>
    <row r="1864" s="33" customFormat="1" x14ac:dyDescent="0.25"/>
    <row r="1865" s="33" customFormat="1" x14ac:dyDescent="0.25"/>
    <row r="1866" s="33" customFormat="1" x14ac:dyDescent="0.25"/>
    <row r="1867" s="33" customFormat="1" x14ac:dyDescent="0.25"/>
    <row r="1868" s="33" customFormat="1" x14ac:dyDescent="0.25"/>
    <row r="1869" s="33" customFormat="1" x14ac:dyDescent="0.25"/>
    <row r="1870" s="33" customFormat="1" x14ac:dyDescent="0.25"/>
    <row r="1871" s="33" customFormat="1" x14ac:dyDescent="0.25"/>
    <row r="1872" s="33" customFormat="1" x14ac:dyDescent="0.25"/>
    <row r="1873" s="33" customFormat="1" x14ac:dyDescent="0.25"/>
    <row r="1874" s="33" customFormat="1" x14ac:dyDescent="0.25"/>
    <row r="1875" s="33" customFormat="1" x14ac:dyDescent="0.25"/>
    <row r="1876" s="33" customFormat="1" x14ac:dyDescent="0.25"/>
    <row r="1877" s="33" customFormat="1" x14ac:dyDescent="0.25"/>
    <row r="1878" s="33" customFormat="1" x14ac:dyDescent="0.25"/>
    <row r="1879" s="33" customFormat="1" x14ac:dyDescent="0.25"/>
    <row r="1880" s="33" customFormat="1" x14ac:dyDescent="0.25"/>
    <row r="1881" s="33" customFormat="1" x14ac:dyDescent="0.25"/>
    <row r="1882" s="33" customFormat="1" x14ac:dyDescent="0.25"/>
    <row r="1883" s="33" customFormat="1" x14ac:dyDescent="0.25"/>
    <row r="1884" s="33" customFormat="1" x14ac:dyDescent="0.25"/>
    <row r="1885" s="33" customFormat="1" x14ac:dyDescent="0.25"/>
    <row r="1886" s="33" customFormat="1" x14ac:dyDescent="0.25"/>
    <row r="1887" s="33" customFormat="1" x14ac:dyDescent="0.25"/>
    <row r="1888" s="33" customFormat="1" x14ac:dyDescent="0.25"/>
    <row r="1889" s="33" customFormat="1" x14ac:dyDescent="0.25"/>
    <row r="1890" s="33" customFormat="1" x14ac:dyDescent="0.25"/>
    <row r="1891" s="33" customFormat="1" x14ac:dyDescent="0.25"/>
    <row r="1892" s="33" customFormat="1" x14ac:dyDescent="0.25"/>
    <row r="1893" s="33" customFormat="1" x14ac:dyDescent="0.25"/>
    <row r="1894" s="33" customFormat="1" x14ac:dyDescent="0.25"/>
    <row r="1895" s="33" customFormat="1" x14ac:dyDescent="0.25"/>
    <row r="1896" s="33" customFormat="1" x14ac:dyDescent="0.25"/>
    <row r="1897" s="33" customFormat="1" x14ac:dyDescent="0.25"/>
    <row r="1898" s="33" customFormat="1" x14ac:dyDescent="0.25"/>
    <row r="1899" s="33" customFormat="1" x14ac:dyDescent="0.25"/>
    <row r="1900" s="33" customFormat="1" x14ac:dyDescent="0.25"/>
    <row r="1901" s="33" customFormat="1" x14ac:dyDescent="0.25"/>
    <row r="1902" s="33" customFormat="1" x14ac:dyDescent="0.25"/>
    <row r="1903" s="33" customFormat="1" x14ac:dyDescent="0.25"/>
    <row r="1904" s="33" customFormat="1" x14ac:dyDescent="0.25"/>
    <row r="1905" s="33" customFormat="1" x14ac:dyDescent="0.25"/>
    <row r="1906" s="33" customFormat="1" x14ac:dyDescent="0.25"/>
    <row r="1907" s="33" customFormat="1" x14ac:dyDescent="0.25"/>
    <row r="1908" s="33" customFormat="1" x14ac:dyDescent="0.25"/>
    <row r="1909" s="33" customFormat="1" x14ac:dyDescent="0.25"/>
    <row r="1910" s="33" customFormat="1" x14ac:dyDescent="0.25"/>
    <row r="1911" s="33" customFormat="1" x14ac:dyDescent="0.25"/>
    <row r="1912" s="33" customFormat="1" x14ac:dyDescent="0.25"/>
    <row r="1913" s="33" customFormat="1" x14ac:dyDescent="0.25"/>
    <row r="1914" s="33" customFormat="1" x14ac:dyDescent="0.25"/>
    <row r="1915" s="33" customFormat="1" x14ac:dyDescent="0.25"/>
    <row r="1916" s="33" customFormat="1" x14ac:dyDescent="0.25"/>
    <row r="1917" s="33" customFormat="1" x14ac:dyDescent="0.25"/>
    <row r="1918" s="33" customFormat="1" x14ac:dyDescent="0.25"/>
    <row r="1919" s="33" customFormat="1" x14ac:dyDescent="0.25"/>
    <row r="1920" s="33" customFormat="1" x14ac:dyDescent="0.25"/>
    <row r="1921" s="33" customFormat="1" x14ac:dyDescent="0.25"/>
    <row r="1922" s="33" customFormat="1" x14ac:dyDescent="0.25"/>
    <row r="1923" s="33" customFormat="1" x14ac:dyDescent="0.25"/>
    <row r="1924" s="33" customFormat="1" x14ac:dyDescent="0.25"/>
    <row r="1925" s="33" customFormat="1" x14ac:dyDescent="0.25"/>
    <row r="1926" s="33" customFormat="1" x14ac:dyDescent="0.25"/>
    <row r="1927" s="33" customFormat="1" x14ac:dyDescent="0.25"/>
    <row r="1928" s="33" customFormat="1" x14ac:dyDescent="0.25"/>
    <row r="1929" s="33" customFormat="1" x14ac:dyDescent="0.25"/>
    <row r="1930" s="33" customFormat="1" x14ac:dyDescent="0.25"/>
    <row r="1931" s="33" customFormat="1" x14ac:dyDescent="0.25"/>
    <row r="1932" s="33" customFormat="1" x14ac:dyDescent="0.25"/>
    <row r="1933" s="33" customFormat="1" x14ac:dyDescent="0.25"/>
    <row r="1934" s="33" customFormat="1" x14ac:dyDescent="0.25"/>
    <row r="1935" s="33" customFormat="1" x14ac:dyDescent="0.25"/>
    <row r="1936" s="33" customFormat="1" x14ac:dyDescent="0.25"/>
    <row r="1937" s="33" customFormat="1" x14ac:dyDescent="0.25"/>
    <row r="1938" s="33" customFormat="1" x14ac:dyDescent="0.25"/>
    <row r="1939" s="33" customFormat="1" x14ac:dyDescent="0.25"/>
    <row r="1940" s="33" customFormat="1" x14ac:dyDescent="0.25"/>
    <row r="1941" s="33" customFormat="1" x14ac:dyDescent="0.25"/>
    <row r="1942" s="33" customFormat="1" x14ac:dyDescent="0.25"/>
    <row r="1943" s="33" customFormat="1" x14ac:dyDescent="0.25"/>
    <row r="1944" s="33" customFormat="1" x14ac:dyDescent="0.25"/>
    <row r="1945" s="33" customFormat="1" x14ac:dyDescent="0.25"/>
    <row r="1946" s="33" customFormat="1" x14ac:dyDescent="0.25"/>
    <row r="1947" s="33" customFormat="1" x14ac:dyDescent="0.25"/>
    <row r="1948" s="33" customFormat="1" x14ac:dyDescent="0.25"/>
    <row r="1949" s="33" customFormat="1" x14ac:dyDescent="0.25"/>
    <row r="1950" s="33" customFormat="1" x14ac:dyDescent="0.25"/>
    <row r="1951" s="33" customFormat="1" x14ac:dyDescent="0.25"/>
    <row r="1952" s="33" customFormat="1" x14ac:dyDescent="0.25"/>
    <row r="1953" s="33" customFormat="1" x14ac:dyDescent="0.25"/>
    <row r="1954" s="33" customFormat="1" x14ac:dyDescent="0.25"/>
    <row r="1955" s="33" customFormat="1" x14ac:dyDescent="0.25"/>
    <row r="1956" s="33" customFormat="1" x14ac:dyDescent="0.25"/>
    <row r="1957" s="33" customFormat="1" x14ac:dyDescent="0.25"/>
    <row r="1958" s="33" customFormat="1" x14ac:dyDescent="0.25"/>
    <row r="1959" s="33" customFormat="1" x14ac:dyDescent="0.25"/>
    <row r="1960" s="33" customFormat="1" x14ac:dyDescent="0.25"/>
    <row r="1961" s="33" customFormat="1" x14ac:dyDescent="0.25"/>
    <row r="1962" s="33" customFormat="1" x14ac:dyDescent="0.25"/>
    <row r="1963" s="33" customFormat="1" x14ac:dyDescent="0.25"/>
    <row r="1964" s="33" customFormat="1" x14ac:dyDescent="0.25"/>
    <row r="1965" s="33" customFormat="1" x14ac:dyDescent="0.25"/>
    <row r="1966" s="33" customFormat="1" x14ac:dyDescent="0.25"/>
    <row r="1967" s="33" customFormat="1" x14ac:dyDescent="0.25"/>
    <row r="1968" s="33" customFormat="1" x14ac:dyDescent="0.25"/>
    <row r="1969" s="33" customFormat="1" x14ac:dyDescent="0.25"/>
    <row r="1970" s="33" customFormat="1" x14ac:dyDescent="0.25"/>
    <row r="1971" s="33" customFormat="1" x14ac:dyDescent="0.25"/>
    <row r="1972" s="33" customFormat="1" x14ac:dyDescent="0.25"/>
    <row r="1973" s="33" customFormat="1" x14ac:dyDescent="0.25"/>
    <row r="1974" s="33" customFormat="1" x14ac:dyDescent="0.25"/>
    <row r="1975" s="33" customFormat="1" x14ac:dyDescent="0.25"/>
    <row r="1976" s="33" customFormat="1" x14ac:dyDescent="0.25"/>
    <row r="1977" s="33" customFormat="1" x14ac:dyDescent="0.25"/>
    <row r="1978" s="33" customFormat="1" x14ac:dyDescent="0.25"/>
    <row r="1979" s="33" customFormat="1" x14ac:dyDescent="0.25"/>
    <row r="1980" s="33" customFormat="1" x14ac:dyDescent="0.25"/>
    <row r="1981" s="33" customFormat="1" x14ac:dyDescent="0.25"/>
    <row r="1982" s="33" customFormat="1" x14ac:dyDescent="0.25"/>
    <row r="1983" s="33" customFormat="1" x14ac:dyDescent="0.25"/>
    <row r="1984" s="33" customFormat="1" x14ac:dyDescent="0.25"/>
    <row r="1985" s="33" customFormat="1" x14ac:dyDescent="0.25"/>
    <row r="1986" s="33" customFormat="1" x14ac:dyDescent="0.25"/>
    <row r="1987" s="33" customFormat="1" x14ac:dyDescent="0.25"/>
    <row r="1988" s="33" customFormat="1" x14ac:dyDescent="0.25"/>
    <row r="1989" s="33" customFormat="1" x14ac:dyDescent="0.25"/>
    <row r="1990" s="33" customFormat="1" x14ac:dyDescent="0.25"/>
    <row r="1991" s="33" customFormat="1" x14ac:dyDescent="0.25"/>
    <row r="1992" s="33" customFormat="1" x14ac:dyDescent="0.25"/>
    <row r="1993" s="33" customFormat="1" x14ac:dyDescent="0.25"/>
    <row r="1994" s="33" customFormat="1" x14ac:dyDescent="0.25"/>
    <row r="1995" s="33" customFormat="1" x14ac:dyDescent="0.25"/>
    <row r="1996" s="33" customFormat="1" x14ac:dyDescent="0.25"/>
    <row r="1997" s="33" customFormat="1" x14ac:dyDescent="0.25"/>
    <row r="1998" s="33" customFormat="1" x14ac:dyDescent="0.25"/>
    <row r="1999" s="33" customFormat="1" x14ac:dyDescent="0.25"/>
    <row r="2000" s="33" customFormat="1" x14ac:dyDescent="0.25"/>
    <row r="2001" s="33" customFormat="1" x14ac:dyDescent="0.25"/>
    <row r="2002" s="33" customFormat="1" x14ac:dyDescent="0.25"/>
    <row r="2003" s="33" customFormat="1" x14ac:dyDescent="0.25"/>
    <row r="2004" s="33" customFormat="1" x14ac:dyDescent="0.25"/>
    <row r="2005" s="33" customFormat="1" x14ac:dyDescent="0.25"/>
    <row r="2006" s="33" customFormat="1" x14ac:dyDescent="0.25"/>
    <row r="2007" s="33" customFormat="1" x14ac:dyDescent="0.25"/>
    <row r="2008" s="33" customFormat="1" x14ac:dyDescent="0.25"/>
    <row r="2009" s="33" customFormat="1" x14ac:dyDescent="0.25"/>
    <row r="2010" s="33" customFormat="1" x14ac:dyDescent="0.25"/>
    <row r="2011" s="33" customFormat="1" x14ac:dyDescent="0.25"/>
    <row r="2012" s="33" customFormat="1" x14ac:dyDescent="0.25"/>
    <row r="2013" s="33" customFormat="1" x14ac:dyDescent="0.25"/>
    <row r="2014" s="33" customFormat="1" x14ac:dyDescent="0.25"/>
    <row r="2015" s="33" customFormat="1" x14ac:dyDescent="0.25"/>
    <row r="2016" s="33" customFormat="1" x14ac:dyDescent="0.25"/>
    <row r="2017" s="33" customFormat="1" x14ac:dyDescent="0.25"/>
    <row r="2018" s="33" customFormat="1" x14ac:dyDescent="0.25"/>
    <row r="2019" s="33" customFormat="1" x14ac:dyDescent="0.25"/>
    <row r="2020" s="33" customFormat="1" x14ac:dyDescent="0.25"/>
    <row r="2021" s="33" customFormat="1" x14ac:dyDescent="0.25"/>
    <row r="2022" s="33" customFormat="1" x14ac:dyDescent="0.25"/>
    <row r="2023" s="33" customFormat="1" x14ac:dyDescent="0.25"/>
    <row r="2024" s="33" customFormat="1" x14ac:dyDescent="0.25"/>
    <row r="2025" s="33" customFormat="1" x14ac:dyDescent="0.25"/>
    <row r="2026" s="33" customFormat="1" x14ac:dyDescent="0.25"/>
    <row r="2027" s="33" customFormat="1" x14ac:dyDescent="0.25"/>
    <row r="2028" s="33" customFormat="1" x14ac:dyDescent="0.25"/>
    <row r="2029" s="33" customFormat="1" x14ac:dyDescent="0.25"/>
    <row r="2030" s="33" customFormat="1" x14ac:dyDescent="0.25"/>
    <row r="2031" s="33" customFormat="1" x14ac:dyDescent="0.25"/>
    <row r="2032" s="33" customFormat="1" x14ac:dyDescent="0.25"/>
    <row r="2033" s="33" customFormat="1" x14ac:dyDescent="0.25"/>
    <row r="2034" s="33" customFormat="1" x14ac:dyDescent="0.25"/>
    <row r="2035" s="33" customFormat="1" x14ac:dyDescent="0.25"/>
    <row r="2036" s="33" customFormat="1" x14ac:dyDescent="0.25"/>
    <row r="2037" s="33" customFormat="1" x14ac:dyDescent="0.25"/>
    <row r="2038" s="33" customFormat="1" x14ac:dyDescent="0.25"/>
    <row r="2039" s="33" customFormat="1" x14ac:dyDescent="0.25"/>
    <row r="2040" s="33" customFormat="1" x14ac:dyDescent="0.25"/>
    <row r="2041" s="33" customFormat="1" x14ac:dyDescent="0.25"/>
    <row r="2042" s="33" customFormat="1" x14ac:dyDescent="0.25"/>
    <row r="2043" s="33" customFormat="1" x14ac:dyDescent="0.25"/>
    <row r="2044" s="33" customFormat="1" x14ac:dyDescent="0.25"/>
    <row r="2045" s="33" customFormat="1" x14ac:dyDescent="0.25"/>
    <row r="2046" s="33" customFormat="1" x14ac:dyDescent="0.25"/>
    <row r="2047" s="33" customFormat="1" x14ac:dyDescent="0.25"/>
    <row r="2048" s="33" customFormat="1" x14ac:dyDescent="0.25"/>
    <row r="2049" s="33" customFormat="1" x14ac:dyDescent="0.25"/>
    <row r="2050" s="33" customFormat="1" x14ac:dyDescent="0.25"/>
    <row r="2051" s="33" customFormat="1" x14ac:dyDescent="0.25"/>
    <row r="2052" s="33" customFormat="1" x14ac:dyDescent="0.25"/>
    <row r="2053" s="33" customFormat="1" x14ac:dyDescent="0.25"/>
    <row r="2054" s="33" customFormat="1" x14ac:dyDescent="0.25"/>
    <row r="2055" s="33" customFormat="1" x14ac:dyDescent="0.25"/>
    <row r="2056" s="33" customFormat="1" x14ac:dyDescent="0.25"/>
    <row r="2057" s="33" customFormat="1" x14ac:dyDescent="0.25"/>
    <row r="2058" s="33" customFormat="1" x14ac:dyDescent="0.25"/>
    <row r="2059" s="33" customFormat="1" x14ac:dyDescent="0.25"/>
    <row r="2060" s="33" customFormat="1" x14ac:dyDescent="0.25"/>
    <row r="2061" s="33" customFormat="1" x14ac:dyDescent="0.25"/>
    <row r="2062" s="33" customFormat="1" x14ac:dyDescent="0.25"/>
    <row r="2063" s="33" customFormat="1" x14ac:dyDescent="0.25"/>
    <row r="2064" s="33" customFormat="1" x14ac:dyDescent="0.25"/>
    <row r="2065" s="33" customFormat="1" x14ac:dyDescent="0.25"/>
    <row r="2066" s="33" customFormat="1" x14ac:dyDescent="0.25"/>
    <row r="2067" s="33" customFormat="1" x14ac:dyDescent="0.25"/>
    <row r="2068" s="33" customFormat="1" x14ac:dyDescent="0.25"/>
    <row r="2069" s="33" customFormat="1" x14ac:dyDescent="0.25"/>
    <row r="2070" s="33" customFormat="1" x14ac:dyDescent="0.25"/>
    <row r="2071" s="33" customFormat="1" x14ac:dyDescent="0.25"/>
    <row r="2072" s="33" customFormat="1" x14ac:dyDescent="0.25"/>
    <row r="2073" s="33" customFormat="1" x14ac:dyDescent="0.25"/>
    <row r="2074" s="33" customFormat="1" x14ac:dyDescent="0.25"/>
    <row r="2075" s="33" customFormat="1" x14ac:dyDescent="0.25"/>
    <row r="2076" s="33" customFormat="1" x14ac:dyDescent="0.25"/>
    <row r="2077" s="33" customFormat="1" x14ac:dyDescent="0.25"/>
    <row r="2078" s="33" customFormat="1" x14ac:dyDescent="0.25"/>
    <row r="2079" s="33" customFormat="1" x14ac:dyDescent="0.25"/>
    <row r="2080" s="33" customFormat="1" x14ac:dyDescent="0.25"/>
    <row r="2081" s="33" customFormat="1" x14ac:dyDescent="0.25"/>
    <row r="2082" s="33" customFormat="1" x14ac:dyDescent="0.25"/>
    <row r="2083" s="33" customFormat="1" x14ac:dyDescent="0.25"/>
    <row r="2084" s="33" customFormat="1" x14ac:dyDescent="0.25"/>
    <row r="2085" s="33" customFormat="1" x14ac:dyDescent="0.25"/>
    <row r="2086" s="33" customFormat="1" x14ac:dyDescent="0.25"/>
    <row r="2087" s="33" customFormat="1" x14ac:dyDescent="0.25"/>
    <row r="2088" s="33" customFormat="1" x14ac:dyDescent="0.25"/>
    <row r="2089" s="33" customFormat="1" x14ac:dyDescent="0.25"/>
    <row r="2090" s="33" customFormat="1" x14ac:dyDescent="0.25"/>
    <row r="2091" s="33" customFormat="1" x14ac:dyDescent="0.25"/>
    <row r="2092" s="33" customFormat="1" x14ac:dyDescent="0.25"/>
    <row r="2093" s="33" customFormat="1" x14ac:dyDescent="0.25"/>
    <row r="2094" s="33" customFormat="1" x14ac:dyDescent="0.25"/>
    <row r="2095" s="33" customFormat="1" x14ac:dyDescent="0.25"/>
    <row r="2096" s="33" customFormat="1" x14ac:dyDescent="0.25"/>
    <row r="2097" s="33" customFormat="1" x14ac:dyDescent="0.25"/>
    <row r="2098" s="33" customFormat="1" x14ac:dyDescent="0.25"/>
    <row r="2099" s="33" customFormat="1" x14ac:dyDescent="0.25"/>
    <row r="2100" s="33" customFormat="1" x14ac:dyDescent="0.25"/>
    <row r="2101" s="33" customFormat="1" x14ac:dyDescent="0.25"/>
    <row r="2102" s="33" customFormat="1" x14ac:dyDescent="0.25"/>
    <row r="2103" s="33" customFormat="1" x14ac:dyDescent="0.25"/>
    <row r="2104" s="33" customFormat="1" x14ac:dyDescent="0.25"/>
    <row r="2105" s="33" customFormat="1" x14ac:dyDescent="0.25"/>
    <row r="2106" s="33" customFormat="1" x14ac:dyDescent="0.25"/>
    <row r="2107" s="33" customFormat="1" x14ac:dyDescent="0.25"/>
    <row r="2108" s="33" customFormat="1" x14ac:dyDescent="0.25"/>
    <row r="2109" s="33" customFormat="1" x14ac:dyDescent="0.25"/>
    <row r="2110" s="33" customFormat="1" x14ac:dyDescent="0.25"/>
    <row r="2111" s="33" customFormat="1" x14ac:dyDescent="0.25"/>
    <row r="2112" s="33" customFormat="1" x14ac:dyDescent="0.25"/>
    <row r="2113" s="33" customFormat="1" x14ac:dyDescent="0.25"/>
    <row r="2114" s="33" customFormat="1" x14ac:dyDescent="0.25"/>
    <row r="2115" s="33" customFormat="1" x14ac:dyDescent="0.25"/>
    <row r="2116" s="33" customFormat="1" x14ac:dyDescent="0.25"/>
    <row r="2117" s="33" customFormat="1" x14ac:dyDescent="0.25"/>
    <row r="2118" s="33" customFormat="1" x14ac:dyDescent="0.25"/>
    <row r="2119" s="33" customFormat="1" x14ac:dyDescent="0.25"/>
    <row r="2120" s="33" customFormat="1" x14ac:dyDescent="0.25"/>
    <row r="2121" s="33" customFormat="1" x14ac:dyDescent="0.25"/>
    <row r="2122" s="33" customFormat="1" x14ac:dyDescent="0.25"/>
    <row r="2123" s="33" customFormat="1" x14ac:dyDescent="0.25"/>
    <row r="2124" s="33" customFormat="1" x14ac:dyDescent="0.25"/>
    <row r="2125" s="33" customFormat="1" x14ac:dyDescent="0.25"/>
    <row r="2126" s="33" customFormat="1" x14ac:dyDescent="0.25"/>
    <row r="2127" s="33" customFormat="1" x14ac:dyDescent="0.25"/>
    <row r="2128" s="33" customFormat="1" x14ac:dyDescent="0.25"/>
    <row r="2129" s="33" customFormat="1" x14ac:dyDescent="0.25"/>
    <row r="2130" s="33" customFormat="1" x14ac:dyDescent="0.25"/>
    <row r="2131" s="33" customFormat="1" x14ac:dyDescent="0.25"/>
    <row r="2132" s="33" customFormat="1" x14ac:dyDescent="0.25"/>
    <row r="2133" s="33" customFormat="1" x14ac:dyDescent="0.25"/>
    <row r="2134" s="33" customFormat="1" x14ac:dyDescent="0.25"/>
    <row r="2135" s="33" customFormat="1" x14ac:dyDescent="0.25"/>
    <row r="2136" s="33" customFormat="1" x14ac:dyDescent="0.25"/>
    <row r="2137" s="33" customFormat="1" x14ac:dyDescent="0.25"/>
    <row r="2138" s="33" customFormat="1" x14ac:dyDescent="0.25"/>
    <row r="2139" s="33" customFormat="1" x14ac:dyDescent="0.25"/>
    <row r="2140" s="33" customFormat="1" x14ac:dyDescent="0.25"/>
    <row r="2141" s="33" customFormat="1" x14ac:dyDescent="0.25"/>
    <row r="2142" s="33" customFormat="1" x14ac:dyDescent="0.25"/>
    <row r="2143" s="33" customFormat="1" x14ac:dyDescent="0.25"/>
    <row r="2144" s="33" customFormat="1" x14ac:dyDescent="0.25"/>
    <row r="2145" s="33" customFormat="1" x14ac:dyDescent="0.25"/>
    <row r="2146" s="33" customFormat="1" x14ac:dyDescent="0.25"/>
    <row r="2147" s="33" customFormat="1" x14ac:dyDescent="0.25"/>
    <row r="2148" s="33" customFormat="1" x14ac:dyDescent="0.25"/>
    <row r="2149" s="33" customFormat="1" x14ac:dyDescent="0.25"/>
    <row r="2150" s="33" customFormat="1" x14ac:dyDescent="0.25"/>
    <row r="2151" s="33" customFormat="1" x14ac:dyDescent="0.25"/>
    <row r="2152" s="33" customFormat="1" x14ac:dyDescent="0.25"/>
    <row r="2153" s="33" customFormat="1" x14ac:dyDescent="0.25"/>
    <row r="2154" s="33" customFormat="1" x14ac:dyDescent="0.25"/>
    <row r="2155" s="33" customFormat="1" x14ac:dyDescent="0.25"/>
    <row r="2156" s="33" customFormat="1" x14ac:dyDescent="0.25"/>
    <row r="2157" s="33" customFormat="1" x14ac:dyDescent="0.25"/>
    <row r="2158" s="33" customFormat="1" x14ac:dyDescent="0.25"/>
    <row r="2159" s="33" customFormat="1" x14ac:dyDescent="0.25"/>
    <row r="2160" s="33" customFormat="1" x14ac:dyDescent="0.25"/>
    <row r="2161" s="33" customFormat="1" x14ac:dyDescent="0.25"/>
    <row r="2162" s="33" customFormat="1" x14ac:dyDescent="0.25"/>
    <row r="2163" s="33" customFormat="1" x14ac:dyDescent="0.25"/>
    <row r="2164" s="33" customFormat="1" x14ac:dyDescent="0.25"/>
    <row r="2165" s="33" customFormat="1" x14ac:dyDescent="0.25"/>
    <row r="2166" s="33" customFormat="1" x14ac:dyDescent="0.25"/>
    <row r="2167" s="33" customFormat="1" x14ac:dyDescent="0.25"/>
    <row r="2168" s="33" customFormat="1" x14ac:dyDescent="0.25"/>
    <row r="2169" s="33" customFormat="1" x14ac:dyDescent="0.25"/>
    <row r="2170" s="33" customFormat="1" x14ac:dyDescent="0.25"/>
    <row r="2171" s="33" customFormat="1" x14ac:dyDescent="0.25"/>
    <row r="2172" s="33" customFormat="1" x14ac:dyDescent="0.25"/>
    <row r="2173" s="33" customFormat="1" x14ac:dyDescent="0.25"/>
    <row r="2174" s="33" customFormat="1" x14ac:dyDescent="0.25"/>
    <row r="2175" s="33" customFormat="1" x14ac:dyDescent="0.25"/>
    <row r="2176" s="33" customFormat="1" x14ac:dyDescent="0.25"/>
    <row r="2177" s="33" customFormat="1" x14ac:dyDescent="0.25"/>
    <row r="2178" s="33" customFormat="1" x14ac:dyDescent="0.25"/>
    <row r="2179" s="33" customFormat="1" x14ac:dyDescent="0.25"/>
    <row r="2180" s="33" customFormat="1" x14ac:dyDescent="0.25"/>
    <row r="2181" s="33" customFormat="1" x14ac:dyDescent="0.25"/>
    <row r="2182" s="33" customFormat="1" x14ac:dyDescent="0.25"/>
    <row r="2183" s="33" customFormat="1" x14ac:dyDescent="0.25"/>
    <row r="2184" s="33" customFormat="1" x14ac:dyDescent="0.25"/>
    <row r="2185" s="33" customFormat="1" x14ac:dyDescent="0.25"/>
    <row r="2186" s="33" customFormat="1" x14ac:dyDescent="0.25"/>
    <row r="2187" s="33" customFormat="1" x14ac:dyDescent="0.25"/>
    <row r="2188" s="33" customFormat="1" x14ac:dyDescent="0.25"/>
    <row r="2189" s="33" customFormat="1" x14ac:dyDescent="0.25"/>
    <row r="2190" s="33" customFormat="1" x14ac:dyDescent="0.25"/>
    <row r="2191" s="33" customFormat="1" x14ac:dyDescent="0.25"/>
    <row r="2192" s="33" customFormat="1" x14ac:dyDescent="0.25"/>
    <row r="2193" s="33" customFormat="1" x14ac:dyDescent="0.25"/>
    <row r="2194" s="33" customFormat="1" x14ac:dyDescent="0.25"/>
    <row r="2195" s="33" customFormat="1" x14ac:dyDescent="0.25"/>
    <row r="2196" s="33" customFormat="1" x14ac:dyDescent="0.25"/>
    <row r="2197" s="33" customFormat="1" x14ac:dyDescent="0.25"/>
    <row r="2198" s="33" customFormat="1" x14ac:dyDescent="0.25"/>
    <row r="2199" s="33" customFormat="1" x14ac:dyDescent="0.25"/>
    <row r="2200" s="33" customFormat="1" x14ac:dyDescent="0.25"/>
    <row r="2201" s="33" customFormat="1" x14ac:dyDescent="0.25"/>
    <row r="2202" s="33" customFormat="1" x14ac:dyDescent="0.25"/>
    <row r="2203" s="33" customFormat="1" x14ac:dyDescent="0.25"/>
    <row r="2204" s="33" customFormat="1" x14ac:dyDescent="0.25"/>
    <row r="2205" s="33" customFormat="1" x14ac:dyDescent="0.25"/>
    <row r="2206" s="33" customFormat="1" x14ac:dyDescent="0.25"/>
    <row r="2207" s="33" customFormat="1" x14ac:dyDescent="0.25"/>
    <row r="2208" s="33" customFormat="1" x14ac:dyDescent="0.25"/>
    <row r="2209" s="33" customFormat="1" x14ac:dyDescent="0.25"/>
    <row r="2210" s="33" customFormat="1" x14ac:dyDescent="0.25"/>
    <row r="2211" s="33" customFormat="1" x14ac:dyDescent="0.25"/>
    <row r="2212" s="33" customFormat="1" x14ac:dyDescent="0.25"/>
    <row r="2213" s="33" customFormat="1" x14ac:dyDescent="0.25"/>
    <row r="2214" s="33" customFormat="1" x14ac:dyDescent="0.25"/>
    <row r="2215" s="33" customFormat="1" x14ac:dyDescent="0.25"/>
    <row r="2216" s="33" customFormat="1" x14ac:dyDescent="0.25"/>
    <row r="2217" s="33" customFormat="1" x14ac:dyDescent="0.25"/>
    <row r="2218" s="33" customFormat="1" x14ac:dyDescent="0.25"/>
    <row r="2219" s="33" customFormat="1" x14ac:dyDescent="0.25"/>
    <row r="2220" s="33" customFormat="1" x14ac:dyDescent="0.25"/>
    <row r="2221" s="33" customFormat="1" x14ac:dyDescent="0.25"/>
    <row r="2222" s="33" customFormat="1" x14ac:dyDescent="0.25"/>
    <row r="2223" s="33" customFormat="1" x14ac:dyDescent="0.25"/>
    <row r="2224" s="33" customFormat="1" x14ac:dyDescent="0.25"/>
    <row r="2225" s="33" customFormat="1" x14ac:dyDescent="0.25"/>
    <row r="2226" s="33" customFormat="1" x14ac:dyDescent="0.25"/>
    <row r="2227" s="33" customFormat="1" x14ac:dyDescent="0.25"/>
    <row r="2228" s="33" customFormat="1" x14ac:dyDescent="0.25"/>
    <row r="2229" s="33" customFormat="1" x14ac:dyDescent="0.25"/>
    <row r="2230" s="33" customFormat="1" x14ac:dyDescent="0.25"/>
    <row r="2231" s="33" customFormat="1" x14ac:dyDescent="0.25"/>
    <row r="2232" s="33" customFormat="1" x14ac:dyDescent="0.25"/>
    <row r="2233" s="33" customFormat="1" x14ac:dyDescent="0.25"/>
    <row r="2234" s="33" customFormat="1" x14ac:dyDescent="0.25"/>
    <row r="2235" s="33" customFormat="1" x14ac:dyDescent="0.25"/>
    <row r="2236" s="33" customFormat="1" x14ac:dyDescent="0.25"/>
    <row r="2237" s="33" customFormat="1" x14ac:dyDescent="0.25"/>
    <row r="2238" s="33" customFormat="1" x14ac:dyDescent="0.25"/>
    <row r="2239" s="33" customFormat="1" x14ac:dyDescent="0.25"/>
    <row r="2240" s="33" customFormat="1" x14ac:dyDescent="0.25"/>
    <row r="2241" s="33" customFormat="1" x14ac:dyDescent="0.25"/>
    <row r="2242" s="33" customFormat="1" x14ac:dyDescent="0.25"/>
    <row r="2243" s="33" customFormat="1" x14ac:dyDescent="0.25"/>
    <row r="2244" s="33" customFormat="1" x14ac:dyDescent="0.25"/>
    <row r="2245" s="33" customFormat="1" x14ac:dyDescent="0.25"/>
    <row r="2246" s="33" customFormat="1" x14ac:dyDescent="0.25"/>
    <row r="2247" s="33" customFormat="1" x14ac:dyDescent="0.25"/>
    <row r="2248" s="33" customFormat="1" x14ac:dyDescent="0.25"/>
    <row r="2249" s="33" customFormat="1" x14ac:dyDescent="0.25"/>
    <row r="2250" s="33" customFormat="1" x14ac:dyDescent="0.25"/>
    <row r="2251" s="33" customFormat="1" x14ac:dyDescent="0.25"/>
    <row r="2252" s="33" customFormat="1" x14ac:dyDescent="0.25"/>
    <row r="2253" s="33" customFormat="1" x14ac:dyDescent="0.25"/>
    <row r="2254" s="33" customFormat="1" x14ac:dyDescent="0.25"/>
    <row r="2255" s="33" customFormat="1" x14ac:dyDescent="0.25"/>
    <row r="2256" s="33" customFormat="1" x14ac:dyDescent="0.25"/>
    <row r="2257" s="33" customFormat="1" x14ac:dyDescent="0.25"/>
    <row r="2258" s="33" customFormat="1" x14ac:dyDescent="0.25"/>
    <row r="2259" s="33" customFormat="1" x14ac:dyDescent="0.25"/>
    <row r="2260" s="33" customFormat="1" x14ac:dyDescent="0.25"/>
    <row r="2261" s="33" customFormat="1" x14ac:dyDescent="0.25"/>
    <row r="2262" s="33" customFormat="1" x14ac:dyDescent="0.25"/>
    <row r="2263" s="33" customFormat="1" x14ac:dyDescent="0.25"/>
    <row r="2264" s="33" customFormat="1" x14ac:dyDescent="0.25"/>
    <row r="2265" s="33" customFormat="1" x14ac:dyDescent="0.25"/>
    <row r="2266" s="33" customFormat="1" x14ac:dyDescent="0.25"/>
    <row r="2267" s="33" customFormat="1" x14ac:dyDescent="0.25"/>
    <row r="2268" s="33" customFormat="1" x14ac:dyDescent="0.25"/>
    <row r="2269" s="33" customFormat="1" x14ac:dyDescent="0.25"/>
    <row r="2270" s="33" customFormat="1" x14ac:dyDescent="0.25"/>
    <row r="2271" s="33" customFormat="1" x14ac:dyDescent="0.25"/>
    <row r="2272" s="33" customFormat="1" x14ac:dyDescent="0.25"/>
    <row r="2273" s="33" customFormat="1" x14ac:dyDescent="0.25"/>
    <row r="2274" s="33" customFormat="1" x14ac:dyDescent="0.25"/>
    <row r="2275" s="33" customFormat="1" x14ac:dyDescent="0.25"/>
    <row r="2276" s="33" customFormat="1" x14ac:dyDescent="0.25"/>
    <row r="2277" s="33" customFormat="1" x14ac:dyDescent="0.25"/>
    <row r="2278" s="33" customFormat="1" x14ac:dyDescent="0.25"/>
    <row r="2279" s="33" customFormat="1" x14ac:dyDescent="0.25"/>
    <row r="2280" s="33" customFormat="1" x14ac:dyDescent="0.25"/>
    <row r="2281" s="33" customFormat="1" x14ac:dyDescent="0.25"/>
    <row r="2282" s="33" customFormat="1" x14ac:dyDescent="0.25"/>
    <row r="2283" s="33" customFormat="1" x14ac:dyDescent="0.25"/>
    <row r="2284" s="33" customFormat="1" x14ac:dyDescent="0.25"/>
    <row r="2285" s="33" customFormat="1" x14ac:dyDescent="0.25"/>
    <row r="2286" s="33" customFormat="1" x14ac:dyDescent="0.25"/>
    <row r="2287" s="33" customFormat="1" x14ac:dyDescent="0.25"/>
    <row r="2288" s="33" customFormat="1" x14ac:dyDescent="0.25"/>
    <row r="2289" s="33" customFormat="1" x14ac:dyDescent="0.25"/>
    <row r="2290" s="33" customFormat="1" x14ac:dyDescent="0.25"/>
    <row r="2291" s="33" customFormat="1" x14ac:dyDescent="0.25"/>
    <row r="2292" s="33" customFormat="1" x14ac:dyDescent="0.25"/>
    <row r="2293" s="33" customFormat="1" x14ac:dyDescent="0.25"/>
    <row r="2294" s="33" customFormat="1" x14ac:dyDescent="0.25"/>
    <row r="2295" s="33" customFormat="1" x14ac:dyDescent="0.25"/>
    <row r="2296" s="33" customFormat="1" x14ac:dyDescent="0.25"/>
    <row r="2297" s="33" customFormat="1" x14ac:dyDescent="0.25"/>
    <row r="2298" s="33" customFormat="1" x14ac:dyDescent="0.25"/>
    <row r="2299" s="33" customFormat="1" x14ac:dyDescent="0.25"/>
    <row r="2300" s="33" customFormat="1" x14ac:dyDescent="0.25"/>
    <row r="2301" s="33" customFormat="1" x14ac:dyDescent="0.25"/>
    <row r="2302" s="33" customFormat="1" x14ac:dyDescent="0.25"/>
    <row r="2303" s="33" customFormat="1" x14ac:dyDescent="0.25"/>
    <row r="2304" s="33" customFormat="1" x14ac:dyDescent="0.25"/>
    <row r="2305" s="33" customFormat="1" x14ac:dyDescent="0.25"/>
    <row r="2306" s="33" customFormat="1" x14ac:dyDescent="0.25"/>
    <row r="2307" s="33" customFormat="1" x14ac:dyDescent="0.25"/>
    <row r="2308" s="33" customFormat="1" x14ac:dyDescent="0.25"/>
    <row r="2309" s="33" customFormat="1" x14ac:dyDescent="0.25"/>
    <row r="2310" s="33" customFormat="1" x14ac:dyDescent="0.25"/>
    <row r="2311" s="33" customFormat="1" x14ac:dyDescent="0.25"/>
    <row r="2312" s="33" customFormat="1" x14ac:dyDescent="0.25"/>
    <row r="2313" s="33" customFormat="1" x14ac:dyDescent="0.25"/>
    <row r="2314" s="33" customFormat="1" x14ac:dyDescent="0.25"/>
    <row r="2315" s="33" customFormat="1" x14ac:dyDescent="0.25"/>
    <row r="2316" s="33" customFormat="1" x14ac:dyDescent="0.25"/>
    <row r="2317" s="33" customFormat="1" x14ac:dyDescent="0.25"/>
    <row r="2318" s="33" customFormat="1" x14ac:dyDescent="0.25"/>
    <row r="2319" s="33" customFormat="1" x14ac:dyDescent="0.25"/>
    <row r="2320" s="33" customFormat="1" x14ac:dyDescent="0.25"/>
    <row r="2321" s="33" customFormat="1" x14ac:dyDescent="0.25"/>
    <row r="2322" s="33" customFormat="1" x14ac:dyDescent="0.25"/>
    <row r="2323" s="33" customFormat="1" x14ac:dyDescent="0.25"/>
    <row r="2324" s="33" customFormat="1" x14ac:dyDescent="0.25"/>
    <row r="2325" s="33" customFormat="1" x14ac:dyDescent="0.25"/>
    <row r="2326" s="33" customFormat="1" x14ac:dyDescent="0.25"/>
    <row r="2327" s="33" customFormat="1" x14ac:dyDescent="0.25"/>
    <row r="2328" s="33" customFormat="1" x14ac:dyDescent="0.25"/>
    <row r="2329" s="33" customFormat="1" x14ac:dyDescent="0.25"/>
    <row r="2330" s="33" customFormat="1" x14ac:dyDescent="0.25"/>
    <row r="2331" s="33" customFormat="1" x14ac:dyDescent="0.25"/>
    <row r="2332" s="33" customFormat="1" x14ac:dyDescent="0.25"/>
    <row r="2333" s="33" customFormat="1" x14ac:dyDescent="0.25"/>
    <row r="2334" s="33" customFormat="1" x14ac:dyDescent="0.25"/>
    <row r="2335" s="33" customFormat="1" x14ac:dyDescent="0.25"/>
    <row r="2336" s="33" customFormat="1" x14ac:dyDescent="0.25"/>
    <row r="2337" s="33" customFormat="1" x14ac:dyDescent="0.25"/>
    <row r="2338" s="33" customFormat="1" x14ac:dyDescent="0.25"/>
    <row r="2339" s="33" customFormat="1" x14ac:dyDescent="0.25"/>
    <row r="2340" s="33" customFormat="1" x14ac:dyDescent="0.25"/>
    <row r="2341" s="33" customFormat="1" x14ac:dyDescent="0.25"/>
    <row r="2342" s="33" customFormat="1" x14ac:dyDescent="0.25"/>
    <row r="2343" s="33" customFormat="1" x14ac:dyDescent="0.25"/>
    <row r="2344" s="33" customFormat="1" x14ac:dyDescent="0.25"/>
    <row r="2345" s="33" customFormat="1" x14ac:dyDescent="0.25"/>
    <row r="2346" s="33" customFormat="1" x14ac:dyDescent="0.25"/>
    <row r="2347" s="33" customFormat="1" x14ac:dyDescent="0.25"/>
    <row r="2348" s="33" customFormat="1" x14ac:dyDescent="0.25"/>
    <row r="2349" s="33" customFormat="1" x14ac:dyDescent="0.25"/>
    <row r="2350" s="33" customFormat="1" x14ac:dyDescent="0.25"/>
    <row r="2351" s="33" customFormat="1" x14ac:dyDescent="0.25"/>
    <row r="2352" s="33" customFormat="1" x14ac:dyDescent="0.25"/>
    <row r="2353" s="33" customFormat="1" x14ac:dyDescent="0.25"/>
    <row r="2354" s="33" customFormat="1" x14ac:dyDescent="0.25"/>
    <row r="2355" s="33" customFormat="1" x14ac:dyDescent="0.25"/>
    <row r="2356" s="33" customFormat="1" x14ac:dyDescent="0.25"/>
    <row r="2357" s="33" customFormat="1" x14ac:dyDescent="0.25"/>
    <row r="2358" s="33" customFormat="1" x14ac:dyDescent="0.25"/>
    <row r="2359" s="33" customFormat="1" x14ac:dyDescent="0.25"/>
    <row r="2360" s="33" customFormat="1" x14ac:dyDescent="0.25"/>
    <row r="2361" s="33" customFormat="1" x14ac:dyDescent="0.25"/>
    <row r="2362" s="33" customFormat="1" x14ac:dyDescent="0.25"/>
    <row r="2363" s="33" customFormat="1" x14ac:dyDescent="0.25"/>
    <row r="2364" s="33" customFormat="1" x14ac:dyDescent="0.25"/>
    <row r="2365" s="33" customFormat="1" x14ac:dyDescent="0.25"/>
    <row r="2366" s="33" customFormat="1" x14ac:dyDescent="0.25"/>
    <row r="2367" s="33" customFormat="1" x14ac:dyDescent="0.25"/>
    <row r="2368" s="33" customFormat="1" x14ac:dyDescent="0.25"/>
    <row r="2369" s="33" customFormat="1" x14ac:dyDescent="0.25"/>
    <row r="2370" s="33" customFormat="1" x14ac:dyDescent="0.25"/>
    <row r="2371" s="33" customFormat="1" x14ac:dyDescent="0.25"/>
    <row r="2372" s="33" customFormat="1" x14ac:dyDescent="0.25"/>
    <row r="2373" s="33" customFormat="1" x14ac:dyDescent="0.25"/>
    <row r="2374" s="33" customFormat="1" x14ac:dyDescent="0.25"/>
    <row r="2375" s="33" customFormat="1" x14ac:dyDescent="0.25"/>
    <row r="2376" s="33" customFormat="1" x14ac:dyDescent="0.25"/>
    <row r="2377" s="33" customFormat="1" x14ac:dyDescent="0.25"/>
    <row r="2378" s="33" customFormat="1" x14ac:dyDescent="0.25"/>
    <row r="2379" s="33" customFormat="1" x14ac:dyDescent="0.25"/>
    <row r="2380" s="33" customFormat="1" x14ac:dyDescent="0.25"/>
    <row r="2381" s="33" customFormat="1" x14ac:dyDescent="0.25"/>
    <row r="2382" s="33" customFormat="1" x14ac:dyDescent="0.25"/>
    <row r="2383" s="33" customFormat="1" x14ac:dyDescent="0.25"/>
    <row r="2384" s="33" customFormat="1" x14ac:dyDescent="0.25"/>
    <row r="2385" s="33" customFormat="1" x14ac:dyDescent="0.25"/>
    <row r="2386" s="33" customFormat="1" x14ac:dyDescent="0.25"/>
    <row r="2387" s="33" customFormat="1" x14ac:dyDescent="0.25"/>
    <row r="2388" s="33" customFormat="1" x14ac:dyDescent="0.25"/>
    <row r="2389" s="33" customFormat="1" x14ac:dyDescent="0.25"/>
    <row r="2390" s="33" customFormat="1" x14ac:dyDescent="0.25"/>
    <row r="2391" s="33" customFormat="1" x14ac:dyDescent="0.25"/>
    <row r="2392" s="33" customFormat="1" x14ac:dyDescent="0.25"/>
    <row r="2393" s="33" customFormat="1" x14ac:dyDescent="0.25"/>
    <row r="2394" s="33" customFormat="1" x14ac:dyDescent="0.25"/>
    <row r="2395" s="33" customFormat="1" x14ac:dyDescent="0.25"/>
    <row r="2396" s="33" customFormat="1" x14ac:dyDescent="0.25"/>
    <row r="2397" s="33" customFormat="1" x14ac:dyDescent="0.25"/>
    <row r="2398" s="33" customFormat="1" x14ac:dyDescent="0.25"/>
    <row r="2399" s="33" customFormat="1" x14ac:dyDescent="0.25"/>
    <row r="2400" s="33" customFormat="1" x14ac:dyDescent="0.25"/>
    <row r="2401" s="33" customFormat="1" x14ac:dyDescent="0.25"/>
    <row r="2402" s="33" customFormat="1" x14ac:dyDescent="0.25"/>
    <row r="2403" s="33" customFormat="1" x14ac:dyDescent="0.25"/>
    <row r="2404" s="33" customFormat="1" x14ac:dyDescent="0.25"/>
    <row r="2405" s="33" customFormat="1" x14ac:dyDescent="0.25"/>
    <row r="2406" s="33" customFormat="1" x14ac:dyDescent="0.25"/>
    <row r="2407" s="33" customFormat="1" x14ac:dyDescent="0.25"/>
    <row r="2408" s="33" customFormat="1" x14ac:dyDescent="0.25"/>
    <row r="2409" s="33" customFormat="1" x14ac:dyDescent="0.25"/>
    <row r="2410" s="33" customFormat="1" x14ac:dyDescent="0.25"/>
    <row r="2411" s="33" customFormat="1" x14ac:dyDescent="0.25"/>
    <row r="2412" s="33" customFormat="1" x14ac:dyDescent="0.25"/>
    <row r="2413" s="33" customFormat="1" x14ac:dyDescent="0.25"/>
    <row r="2414" s="33" customFormat="1" x14ac:dyDescent="0.25"/>
    <row r="2415" s="33" customFormat="1" x14ac:dyDescent="0.25"/>
    <row r="2416" s="33" customFormat="1" x14ac:dyDescent="0.25"/>
    <row r="2417" s="33" customFormat="1" x14ac:dyDescent="0.25"/>
    <row r="2418" s="33" customFormat="1" x14ac:dyDescent="0.25"/>
    <row r="2419" s="33" customFormat="1" x14ac:dyDescent="0.25"/>
    <row r="2420" s="33" customFormat="1" x14ac:dyDescent="0.25"/>
    <row r="2421" s="33" customFormat="1" x14ac:dyDescent="0.25"/>
    <row r="2422" s="33" customFormat="1" x14ac:dyDescent="0.25"/>
    <row r="2423" s="33" customFormat="1" x14ac:dyDescent="0.25"/>
    <row r="2424" s="33" customFormat="1" x14ac:dyDescent="0.25"/>
    <row r="2425" s="33" customFormat="1" x14ac:dyDescent="0.25"/>
    <row r="2426" s="33" customFormat="1" x14ac:dyDescent="0.25"/>
    <row r="2427" s="33" customFormat="1" x14ac:dyDescent="0.25"/>
    <row r="2428" s="33" customFormat="1" x14ac:dyDescent="0.25"/>
    <row r="2429" s="33" customFormat="1" x14ac:dyDescent="0.25"/>
    <row r="2430" s="33" customFormat="1" x14ac:dyDescent="0.25"/>
    <row r="2431" s="33" customFormat="1" x14ac:dyDescent="0.25"/>
    <row r="2432" s="33" customFormat="1" x14ac:dyDescent="0.25"/>
    <row r="2433" s="33" customFormat="1" x14ac:dyDescent="0.25"/>
    <row r="2434" s="33" customFormat="1" x14ac:dyDescent="0.25"/>
    <row r="2435" s="33" customFormat="1" x14ac:dyDescent="0.25"/>
    <row r="2436" s="33" customFormat="1" x14ac:dyDescent="0.25"/>
    <row r="2437" s="33" customFormat="1" x14ac:dyDescent="0.25"/>
    <row r="2438" s="33" customFormat="1" x14ac:dyDescent="0.25"/>
    <row r="2439" s="33" customFormat="1" x14ac:dyDescent="0.25"/>
    <row r="2440" s="33" customFormat="1" x14ac:dyDescent="0.25"/>
    <row r="2441" s="33" customFormat="1" x14ac:dyDescent="0.25"/>
    <row r="2442" s="33" customFormat="1" x14ac:dyDescent="0.25"/>
    <row r="2443" s="33" customFormat="1" x14ac:dyDescent="0.25"/>
    <row r="2444" s="33" customFormat="1" x14ac:dyDescent="0.25"/>
    <row r="2445" s="33" customFormat="1" x14ac:dyDescent="0.25"/>
    <row r="2446" s="33" customFormat="1" x14ac:dyDescent="0.25"/>
    <row r="2447" s="33" customFormat="1" x14ac:dyDescent="0.25"/>
    <row r="2448" s="33" customFormat="1" x14ac:dyDescent="0.25"/>
    <row r="2449" s="33" customFormat="1" x14ac:dyDescent="0.25"/>
    <row r="2450" s="33" customFormat="1" x14ac:dyDescent="0.25"/>
    <row r="2451" s="33" customFormat="1" x14ac:dyDescent="0.25"/>
    <row r="2452" s="33" customFormat="1" x14ac:dyDescent="0.25"/>
    <row r="2453" s="33" customFormat="1" x14ac:dyDescent="0.25"/>
    <row r="2454" s="33" customFormat="1" x14ac:dyDescent="0.25"/>
    <row r="2455" s="33" customFormat="1" x14ac:dyDescent="0.25"/>
    <row r="2456" s="33" customFormat="1" x14ac:dyDescent="0.25"/>
    <row r="2457" s="33" customFormat="1" x14ac:dyDescent="0.25"/>
    <row r="2458" s="33" customFormat="1" x14ac:dyDescent="0.25"/>
    <row r="2459" s="33" customFormat="1" x14ac:dyDescent="0.25"/>
    <row r="2460" s="33" customFormat="1" x14ac:dyDescent="0.25"/>
    <row r="2461" s="33" customFormat="1" x14ac:dyDescent="0.25"/>
    <row r="2462" s="33" customFormat="1" x14ac:dyDescent="0.25"/>
    <row r="2463" s="33" customFormat="1" x14ac:dyDescent="0.25"/>
    <row r="2464" s="33" customFormat="1" x14ac:dyDescent="0.25"/>
    <row r="2465" s="33" customFormat="1" x14ac:dyDescent="0.25"/>
    <row r="2466" s="33" customFormat="1" x14ac:dyDescent="0.25"/>
    <row r="2467" s="33" customFormat="1" x14ac:dyDescent="0.25"/>
    <row r="2468" s="33" customFormat="1" x14ac:dyDescent="0.25"/>
    <row r="2469" s="33" customFormat="1" x14ac:dyDescent="0.25"/>
    <row r="2470" s="33" customFormat="1" x14ac:dyDescent="0.25"/>
    <row r="2471" s="33" customFormat="1" x14ac:dyDescent="0.25"/>
    <row r="2472" s="33" customFormat="1" x14ac:dyDescent="0.25"/>
    <row r="2473" s="33" customFormat="1" x14ac:dyDescent="0.25"/>
    <row r="2474" s="33" customFormat="1" x14ac:dyDescent="0.25"/>
    <row r="2475" s="33" customFormat="1" x14ac:dyDescent="0.25"/>
    <row r="2476" s="33" customFormat="1" x14ac:dyDescent="0.25"/>
    <row r="2477" s="33" customFormat="1" x14ac:dyDescent="0.25"/>
    <row r="2478" s="33" customFormat="1" x14ac:dyDescent="0.25"/>
    <row r="2479" s="33" customFormat="1" x14ac:dyDescent="0.25"/>
    <row r="2480" s="33" customFormat="1" x14ac:dyDescent="0.25"/>
    <row r="2481" s="33" customFormat="1" x14ac:dyDescent="0.25"/>
    <row r="2482" s="33" customFormat="1" x14ac:dyDescent="0.25"/>
    <row r="2483" s="33" customFormat="1" x14ac:dyDescent="0.25"/>
    <row r="2484" s="33" customFormat="1" x14ac:dyDescent="0.25"/>
    <row r="2485" s="33" customFormat="1" x14ac:dyDescent="0.25"/>
    <row r="2486" s="33" customFormat="1" x14ac:dyDescent="0.25"/>
    <row r="2487" s="33" customFormat="1" x14ac:dyDescent="0.25"/>
    <row r="2488" s="33" customFormat="1" x14ac:dyDescent="0.25"/>
    <row r="2489" s="33" customFormat="1" x14ac:dyDescent="0.25"/>
    <row r="2490" s="33" customFormat="1" x14ac:dyDescent="0.25"/>
    <row r="2491" s="33" customFormat="1" x14ac:dyDescent="0.25"/>
    <row r="2492" s="33" customFormat="1" x14ac:dyDescent="0.25"/>
    <row r="2493" s="33" customFormat="1" x14ac:dyDescent="0.25"/>
    <row r="2494" s="33" customFormat="1" x14ac:dyDescent="0.25"/>
    <row r="2495" s="33" customFormat="1" x14ac:dyDescent="0.25"/>
    <row r="2496" s="33" customFormat="1" x14ac:dyDescent="0.25"/>
    <row r="2497" s="33" customFormat="1" x14ac:dyDescent="0.25"/>
    <row r="2498" s="33" customFormat="1" x14ac:dyDescent="0.25"/>
    <row r="2499" s="33" customFormat="1" x14ac:dyDescent="0.25"/>
    <row r="2500" s="33" customFormat="1" x14ac:dyDescent="0.25"/>
    <row r="2501" s="33" customFormat="1" x14ac:dyDescent="0.25"/>
    <row r="2502" s="33" customFormat="1" x14ac:dyDescent="0.25"/>
    <row r="2503" s="33" customFormat="1" x14ac:dyDescent="0.25"/>
    <row r="2504" s="33" customFormat="1" x14ac:dyDescent="0.25"/>
    <row r="2505" s="33" customFormat="1" x14ac:dyDescent="0.25"/>
    <row r="2506" s="33" customFormat="1" x14ac:dyDescent="0.25"/>
    <row r="2507" s="33" customFormat="1" x14ac:dyDescent="0.25"/>
    <row r="2508" s="33" customFormat="1" x14ac:dyDescent="0.25"/>
    <row r="2509" s="33" customFormat="1" x14ac:dyDescent="0.25"/>
    <row r="2510" s="33" customFormat="1" x14ac:dyDescent="0.25"/>
    <row r="2511" s="33" customFormat="1" x14ac:dyDescent="0.25"/>
    <row r="2512" s="33" customFormat="1" x14ac:dyDescent="0.25"/>
    <row r="2513" s="33" customFormat="1" x14ac:dyDescent="0.25"/>
    <row r="2514" s="33" customFormat="1" x14ac:dyDescent="0.25"/>
    <row r="2515" s="33" customFormat="1" x14ac:dyDescent="0.25"/>
    <row r="2516" s="33" customFormat="1" x14ac:dyDescent="0.25"/>
    <row r="2517" s="33" customFormat="1" x14ac:dyDescent="0.25"/>
    <row r="2518" s="33" customFormat="1" x14ac:dyDescent="0.25"/>
    <row r="2519" s="33" customFormat="1" x14ac:dyDescent="0.25"/>
    <row r="2520" s="33" customFormat="1" x14ac:dyDescent="0.25"/>
    <row r="2521" s="33" customFormat="1" x14ac:dyDescent="0.25"/>
    <row r="2522" s="33" customFormat="1" x14ac:dyDescent="0.25"/>
    <row r="2523" s="33" customFormat="1" x14ac:dyDescent="0.25"/>
    <row r="2524" s="33" customFormat="1" x14ac:dyDescent="0.25"/>
    <row r="2525" s="33" customFormat="1" x14ac:dyDescent="0.25"/>
    <row r="2526" s="33" customFormat="1" x14ac:dyDescent="0.25"/>
    <row r="2527" s="33" customFormat="1" x14ac:dyDescent="0.25"/>
    <row r="2528" s="33" customFormat="1" x14ac:dyDescent="0.25"/>
    <row r="2529" s="33" customFormat="1" x14ac:dyDescent="0.25"/>
    <row r="2530" s="33" customFormat="1" x14ac:dyDescent="0.25"/>
    <row r="2531" s="33" customFormat="1" x14ac:dyDescent="0.25"/>
    <row r="2532" s="33" customFormat="1" x14ac:dyDescent="0.25"/>
    <row r="2533" s="33" customFormat="1" x14ac:dyDescent="0.25"/>
    <row r="2534" s="33" customFormat="1" x14ac:dyDescent="0.25"/>
    <row r="2535" s="33" customFormat="1" x14ac:dyDescent="0.25"/>
    <row r="2536" s="33" customFormat="1" x14ac:dyDescent="0.25"/>
    <row r="2537" s="33" customFormat="1" x14ac:dyDescent="0.25"/>
    <row r="2538" s="33" customFormat="1" x14ac:dyDescent="0.25"/>
    <row r="2539" s="33" customFormat="1" x14ac:dyDescent="0.25"/>
    <row r="2540" s="33" customFormat="1" x14ac:dyDescent="0.25"/>
    <row r="2541" s="33" customFormat="1" x14ac:dyDescent="0.25"/>
    <row r="2542" s="33" customFormat="1" x14ac:dyDescent="0.25"/>
    <row r="2543" s="33" customFormat="1" x14ac:dyDescent="0.25"/>
    <row r="2544" s="33" customFormat="1" x14ac:dyDescent="0.25"/>
    <row r="2545" s="33" customFormat="1" x14ac:dyDescent="0.25"/>
    <row r="2546" s="33" customFormat="1" x14ac:dyDescent="0.25"/>
    <row r="2547" s="33" customFormat="1" x14ac:dyDescent="0.25"/>
    <row r="2548" s="33" customFormat="1" x14ac:dyDescent="0.25"/>
    <row r="2549" s="33" customFormat="1" x14ac:dyDescent="0.25"/>
    <row r="2550" s="33" customFormat="1" x14ac:dyDescent="0.25"/>
    <row r="2551" s="33" customFormat="1" x14ac:dyDescent="0.25"/>
    <row r="2552" s="33" customFormat="1" x14ac:dyDescent="0.25"/>
    <row r="2553" s="33" customFormat="1" x14ac:dyDescent="0.25"/>
    <row r="2554" s="33" customFormat="1" x14ac:dyDescent="0.25"/>
    <row r="2555" s="33" customFormat="1" x14ac:dyDescent="0.25"/>
    <row r="2556" s="33" customFormat="1" x14ac:dyDescent="0.25"/>
    <row r="2557" s="33" customFormat="1" x14ac:dyDescent="0.25"/>
    <row r="2558" s="33" customFormat="1" x14ac:dyDescent="0.25"/>
    <row r="2559" s="33" customFormat="1" x14ac:dyDescent="0.25"/>
    <row r="2560" s="33" customFormat="1" x14ac:dyDescent="0.25"/>
    <row r="2561" s="33" customFormat="1" x14ac:dyDescent="0.25"/>
    <row r="2562" s="33" customFormat="1" x14ac:dyDescent="0.25"/>
    <row r="2563" s="33" customFormat="1" x14ac:dyDescent="0.25"/>
    <row r="2564" s="33" customFormat="1" x14ac:dyDescent="0.25"/>
    <row r="2565" s="33" customFormat="1" x14ac:dyDescent="0.25"/>
    <row r="2566" s="33" customFormat="1" x14ac:dyDescent="0.25"/>
    <row r="2567" s="33" customFormat="1" x14ac:dyDescent="0.25"/>
    <row r="2568" s="33" customFormat="1" x14ac:dyDescent="0.25"/>
    <row r="2569" s="33" customFormat="1" x14ac:dyDescent="0.25"/>
    <row r="2570" s="33" customFormat="1" x14ac:dyDescent="0.25"/>
    <row r="2571" s="33" customFormat="1" x14ac:dyDescent="0.25"/>
    <row r="2572" s="33" customFormat="1" x14ac:dyDescent="0.25"/>
    <row r="2573" s="33" customFormat="1" x14ac:dyDescent="0.25"/>
    <row r="2574" s="33" customFormat="1" x14ac:dyDescent="0.25"/>
    <row r="2575" s="33" customFormat="1" x14ac:dyDescent="0.25"/>
    <row r="2576" s="33" customFormat="1" x14ac:dyDescent="0.25"/>
    <row r="2577" s="33" customFormat="1" x14ac:dyDescent="0.25"/>
    <row r="2578" s="33" customFormat="1" x14ac:dyDescent="0.25"/>
    <row r="2579" s="33" customFormat="1" x14ac:dyDescent="0.25"/>
    <row r="2580" s="33" customFormat="1" x14ac:dyDescent="0.25"/>
    <row r="2581" s="33" customFormat="1" x14ac:dyDescent="0.25"/>
    <row r="2582" s="33" customFormat="1" x14ac:dyDescent="0.25"/>
    <row r="2583" s="33" customFormat="1" x14ac:dyDescent="0.25"/>
    <row r="2584" s="33" customFormat="1" x14ac:dyDescent="0.25"/>
    <row r="2585" s="33" customFormat="1" x14ac:dyDescent="0.25"/>
    <row r="2586" s="33" customFormat="1" x14ac:dyDescent="0.25"/>
    <row r="2587" s="33" customFormat="1" x14ac:dyDescent="0.25"/>
    <row r="2588" s="33" customFormat="1" x14ac:dyDescent="0.25"/>
    <row r="2589" s="33" customFormat="1" x14ac:dyDescent="0.25"/>
    <row r="2590" s="33" customFormat="1" x14ac:dyDescent="0.25"/>
    <row r="2591" s="33" customFormat="1" x14ac:dyDescent="0.25"/>
    <row r="2592" s="33" customFormat="1" x14ac:dyDescent="0.25"/>
    <row r="2593" s="33" customFormat="1" x14ac:dyDescent="0.25"/>
    <row r="2594" s="33" customFormat="1" x14ac:dyDescent="0.25"/>
    <row r="2595" s="33" customFormat="1" x14ac:dyDescent="0.25"/>
    <row r="2596" s="33" customFormat="1" x14ac:dyDescent="0.25"/>
    <row r="2597" s="33" customFormat="1" x14ac:dyDescent="0.25"/>
    <row r="2598" s="33" customFormat="1" x14ac:dyDescent="0.25"/>
    <row r="2599" s="33" customFormat="1" x14ac:dyDescent="0.25"/>
    <row r="2600" s="33" customFormat="1" x14ac:dyDescent="0.25"/>
    <row r="2601" s="33" customFormat="1" x14ac:dyDescent="0.25"/>
    <row r="2602" s="33" customFormat="1" x14ac:dyDescent="0.25"/>
    <row r="2603" s="33" customFormat="1" x14ac:dyDescent="0.25"/>
    <row r="2604" s="33" customFormat="1" x14ac:dyDescent="0.25"/>
    <row r="2605" s="33" customFormat="1" x14ac:dyDescent="0.25"/>
    <row r="2606" s="33" customFormat="1" x14ac:dyDescent="0.25"/>
    <row r="2607" s="33" customFormat="1" x14ac:dyDescent="0.25"/>
    <row r="2608" s="33" customFormat="1" x14ac:dyDescent="0.25"/>
    <row r="2609" s="33" customFormat="1" x14ac:dyDescent="0.25"/>
    <row r="2610" s="33" customFormat="1" x14ac:dyDescent="0.25"/>
    <row r="2611" s="33" customFormat="1" x14ac:dyDescent="0.25"/>
    <row r="2612" s="33" customFormat="1" x14ac:dyDescent="0.25"/>
    <row r="2613" s="33" customFormat="1" x14ac:dyDescent="0.25"/>
    <row r="2614" s="33" customFormat="1" x14ac:dyDescent="0.25"/>
    <row r="2615" s="33" customFormat="1" x14ac:dyDescent="0.25"/>
    <row r="2616" s="33" customFormat="1" x14ac:dyDescent="0.25"/>
    <row r="2617" s="33" customFormat="1" x14ac:dyDescent="0.25"/>
    <row r="2618" s="33" customFormat="1" x14ac:dyDescent="0.25"/>
    <row r="2619" s="33" customFormat="1" x14ac:dyDescent="0.25"/>
    <row r="2620" s="33" customFormat="1" x14ac:dyDescent="0.25"/>
    <row r="2621" s="33" customFormat="1" x14ac:dyDescent="0.25"/>
    <row r="2622" s="33" customFormat="1" x14ac:dyDescent="0.25"/>
    <row r="2623" s="33" customFormat="1" x14ac:dyDescent="0.25"/>
    <row r="2624" s="33" customFormat="1" x14ac:dyDescent="0.25"/>
    <row r="2625" s="33" customFormat="1" x14ac:dyDescent="0.25"/>
    <row r="2626" s="33" customFormat="1" x14ac:dyDescent="0.25"/>
    <row r="2627" s="33" customFormat="1" x14ac:dyDescent="0.25"/>
    <row r="2628" s="33" customFormat="1" x14ac:dyDescent="0.25"/>
    <row r="2629" s="33" customFormat="1" x14ac:dyDescent="0.25"/>
    <row r="2630" s="33" customFormat="1" x14ac:dyDescent="0.25"/>
    <row r="2631" s="33" customFormat="1" x14ac:dyDescent="0.25"/>
    <row r="2632" s="33" customFormat="1" x14ac:dyDescent="0.25"/>
    <row r="2633" s="33" customFormat="1" x14ac:dyDescent="0.25"/>
    <row r="2634" s="33" customFormat="1" x14ac:dyDescent="0.25"/>
    <row r="2635" s="33" customFormat="1" x14ac:dyDescent="0.25"/>
    <row r="2636" s="33" customFormat="1" x14ac:dyDescent="0.25"/>
    <row r="2637" s="33" customFormat="1" x14ac:dyDescent="0.25"/>
    <row r="2638" s="33" customFormat="1" x14ac:dyDescent="0.25"/>
    <row r="2639" s="33" customFormat="1" x14ac:dyDescent="0.25"/>
    <row r="2640" s="33" customFormat="1" x14ac:dyDescent="0.25"/>
    <row r="2641" s="33" customFormat="1" x14ac:dyDescent="0.25"/>
    <row r="2642" s="33" customFormat="1" x14ac:dyDescent="0.25"/>
    <row r="2643" s="33" customFormat="1" x14ac:dyDescent="0.25"/>
    <row r="2644" s="33" customFormat="1" x14ac:dyDescent="0.25"/>
    <row r="2645" s="33" customFormat="1" x14ac:dyDescent="0.25"/>
    <row r="2646" s="33" customFormat="1" x14ac:dyDescent="0.25"/>
    <row r="2647" s="33" customFormat="1" x14ac:dyDescent="0.25"/>
    <row r="2648" s="33" customFormat="1" x14ac:dyDescent="0.25"/>
    <row r="2649" s="33" customFormat="1" x14ac:dyDescent="0.25"/>
    <row r="2650" s="33" customFormat="1" x14ac:dyDescent="0.25"/>
    <row r="2651" s="33" customFormat="1" x14ac:dyDescent="0.25"/>
    <row r="2652" s="33" customFormat="1" x14ac:dyDescent="0.25"/>
    <row r="2653" s="33" customFormat="1" x14ac:dyDescent="0.25"/>
    <row r="2654" s="33" customFormat="1" x14ac:dyDescent="0.25"/>
    <row r="2655" s="33" customFormat="1" x14ac:dyDescent="0.25"/>
    <row r="2656" s="33" customFormat="1" x14ac:dyDescent="0.25"/>
    <row r="2657" s="33" customFormat="1" x14ac:dyDescent="0.25"/>
    <row r="2658" s="33" customFormat="1" x14ac:dyDescent="0.25"/>
    <row r="2659" s="33" customFormat="1" x14ac:dyDescent="0.25"/>
    <row r="2660" s="33" customFormat="1" x14ac:dyDescent="0.25"/>
    <row r="2661" s="33" customFormat="1" x14ac:dyDescent="0.25"/>
    <row r="2662" s="33" customFormat="1" x14ac:dyDescent="0.25"/>
    <row r="2663" s="33" customFormat="1" x14ac:dyDescent="0.25"/>
    <row r="2664" s="33" customFormat="1" x14ac:dyDescent="0.25"/>
    <row r="2665" s="33" customFormat="1" x14ac:dyDescent="0.25"/>
    <row r="2666" s="33" customFormat="1" x14ac:dyDescent="0.25"/>
    <row r="2667" s="33" customFormat="1" x14ac:dyDescent="0.25"/>
    <row r="2668" s="33" customFormat="1" x14ac:dyDescent="0.25"/>
    <row r="2669" s="33" customFormat="1" x14ac:dyDescent="0.25"/>
    <row r="2670" s="33" customFormat="1" x14ac:dyDescent="0.25"/>
    <row r="2671" s="33" customFormat="1" x14ac:dyDescent="0.25"/>
    <row r="2672" s="33" customFormat="1" x14ac:dyDescent="0.25"/>
    <row r="2673" s="33" customFormat="1" x14ac:dyDescent="0.25"/>
    <row r="2674" s="33" customFormat="1" x14ac:dyDescent="0.25"/>
    <row r="2675" s="33" customFormat="1" x14ac:dyDescent="0.25"/>
    <row r="2676" s="33" customFormat="1" x14ac:dyDescent="0.25"/>
    <row r="2677" s="33" customFormat="1" x14ac:dyDescent="0.25"/>
    <row r="2678" s="33" customFormat="1" x14ac:dyDescent="0.25"/>
    <row r="2679" s="33" customFormat="1" x14ac:dyDescent="0.25"/>
    <row r="2680" s="33" customFormat="1" x14ac:dyDescent="0.25"/>
    <row r="2681" s="33" customFormat="1" x14ac:dyDescent="0.25"/>
    <row r="2682" s="33" customFormat="1" x14ac:dyDescent="0.25"/>
    <row r="2683" s="33" customFormat="1" x14ac:dyDescent="0.25"/>
    <row r="2684" s="33" customFormat="1" x14ac:dyDescent="0.25"/>
    <row r="2685" s="33" customFormat="1" x14ac:dyDescent="0.25"/>
    <row r="2686" s="33" customFormat="1" x14ac:dyDescent="0.25"/>
    <row r="2687" s="33" customFormat="1" x14ac:dyDescent="0.25"/>
    <row r="2688" s="33" customFormat="1" x14ac:dyDescent="0.25"/>
    <row r="2689" s="33" customFormat="1" x14ac:dyDescent="0.25"/>
    <row r="2690" s="33" customFormat="1" x14ac:dyDescent="0.25"/>
    <row r="2691" s="33" customFormat="1" x14ac:dyDescent="0.25"/>
    <row r="2692" s="33" customFormat="1" x14ac:dyDescent="0.25"/>
    <row r="2693" s="33" customFormat="1" x14ac:dyDescent="0.25"/>
    <row r="2694" s="33" customFormat="1" x14ac:dyDescent="0.25"/>
    <row r="2695" s="33" customFormat="1" x14ac:dyDescent="0.25"/>
    <row r="2696" s="33" customFormat="1" x14ac:dyDescent="0.25"/>
    <row r="2697" s="33" customFormat="1" x14ac:dyDescent="0.25"/>
    <row r="2698" s="33" customFormat="1" x14ac:dyDescent="0.25"/>
    <row r="2699" s="33" customFormat="1" x14ac:dyDescent="0.25"/>
    <row r="2700" s="33" customFormat="1" x14ac:dyDescent="0.25"/>
    <row r="2701" s="33" customFormat="1" x14ac:dyDescent="0.25"/>
    <row r="2702" s="33" customFormat="1" x14ac:dyDescent="0.25"/>
    <row r="2703" s="33" customFormat="1" x14ac:dyDescent="0.25"/>
    <row r="2704" s="33" customFormat="1" x14ac:dyDescent="0.25"/>
    <row r="2705" s="33" customFormat="1" x14ac:dyDescent="0.25"/>
    <row r="2706" s="33" customFormat="1" x14ac:dyDescent="0.25"/>
    <row r="2707" s="33" customFormat="1" x14ac:dyDescent="0.25"/>
    <row r="2708" s="33" customFormat="1" x14ac:dyDescent="0.25"/>
    <row r="2709" s="33" customFormat="1" x14ac:dyDescent="0.25"/>
    <row r="2710" s="33" customFormat="1" x14ac:dyDescent="0.25"/>
    <row r="2711" s="33" customFormat="1" x14ac:dyDescent="0.25"/>
    <row r="2712" s="33" customFormat="1" x14ac:dyDescent="0.25"/>
    <row r="2713" s="33" customFormat="1" x14ac:dyDescent="0.25"/>
    <row r="2714" s="33" customFormat="1" x14ac:dyDescent="0.25"/>
    <row r="2715" s="33" customFormat="1" x14ac:dyDescent="0.25"/>
    <row r="2716" s="33" customFormat="1" x14ac:dyDescent="0.25"/>
    <row r="2717" s="33" customFormat="1" x14ac:dyDescent="0.25"/>
    <row r="2718" s="33" customFormat="1" x14ac:dyDescent="0.25"/>
    <row r="2719" s="33" customFormat="1" x14ac:dyDescent="0.25"/>
    <row r="2720" s="33" customFormat="1" x14ac:dyDescent="0.25"/>
    <row r="2721" s="33" customFormat="1" x14ac:dyDescent="0.25"/>
    <row r="2722" s="33" customFormat="1" x14ac:dyDescent="0.25"/>
    <row r="2723" s="33" customFormat="1" x14ac:dyDescent="0.25"/>
    <row r="2724" s="33" customFormat="1" x14ac:dyDescent="0.25"/>
    <row r="2725" s="33" customFormat="1" x14ac:dyDescent="0.25"/>
    <row r="2726" s="33" customFormat="1" x14ac:dyDescent="0.25"/>
    <row r="2727" s="33" customFormat="1" x14ac:dyDescent="0.25"/>
    <row r="2728" s="33" customFormat="1" x14ac:dyDescent="0.25"/>
    <row r="2729" s="33" customFormat="1" x14ac:dyDescent="0.25"/>
    <row r="2730" s="33" customFormat="1" x14ac:dyDescent="0.25"/>
    <row r="2731" s="33" customFormat="1" x14ac:dyDescent="0.25"/>
    <row r="2732" s="33" customFormat="1" x14ac:dyDescent="0.25"/>
    <row r="2733" s="33" customFormat="1" x14ac:dyDescent="0.25"/>
    <row r="2734" s="33" customFormat="1" x14ac:dyDescent="0.25"/>
    <row r="2735" s="33" customFormat="1" x14ac:dyDescent="0.25"/>
    <row r="2736" s="33" customFormat="1" x14ac:dyDescent="0.25"/>
    <row r="2737" s="33" customFormat="1" x14ac:dyDescent="0.25"/>
    <row r="2738" s="33" customFormat="1" x14ac:dyDescent="0.25"/>
    <row r="2739" s="33" customFormat="1" x14ac:dyDescent="0.25"/>
    <row r="2740" s="33" customFormat="1" x14ac:dyDescent="0.25"/>
    <row r="2741" s="33" customFormat="1" x14ac:dyDescent="0.25"/>
    <row r="2742" s="33" customFormat="1" x14ac:dyDescent="0.25"/>
    <row r="2743" s="33" customFormat="1" x14ac:dyDescent="0.25"/>
    <row r="2744" s="33" customFormat="1" x14ac:dyDescent="0.25"/>
    <row r="2745" s="33" customFormat="1" x14ac:dyDescent="0.25"/>
    <row r="2746" s="33" customFormat="1" x14ac:dyDescent="0.25"/>
    <row r="2747" s="33" customFormat="1" x14ac:dyDescent="0.25"/>
    <row r="2748" s="33" customFormat="1" x14ac:dyDescent="0.25"/>
    <row r="2749" s="33" customFormat="1" x14ac:dyDescent="0.25"/>
    <row r="2750" s="33" customFormat="1" x14ac:dyDescent="0.25"/>
    <row r="2751" s="33" customFormat="1" x14ac:dyDescent="0.25"/>
    <row r="2752" s="33" customFormat="1" x14ac:dyDescent="0.25"/>
    <row r="2753" s="33" customFormat="1" x14ac:dyDescent="0.25"/>
    <row r="2754" s="33" customFormat="1" x14ac:dyDescent="0.25"/>
    <row r="2755" s="33" customFormat="1" x14ac:dyDescent="0.25"/>
    <row r="2756" s="33" customFormat="1" x14ac:dyDescent="0.25"/>
    <row r="2757" s="33" customFormat="1" x14ac:dyDescent="0.25"/>
    <row r="2758" s="33" customFormat="1" x14ac:dyDescent="0.25"/>
    <row r="2759" s="33" customFormat="1" x14ac:dyDescent="0.25"/>
    <row r="2760" s="33" customFormat="1" x14ac:dyDescent="0.25"/>
    <row r="2761" s="33" customFormat="1" x14ac:dyDescent="0.25"/>
    <row r="2762" s="33" customFormat="1" x14ac:dyDescent="0.25"/>
    <row r="2763" s="33" customFormat="1" x14ac:dyDescent="0.25"/>
    <row r="2764" s="33" customFormat="1" x14ac:dyDescent="0.25"/>
    <row r="2765" s="33" customFormat="1" x14ac:dyDescent="0.25"/>
    <row r="2766" s="33" customFormat="1" x14ac:dyDescent="0.25"/>
    <row r="2767" s="33" customFormat="1" x14ac:dyDescent="0.25"/>
    <row r="2768" s="33" customFormat="1" x14ac:dyDescent="0.25"/>
    <row r="2769" s="33" customFormat="1" x14ac:dyDescent="0.25"/>
    <row r="2770" s="33" customFormat="1" x14ac:dyDescent="0.25"/>
    <row r="2771" s="33" customFormat="1" x14ac:dyDescent="0.25"/>
    <row r="2772" s="33" customFormat="1" x14ac:dyDescent="0.25"/>
    <row r="2773" s="33" customFormat="1" x14ac:dyDescent="0.25"/>
    <row r="2774" s="33" customFormat="1" x14ac:dyDescent="0.25"/>
    <row r="2775" s="33" customFormat="1" x14ac:dyDescent="0.25"/>
    <row r="2776" s="33" customFormat="1" x14ac:dyDescent="0.25"/>
    <row r="2777" s="33" customFormat="1" x14ac:dyDescent="0.25"/>
    <row r="2778" s="33" customFormat="1" x14ac:dyDescent="0.25"/>
    <row r="2779" s="33" customFormat="1" x14ac:dyDescent="0.25"/>
    <row r="2780" s="33" customFormat="1" x14ac:dyDescent="0.25"/>
    <row r="2781" s="33" customFormat="1" x14ac:dyDescent="0.25"/>
    <row r="2782" s="33" customFormat="1" x14ac:dyDescent="0.25"/>
    <row r="2783" s="33" customFormat="1" x14ac:dyDescent="0.25"/>
    <row r="2784" s="33" customFormat="1" x14ac:dyDescent="0.25"/>
    <row r="2785" s="33" customFormat="1" x14ac:dyDescent="0.25"/>
    <row r="2786" s="33" customFormat="1" x14ac:dyDescent="0.25"/>
    <row r="2787" s="33" customFormat="1" x14ac:dyDescent="0.25"/>
    <row r="2788" s="33" customFormat="1" x14ac:dyDescent="0.25"/>
    <row r="2789" s="33" customFormat="1" x14ac:dyDescent="0.25"/>
    <row r="2790" s="33" customFormat="1" x14ac:dyDescent="0.25"/>
    <row r="2791" s="33" customFormat="1" x14ac:dyDescent="0.25"/>
    <row r="2792" s="33" customFormat="1" x14ac:dyDescent="0.25"/>
    <row r="2793" s="33" customFormat="1" x14ac:dyDescent="0.25"/>
    <row r="2794" s="33" customFormat="1" x14ac:dyDescent="0.25"/>
    <row r="2795" s="33" customFormat="1" x14ac:dyDescent="0.25"/>
    <row r="2796" s="33" customFormat="1" x14ac:dyDescent="0.25"/>
    <row r="2797" s="33" customFormat="1" x14ac:dyDescent="0.25"/>
    <row r="2798" s="33" customFormat="1" x14ac:dyDescent="0.25"/>
    <row r="2799" s="33" customFormat="1" x14ac:dyDescent="0.25"/>
    <row r="2800" s="33" customFormat="1" x14ac:dyDescent="0.25"/>
    <row r="2801" s="33" customFormat="1" x14ac:dyDescent="0.25"/>
    <row r="2802" s="33" customFormat="1" x14ac:dyDescent="0.25"/>
    <row r="2803" s="33" customFormat="1" x14ac:dyDescent="0.25"/>
    <row r="2804" s="33" customFormat="1" x14ac:dyDescent="0.25"/>
    <row r="2805" s="33" customFormat="1" x14ac:dyDescent="0.25"/>
    <row r="2806" s="33" customFormat="1" x14ac:dyDescent="0.25"/>
    <row r="2807" s="33" customFormat="1" x14ac:dyDescent="0.25"/>
    <row r="2808" s="33" customFormat="1" x14ac:dyDescent="0.25"/>
    <row r="2809" s="33" customFormat="1" x14ac:dyDescent="0.25"/>
    <row r="2810" s="33" customFormat="1" x14ac:dyDescent="0.25"/>
    <row r="2811" s="33" customFormat="1" x14ac:dyDescent="0.25"/>
    <row r="2812" s="33" customFormat="1" x14ac:dyDescent="0.25"/>
    <row r="2813" s="33" customFormat="1" x14ac:dyDescent="0.25"/>
    <row r="2814" s="33" customFormat="1" x14ac:dyDescent="0.25"/>
    <row r="2815" s="33" customFormat="1" x14ac:dyDescent="0.25"/>
    <row r="2816" s="33" customFormat="1" x14ac:dyDescent="0.25"/>
    <row r="2817" s="33" customFormat="1" x14ac:dyDescent="0.25"/>
    <row r="2818" s="33" customFormat="1" x14ac:dyDescent="0.25"/>
    <row r="2819" s="33" customFormat="1" x14ac:dyDescent="0.25"/>
    <row r="2820" s="33" customFormat="1" x14ac:dyDescent="0.25"/>
    <row r="2821" s="33" customFormat="1" x14ac:dyDescent="0.25"/>
    <row r="2822" s="33" customFormat="1" x14ac:dyDescent="0.25"/>
    <row r="2823" s="33" customFormat="1" x14ac:dyDescent="0.25"/>
    <row r="2824" s="33" customFormat="1" x14ac:dyDescent="0.25"/>
    <row r="2825" s="33" customFormat="1" x14ac:dyDescent="0.25"/>
    <row r="2826" s="33" customFormat="1" x14ac:dyDescent="0.25"/>
    <row r="2827" s="33" customFormat="1" x14ac:dyDescent="0.25"/>
    <row r="2828" s="33" customFormat="1" x14ac:dyDescent="0.25"/>
    <row r="2829" s="33" customFormat="1" x14ac:dyDescent="0.25"/>
    <row r="2830" s="33" customFormat="1" x14ac:dyDescent="0.25"/>
    <row r="2831" s="33" customFormat="1" x14ac:dyDescent="0.25"/>
    <row r="2832" s="33" customFormat="1" x14ac:dyDescent="0.25"/>
    <row r="2833" s="33" customFormat="1" x14ac:dyDescent="0.25"/>
    <row r="2834" s="33" customFormat="1" x14ac:dyDescent="0.25"/>
    <row r="2835" s="33" customFormat="1" x14ac:dyDescent="0.25"/>
    <row r="2836" s="33" customFormat="1" x14ac:dyDescent="0.25"/>
    <row r="2837" s="33" customFormat="1" x14ac:dyDescent="0.25"/>
    <row r="2838" s="33" customFormat="1" x14ac:dyDescent="0.25"/>
    <row r="2839" s="33" customFormat="1" x14ac:dyDescent="0.25"/>
    <row r="2840" s="33" customFormat="1" x14ac:dyDescent="0.25"/>
    <row r="2841" s="33" customFormat="1" x14ac:dyDescent="0.25"/>
    <row r="2842" s="33" customFormat="1" x14ac:dyDescent="0.25"/>
    <row r="2843" s="33" customFormat="1" x14ac:dyDescent="0.25"/>
    <row r="2844" s="33" customFormat="1" x14ac:dyDescent="0.25"/>
    <row r="2845" s="33" customFormat="1" x14ac:dyDescent="0.25"/>
    <row r="2846" s="33" customFormat="1" x14ac:dyDescent="0.25"/>
    <row r="2847" s="33" customFormat="1" x14ac:dyDescent="0.25"/>
    <row r="2848" s="33" customFormat="1" x14ac:dyDescent="0.25"/>
    <row r="2849" s="33" customFormat="1" x14ac:dyDescent="0.25"/>
    <row r="2850" s="33" customFormat="1" x14ac:dyDescent="0.25"/>
    <row r="2851" s="33" customFormat="1" x14ac:dyDescent="0.25"/>
    <row r="2852" s="33" customFormat="1" x14ac:dyDescent="0.25"/>
    <row r="2853" s="33" customFormat="1" x14ac:dyDescent="0.25"/>
    <row r="2854" s="33" customFormat="1" x14ac:dyDescent="0.25"/>
    <row r="2855" s="33" customFormat="1" x14ac:dyDescent="0.25"/>
    <row r="2856" s="33" customFormat="1" x14ac:dyDescent="0.25"/>
    <row r="2857" s="33" customFormat="1" x14ac:dyDescent="0.25"/>
    <row r="2858" s="33" customFormat="1" x14ac:dyDescent="0.25"/>
    <row r="2859" s="33" customFormat="1" x14ac:dyDescent="0.25"/>
    <row r="2860" s="33" customFormat="1" x14ac:dyDescent="0.25"/>
    <row r="2861" s="33" customFormat="1" x14ac:dyDescent="0.25"/>
    <row r="2862" s="33" customFormat="1" x14ac:dyDescent="0.25"/>
    <row r="2863" s="33" customFormat="1" x14ac:dyDescent="0.25"/>
    <row r="2864" s="33" customFormat="1" x14ac:dyDescent="0.25"/>
    <row r="2865" s="33" customFormat="1" x14ac:dyDescent="0.25"/>
    <row r="2866" s="33" customFormat="1" x14ac:dyDescent="0.25"/>
    <row r="2867" s="33" customFormat="1" x14ac:dyDescent="0.25"/>
    <row r="2868" s="33" customFormat="1" x14ac:dyDescent="0.25"/>
    <row r="2869" s="33" customFormat="1" x14ac:dyDescent="0.25"/>
    <row r="2870" s="33" customFormat="1" x14ac:dyDescent="0.25"/>
    <row r="2871" s="33" customFormat="1" x14ac:dyDescent="0.25"/>
    <row r="2872" s="33" customFormat="1" x14ac:dyDescent="0.25"/>
    <row r="2873" s="33" customFormat="1" x14ac:dyDescent="0.25"/>
    <row r="2874" s="33" customFormat="1" x14ac:dyDescent="0.25"/>
    <row r="2875" s="33" customFormat="1" x14ac:dyDescent="0.25"/>
    <row r="2876" s="33" customFormat="1" x14ac:dyDescent="0.25"/>
    <row r="2877" s="33" customFormat="1" x14ac:dyDescent="0.25"/>
    <row r="2878" s="33" customFormat="1" x14ac:dyDescent="0.25"/>
    <row r="2879" s="33" customFormat="1" x14ac:dyDescent="0.25"/>
    <row r="2880" s="33" customFormat="1" x14ac:dyDescent="0.25"/>
    <row r="2881" s="33" customFormat="1" x14ac:dyDescent="0.25"/>
    <row r="2882" s="33" customFormat="1" x14ac:dyDescent="0.25"/>
    <row r="2883" s="33" customFormat="1" x14ac:dyDescent="0.25"/>
    <row r="2884" s="33" customFormat="1" x14ac:dyDescent="0.25"/>
    <row r="2885" s="33" customFormat="1" x14ac:dyDescent="0.25"/>
    <row r="2886" s="33" customFormat="1" x14ac:dyDescent="0.25"/>
    <row r="2887" s="33" customFormat="1" x14ac:dyDescent="0.25"/>
    <row r="2888" s="33" customFormat="1" x14ac:dyDescent="0.25"/>
    <row r="2889" s="33" customFormat="1" x14ac:dyDescent="0.25"/>
    <row r="2890" s="33" customFormat="1" x14ac:dyDescent="0.25"/>
    <row r="2891" s="33" customFormat="1" x14ac:dyDescent="0.25"/>
    <row r="2892" s="33" customFormat="1" x14ac:dyDescent="0.25"/>
    <row r="2893" s="33" customFormat="1" x14ac:dyDescent="0.25"/>
    <row r="2894" s="33" customFormat="1" x14ac:dyDescent="0.25"/>
    <row r="2895" s="33" customFormat="1" x14ac:dyDescent="0.25"/>
    <row r="2896" s="33" customFormat="1" x14ac:dyDescent="0.25"/>
    <row r="2897" s="33" customFormat="1" x14ac:dyDescent="0.25"/>
    <row r="2898" s="33" customFormat="1" x14ac:dyDescent="0.25"/>
    <row r="2899" s="33" customFormat="1" x14ac:dyDescent="0.25"/>
    <row r="2900" s="33" customFormat="1" x14ac:dyDescent="0.25"/>
    <row r="2901" s="33" customFormat="1" x14ac:dyDescent="0.25"/>
    <row r="2902" s="33" customFormat="1" x14ac:dyDescent="0.25"/>
    <row r="2903" s="33" customFormat="1" x14ac:dyDescent="0.25"/>
    <row r="2904" s="33" customFormat="1" x14ac:dyDescent="0.25"/>
    <row r="2905" s="33" customFormat="1" x14ac:dyDescent="0.25"/>
    <row r="2906" s="33" customFormat="1" x14ac:dyDescent="0.25"/>
    <row r="2907" s="33" customFormat="1" x14ac:dyDescent="0.25"/>
    <row r="2908" s="33" customFormat="1" x14ac:dyDescent="0.25"/>
    <row r="2909" s="33" customFormat="1" x14ac:dyDescent="0.25"/>
    <row r="2910" s="33" customFormat="1" x14ac:dyDescent="0.25"/>
    <row r="2911" s="33" customFormat="1" x14ac:dyDescent="0.25"/>
    <row r="2912" s="33" customFormat="1" x14ac:dyDescent="0.25"/>
    <row r="2913" s="33" customFormat="1" x14ac:dyDescent="0.25"/>
    <row r="2914" s="33" customFormat="1" x14ac:dyDescent="0.25"/>
    <row r="2915" s="33" customFormat="1" x14ac:dyDescent="0.25"/>
    <row r="2916" s="33" customFormat="1" x14ac:dyDescent="0.25"/>
    <row r="2917" s="33" customFormat="1" x14ac:dyDescent="0.25"/>
    <row r="2918" s="33" customFormat="1" x14ac:dyDescent="0.25"/>
    <row r="2919" s="33" customFormat="1" x14ac:dyDescent="0.25"/>
    <row r="2920" s="33" customFormat="1" x14ac:dyDescent="0.25"/>
    <row r="2921" s="33" customFormat="1" x14ac:dyDescent="0.25"/>
    <row r="2922" s="33" customFormat="1" x14ac:dyDescent="0.25"/>
    <row r="2923" s="33" customFormat="1" x14ac:dyDescent="0.25"/>
    <row r="2924" s="33" customFormat="1" x14ac:dyDescent="0.25"/>
    <row r="2925" s="33" customFormat="1" x14ac:dyDescent="0.25"/>
    <row r="2926" s="33" customFormat="1" x14ac:dyDescent="0.25"/>
    <row r="2927" s="33" customFormat="1" x14ac:dyDescent="0.25"/>
    <row r="2928" s="33" customFormat="1" x14ac:dyDescent="0.25"/>
    <row r="2929" s="33" customFormat="1" x14ac:dyDescent="0.25"/>
    <row r="2930" s="33" customFormat="1" x14ac:dyDescent="0.25"/>
    <row r="2931" s="33" customFormat="1" x14ac:dyDescent="0.25"/>
    <row r="2932" s="33" customFormat="1" x14ac:dyDescent="0.25"/>
    <row r="2933" s="33" customFormat="1" x14ac:dyDescent="0.25"/>
    <row r="2934" s="33" customFormat="1" x14ac:dyDescent="0.25"/>
    <row r="2935" s="33" customFormat="1" x14ac:dyDescent="0.25"/>
    <row r="2936" s="33" customFormat="1" x14ac:dyDescent="0.25"/>
    <row r="2937" s="33" customFormat="1" x14ac:dyDescent="0.25"/>
    <row r="2938" s="33" customFormat="1" x14ac:dyDescent="0.25"/>
    <row r="2939" s="33" customFormat="1" x14ac:dyDescent="0.25"/>
    <row r="2940" s="33" customFormat="1" x14ac:dyDescent="0.25"/>
    <row r="2941" s="33" customFormat="1" x14ac:dyDescent="0.25"/>
    <row r="2942" s="33" customFormat="1" x14ac:dyDescent="0.25"/>
    <row r="2943" s="33" customFormat="1" x14ac:dyDescent="0.25"/>
    <row r="2944" s="33" customFormat="1" x14ac:dyDescent="0.25"/>
    <row r="2945" s="33" customFormat="1" x14ac:dyDescent="0.25"/>
    <row r="2946" s="33" customFormat="1" x14ac:dyDescent="0.25"/>
    <row r="2947" s="33" customFormat="1" x14ac:dyDescent="0.25"/>
    <row r="2948" s="33" customFormat="1" x14ac:dyDescent="0.25"/>
    <row r="2949" s="33" customFormat="1" x14ac:dyDescent="0.25"/>
    <row r="2950" s="33" customFormat="1" x14ac:dyDescent="0.25"/>
    <row r="2951" s="33" customFormat="1" x14ac:dyDescent="0.25"/>
    <row r="2952" s="33" customFormat="1" x14ac:dyDescent="0.25"/>
    <row r="2953" s="33" customFormat="1" x14ac:dyDescent="0.25"/>
    <row r="2954" s="33" customFormat="1" x14ac:dyDescent="0.25"/>
    <row r="2955" s="33" customFormat="1" x14ac:dyDescent="0.25"/>
    <row r="2956" s="33" customFormat="1" x14ac:dyDescent="0.25"/>
    <row r="2957" s="33" customFormat="1" x14ac:dyDescent="0.25"/>
    <row r="2958" s="33" customFormat="1" x14ac:dyDescent="0.25"/>
    <row r="2959" s="33" customFormat="1" x14ac:dyDescent="0.25"/>
    <row r="2960" s="33" customFormat="1" x14ac:dyDescent="0.25"/>
    <row r="2961" s="33" customFormat="1" x14ac:dyDescent="0.25"/>
    <row r="2962" s="33" customFormat="1" x14ac:dyDescent="0.25"/>
    <row r="2963" s="33" customFormat="1" x14ac:dyDescent="0.25"/>
    <row r="2964" s="33" customFormat="1" x14ac:dyDescent="0.25"/>
    <row r="2965" s="33" customFormat="1" x14ac:dyDescent="0.25"/>
    <row r="2966" s="33" customFormat="1" x14ac:dyDescent="0.25"/>
    <row r="2967" s="33" customFormat="1" x14ac:dyDescent="0.25"/>
    <row r="2968" s="33" customFormat="1" x14ac:dyDescent="0.25"/>
    <row r="2969" s="33" customFormat="1" x14ac:dyDescent="0.25"/>
    <row r="2970" s="33" customFormat="1" x14ac:dyDescent="0.25"/>
    <row r="2971" s="33" customFormat="1" x14ac:dyDescent="0.25"/>
    <row r="2972" s="33" customFormat="1" x14ac:dyDescent="0.25"/>
    <row r="2973" s="33" customFormat="1" x14ac:dyDescent="0.25"/>
    <row r="2974" s="33" customFormat="1" x14ac:dyDescent="0.25"/>
    <row r="2975" s="33" customFormat="1" x14ac:dyDescent="0.25"/>
    <row r="2976" s="33" customFormat="1" x14ac:dyDescent="0.25"/>
    <row r="2977" s="33" customFormat="1" x14ac:dyDescent="0.25"/>
    <row r="2978" s="33" customFormat="1" x14ac:dyDescent="0.25"/>
    <row r="2979" s="33" customFormat="1" x14ac:dyDescent="0.25"/>
    <row r="2980" s="33" customFormat="1" x14ac:dyDescent="0.25"/>
    <row r="2981" s="33" customFormat="1" x14ac:dyDescent="0.25"/>
    <row r="2982" s="33" customFormat="1" x14ac:dyDescent="0.25"/>
    <row r="2983" s="33" customFormat="1" x14ac:dyDescent="0.25"/>
    <row r="2984" s="33" customFormat="1" x14ac:dyDescent="0.25"/>
    <row r="2985" s="33" customFormat="1" x14ac:dyDescent="0.25"/>
    <row r="2986" s="33" customFormat="1" x14ac:dyDescent="0.25"/>
    <row r="2987" s="33" customFormat="1" x14ac:dyDescent="0.25"/>
    <row r="2988" s="33" customFormat="1" x14ac:dyDescent="0.25"/>
    <row r="2989" s="33" customFormat="1" x14ac:dyDescent="0.25"/>
    <row r="2990" s="33" customFormat="1" x14ac:dyDescent="0.25"/>
    <row r="2991" s="33" customFormat="1" x14ac:dyDescent="0.25"/>
    <row r="2992" s="33" customFormat="1" x14ac:dyDescent="0.25"/>
    <row r="2993" s="33" customFormat="1" x14ac:dyDescent="0.25"/>
    <row r="2994" s="33" customFormat="1" x14ac:dyDescent="0.25"/>
    <row r="2995" s="33" customFormat="1" x14ac:dyDescent="0.25"/>
    <row r="2996" s="33" customFormat="1" x14ac:dyDescent="0.25"/>
    <row r="2997" s="33" customFormat="1" x14ac:dyDescent="0.25"/>
    <row r="2998" s="33" customFormat="1" x14ac:dyDescent="0.25"/>
    <row r="2999" s="33" customFormat="1" x14ac:dyDescent="0.25"/>
    <row r="3000" s="33" customFormat="1" x14ac:dyDescent="0.25"/>
    <row r="3001" s="33" customFormat="1" x14ac:dyDescent="0.25"/>
    <row r="3002" s="33" customFormat="1" x14ac:dyDescent="0.25"/>
    <row r="3003" s="33" customFormat="1" x14ac:dyDescent="0.25"/>
    <row r="3004" s="33" customFormat="1" x14ac:dyDescent="0.25"/>
    <row r="3005" s="33" customFormat="1" x14ac:dyDescent="0.25"/>
    <row r="3006" s="33" customFormat="1" x14ac:dyDescent="0.25"/>
    <row r="3007" s="33" customFormat="1" x14ac:dyDescent="0.25"/>
    <row r="3008" s="33" customFormat="1" x14ac:dyDescent="0.25"/>
    <row r="3009" s="33" customFormat="1" x14ac:dyDescent="0.25"/>
    <row r="3010" s="33" customFormat="1" x14ac:dyDescent="0.25"/>
    <row r="3011" s="33" customFormat="1" x14ac:dyDescent="0.25"/>
    <row r="3012" s="33" customFormat="1" x14ac:dyDescent="0.25"/>
    <row r="3013" s="33" customFormat="1" x14ac:dyDescent="0.25"/>
    <row r="3014" s="33" customFormat="1" x14ac:dyDescent="0.25"/>
    <row r="3015" s="33" customFormat="1" x14ac:dyDescent="0.25"/>
    <row r="3016" s="33" customFormat="1" x14ac:dyDescent="0.25"/>
    <row r="3017" s="33" customFormat="1" x14ac:dyDescent="0.25"/>
    <row r="3018" s="33" customFormat="1" x14ac:dyDescent="0.25"/>
    <row r="3019" s="33" customFormat="1" x14ac:dyDescent="0.25"/>
    <row r="3020" s="33" customFormat="1" x14ac:dyDescent="0.25"/>
    <row r="3021" s="33" customFormat="1" x14ac:dyDescent="0.25"/>
    <row r="3022" s="33" customFormat="1" x14ac:dyDescent="0.25"/>
    <row r="3023" s="33" customFormat="1" x14ac:dyDescent="0.25"/>
    <row r="3024" s="33" customFormat="1" x14ac:dyDescent="0.25"/>
    <row r="3025" s="33" customFormat="1" x14ac:dyDescent="0.25"/>
    <row r="3026" s="33" customFormat="1" x14ac:dyDescent="0.25"/>
    <row r="3027" s="33" customFormat="1" x14ac:dyDescent="0.25"/>
    <row r="3028" s="33" customFormat="1" x14ac:dyDescent="0.25"/>
    <row r="3029" s="33" customFormat="1" x14ac:dyDescent="0.25"/>
    <row r="3030" s="33" customFormat="1" x14ac:dyDescent="0.25"/>
    <row r="3031" s="33" customFormat="1" x14ac:dyDescent="0.25"/>
    <row r="3032" s="33" customFormat="1" x14ac:dyDescent="0.25"/>
    <row r="3033" s="33" customFormat="1" x14ac:dyDescent="0.25"/>
    <row r="3034" s="33" customFormat="1" x14ac:dyDescent="0.25"/>
    <row r="3035" s="33" customFormat="1" x14ac:dyDescent="0.25"/>
    <row r="3036" s="33" customFormat="1" x14ac:dyDescent="0.25"/>
    <row r="3037" s="33" customFormat="1" x14ac:dyDescent="0.25"/>
    <row r="3038" s="33" customFormat="1" x14ac:dyDescent="0.25"/>
    <row r="3039" s="33" customFormat="1" x14ac:dyDescent="0.25"/>
    <row r="3040" s="33" customFormat="1" x14ac:dyDescent="0.25"/>
    <row r="3041" s="33" customFormat="1" x14ac:dyDescent="0.25"/>
    <row r="3042" s="33" customFormat="1" x14ac:dyDescent="0.25"/>
    <row r="3043" s="33" customFormat="1" x14ac:dyDescent="0.25"/>
    <row r="3044" s="33" customFormat="1" x14ac:dyDescent="0.25"/>
    <row r="3045" s="33" customFormat="1" x14ac:dyDescent="0.25"/>
    <row r="3046" s="33" customFormat="1" x14ac:dyDescent="0.25"/>
    <row r="3047" s="33" customFormat="1" x14ac:dyDescent="0.25"/>
    <row r="3048" s="33" customFormat="1" x14ac:dyDescent="0.25"/>
    <row r="3049" s="33" customFormat="1" x14ac:dyDescent="0.25"/>
    <row r="3050" s="33" customFormat="1" x14ac:dyDescent="0.25"/>
    <row r="3051" s="33" customFormat="1" x14ac:dyDescent="0.25"/>
    <row r="3052" s="33" customFormat="1" x14ac:dyDescent="0.25"/>
    <row r="3053" s="33" customFormat="1" x14ac:dyDescent="0.25"/>
    <row r="3054" s="33" customFormat="1" x14ac:dyDescent="0.25"/>
    <row r="3055" s="33" customFormat="1" x14ac:dyDescent="0.25"/>
    <row r="3056" s="33" customFormat="1" x14ac:dyDescent="0.25"/>
    <row r="3057" s="33" customFormat="1" x14ac:dyDescent="0.25"/>
    <row r="3058" s="33" customFormat="1" x14ac:dyDescent="0.25"/>
    <row r="3059" s="33" customFormat="1" x14ac:dyDescent="0.25"/>
    <row r="3060" s="33" customFormat="1" x14ac:dyDescent="0.25"/>
    <row r="3061" s="33" customFormat="1" x14ac:dyDescent="0.25"/>
    <row r="3062" s="33" customFormat="1" x14ac:dyDescent="0.25"/>
    <row r="3063" s="33" customFormat="1" x14ac:dyDescent="0.25"/>
    <row r="3064" s="33" customFormat="1" x14ac:dyDescent="0.25"/>
    <row r="3065" s="33" customFormat="1" x14ac:dyDescent="0.25"/>
    <row r="3066" s="33" customFormat="1" x14ac:dyDescent="0.25"/>
    <row r="3067" s="33" customFormat="1" x14ac:dyDescent="0.25"/>
    <row r="3068" s="33" customFormat="1" x14ac:dyDescent="0.25"/>
    <row r="3069" s="33" customFormat="1" x14ac:dyDescent="0.25"/>
    <row r="3070" s="33" customFormat="1" x14ac:dyDescent="0.25"/>
    <row r="3071" s="33" customFormat="1" x14ac:dyDescent="0.25"/>
    <row r="3072" s="33" customFormat="1" x14ac:dyDescent="0.25"/>
    <row r="3073" s="33" customFormat="1" x14ac:dyDescent="0.25"/>
    <row r="3074" s="33" customFormat="1" x14ac:dyDescent="0.25"/>
    <row r="3075" s="33" customFormat="1" x14ac:dyDescent="0.25"/>
    <row r="3076" s="33" customFormat="1" x14ac:dyDescent="0.25"/>
    <row r="3077" s="33" customFormat="1" x14ac:dyDescent="0.25"/>
    <row r="3078" s="33" customFormat="1" x14ac:dyDescent="0.25"/>
    <row r="3079" s="33" customFormat="1" x14ac:dyDescent="0.25"/>
    <row r="3080" s="33" customFormat="1" x14ac:dyDescent="0.25"/>
    <row r="3081" s="33" customFormat="1" x14ac:dyDescent="0.25"/>
    <row r="3082" s="33" customFormat="1" x14ac:dyDescent="0.25"/>
    <row r="3083" s="33" customFormat="1" x14ac:dyDescent="0.25"/>
    <row r="3084" s="33" customFormat="1" x14ac:dyDescent="0.25"/>
    <row r="3085" s="33" customFormat="1" x14ac:dyDescent="0.25"/>
    <row r="3086" s="33" customFormat="1" x14ac:dyDescent="0.25"/>
    <row r="3087" s="33" customFormat="1" x14ac:dyDescent="0.25"/>
    <row r="3088" s="33" customFormat="1" x14ac:dyDescent="0.25"/>
    <row r="3089" s="33" customFormat="1" x14ac:dyDescent="0.25"/>
    <row r="3090" s="33" customFormat="1" x14ac:dyDescent="0.25"/>
    <row r="3091" s="33" customFormat="1" x14ac:dyDescent="0.25"/>
    <row r="3092" s="33" customFormat="1" x14ac:dyDescent="0.25"/>
    <row r="3093" s="33" customFormat="1" x14ac:dyDescent="0.25"/>
    <row r="3094" s="33" customFormat="1" x14ac:dyDescent="0.25"/>
    <row r="3095" s="33" customFormat="1" x14ac:dyDescent="0.25"/>
    <row r="3096" s="33" customFormat="1" x14ac:dyDescent="0.25"/>
    <row r="3097" s="33" customFormat="1" x14ac:dyDescent="0.25"/>
    <row r="3098" s="33" customFormat="1" x14ac:dyDescent="0.25"/>
    <row r="3099" s="33" customFormat="1" x14ac:dyDescent="0.25"/>
    <row r="3100" s="33" customFormat="1" x14ac:dyDescent="0.25"/>
    <row r="3101" s="33" customFormat="1" x14ac:dyDescent="0.25"/>
    <row r="3102" s="33" customFormat="1" x14ac:dyDescent="0.25"/>
    <row r="3103" s="33" customFormat="1" x14ac:dyDescent="0.25"/>
    <row r="3104" s="33" customFormat="1" x14ac:dyDescent="0.25"/>
    <row r="3105" s="33" customFormat="1" x14ac:dyDescent="0.25"/>
    <row r="3106" s="33" customFormat="1" x14ac:dyDescent="0.25"/>
    <row r="3107" s="33" customFormat="1" x14ac:dyDescent="0.25"/>
    <row r="3108" s="33" customFormat="1" x14ac:dyDescent="0.25"/>
    <row r="3109" s="33" customFormat="1" x14ac:dyDescent="0.25"/>
    <row r="3110" s="33" customFormat="1" x14ac:dyDescent="0.25"/>
    <row r="3111" s="33" customFormat="1" x14ac:dyDescent="0.25"/>
    <row r="3112" s="33" customFormat="1" x14ac:dyDescent="0.25"/>
    <row r="3113" s="33" customFormat="1" x14ac:dyDescent="0.25"/>
    <row r="3114" s="33" customFormat="1" x14ac:dyDescent="0.25"/>
    <row r="3115" s="33" customFormat="1" x14ac:dyDescent="0.25"/>
    <row r="3116" s="33" customFormat="1" x14ac:dyDescent="0.25"/>
    <row r="3117" s="33" customFormat="1" x14ac:dyDescent="0.25"/>
    <row r="3118" s="33" customFormat="1" x14ac:dyDescent="0.25"/>
    <row r="3119" s="33" customFormat="1" x14ac:dyDescent="0.25"/>
    <row r="3120" s="33" customFormat="1" x14ac:dyDescent="0.25"/>
    <row r="3121" s="33" customFormat="1" x14ac:dyDescent="0.25"/>
    <row r="3122" s="33" customFormat="1" x14ac:dyDescent="0.25"/>
    <row r="3123" s="33" customFormat="1" x14ac:dyDescent="0.25"/>
    <row r="3124" s="33" customFormat="1" x14ac:dyDescent="0.25"/>
    <row r="3125" s="33" customFormat="1" x14ac:dyDescent="0.25"/>
    <row r="3126" s="33" customFormat="1" x14ac:dyDescent="0.25"/>
    <row r="3127" s="33" customFormat="1" x14ac:dyDescent="0.25"/>
    <row r="3128" s="33" customFormat="1" x14ac:dyDescent="0.25"/>
    <row r="3129" s="33" customFormat="1" x14ac:dyDescent="0.25"/>
    <row r="3130" s="33" customFormat="1" x14ac:dyDescent="0.25"/>
    <row r="3131" s="33" customFormat="1" x14ac:dyDescent="0.25"/>
    <row r="3132" s="33" customFormat="1" x14ac:dyDescent="0.25"/>
    <row r="3133" s="33" customFormat="1" x14ac:dyDescent="0.25"/>
    <row r="3134" s="33" customFormat="1" x14ac:dyDescent="0.25"/>
    <row r="3135" s="33" customFormat="1" x14ac:dyDescent="0.25"/>
    <row r="3136" s="33" customFormat="1" x14ac:dyDescent="0.25"/>
    <row r="3137" s="33" customFormat="1" x14ac:dyDescent="0.25"/>
    <row r="3138" s="33" customFormat="1" x14ac:dyDescent="0.25"/>
    <row r="3139" s="33" customFormat="1" x14ac:dyDescent="0.25"/>
    <row r="3140" s="33" customFormat="1" x14ac:dyDescent="0.25"/>
    <row r="3141" s="33" customFormat="1" x14ac:dyDescent="0.25"/>
    <row r="3142" s="33" customFormat="1" x14ac:dyDescent="0.25"/>
    <row r="3143" s="33" customFormat="1" x14ac:dyDescent="0.25"/>
    <row r="3144" s="33" customFormat="1" x14ac:dyDescent="0.25"/>
    <row r="3145" s="33" customFormat="1" x14ac:dyDescent="0.25"/>
    <row r="3146" s="33" customFormat="1" x14ac:dyDescent="0.25"/>
    <row r="3147" s="33" customFormat="1" x14ac:dyDescent="0.25"/>
    <row r="3148" s="33" customFormat="1" x14ac:dyDescent="0.25"/>
    <row r="3149" s="33" customFormat="1" x14ac:dyDescent="0.25"/>
    <row r="3150" s="33" customFormat="1" x14ac:dyDescent="0.25"/>
    <row r="3151" s="33" customFormat="1" x14ac:dyDescent="0.25"/>
    <row r="3152" s="33" customFormat="1" x14ac:dyDescent="0.25"/>
    <row r="3153" s="33" customFormat="1" x14ac:dyDescent="0.25"/>
    <row r="3154" s="33" customFormat="1" x14ac:dyDescent="0.25"/>
    <row r="3155" s="33" customFormat="1" x14ac:dyDescent="0.25"/>
    <row r="3156" s="33" customFormat="1" x14ac:dyDescent="0.25"/>
    <row r="3157" s="33" customFormat="1" x14ac:dyDescent="0.25"/>
    <row r="3158" s="33" customFormat="1" x14ac:dyDescent="0.25"/>
    <row r="3159" s="33" customFormat="1" x14ac:dyDescent="0.25"/>
    <row r="3160" s="33" customFormat="1" x14ac:dyDescent="0.25"/>
    <row r="3161" s="33" customFormat="1" x14ac:dyDescent="0.25"/>
    <row r="3162" s="33" customFormat="1" x14ac:dyDescent="0.25"/>
    <row r="3163" s="33" customFormat="1" x14ac:dyDescent="0.25"/>
    <row r="3164" s="33" customFormat="1" x14ac:dyDescent="0.25"/>
    <row r="3165" s="33" customFormat="1" x14ac:dyDescent="0.25"/>
    <row r="3166" s="33" customFormat="1" x14ac:dyDescent="0.25"/>
    <row r="3167" s="33" customFormat="1" x14ac:dyDescent="0.25"/>
    <row r="3168" s="33" customFormat="1" x14ac:dyDescent="0.25"/>
    <row r="3169" s="33" customFormat="1" x14ac:dyDescent="0.25"/>
    <row r="3170" s="33" customFormat="1" x14ac:dyDescent="0.25"/>
    <row r="3171" s="33" customFormat="1" x14ac:dyDescent="0.25"/>
    <row r="3172" s="33" customFormat="1" x14ac:dyDescent="0.25"/>
    <row r="3173" s="33" customFormat="1" x14ac:dyDescent="0.25"/>
    <row r="3174" s="33" customFormat="1" x14ac:dyDescent="0.25"/>
    <row r="3175" s="33" customFormat="1" x14ac:dyDescent="0.25"/>
    <row r="3176" s="33" customFormat="1" x14ac:dyDescent="0.25"/>
    <row r="3177" s="33" customFormat="1" x14ac:dyDescent="0.25"/>
    <row r="3178" s="33" customFormat="1" x14ac:dyDescent="0.25"/>
    <row r="3179" s="33" customFormat="1" x14ac:dyDescent="0.25"/>
    <row r="3180" s="33" customFormat="1" x14ac:dyDescent="0.25"/>
    <row r="3181" s="33" customFormat="1" x14ac:dyDescent="0.25"/>
    <row r="3182" s="33" customFormat="1" x14ac:dyDescent="0.25"/>
    <row r="3183" s="33" customFormat="1" x14ac:dyDescent="0.25"/>
    <row r="3184" s="33" customFormat="1" x14ac:dyDescent="0.25"/>
    <row r="3185" s="33" customFormat="1" x14ac:dyDescent="0.25"/>
    <row r="3186" s="33" customFormat="1" x14ac:dyDescent="0.25"/>
    <row r="3187" s="33" customFormat="1" x14ac:dyDescent="0.25"/>
    <row r="3188" s="33" customFormat="1" x14ac:dyDescent="0.25"/>
    <row r="3189" s="33" customFormat="1" x14ac:dyDescent="0.25"/>
    <row r="3190" s="33" customFormat="1" x14ac:dyDescent="0.25"/>
    <row r="3191" s="33" customFormat="1" x14ac:dyDescent="0.25"/>
    <row r="3192" s="33" customFormat="1" x14ac:dyDescent="0.25"/>
    <row r="3193" s="33" customFormat="1" x14ac:dyDescent="0.25"/>
    <row r="3194" s="33" customFormat="1" x14ac:dyDescent="0.25"/>
    <row r="3195" s="33" customFormat="1" x14ac:dyDescent="0.25"/>
    <row r="3196" s="33" customFormat="1" x14ac:dyDescent="0.25"/>
    <row r="3197" s="33" customFormat="1" x14ac:dyDescent="0.25"/>
    <row r="3198" s="33" customFormat="1" x14ac:dyDescent="0.25"/>
    <row r="3199" s="33" customFormat="1" x14ac:dyDescent="0.25"/>
    <row r="3200" s="33" customFormat="1" x14ac:dyDescent="0.25"/>
    <row r="3201" s="33" customFormat="1" x14ac:dyDescent="0.25"/>
    <row r="3202" s="33" customFormat="1" x14ac:dyDescent="0.25"/>
    <row r="3203" s="33" customFormat="1" x14ac:dyDescent="0.25"/>
    <row r="3204" s="33" customFormat="1" x14ac:dyDescent="0.25"/>
    <row r="3205" s="33" customFormat="1" x14ac:dyDescent="0.25"/>
    <row r="3206" s="33" customFormat="1" x14ac:dyDescent="0.25"/>
    <row r="3207" s="33" customFormat="1" x14ac:dyDescent="0.25"/>
    <row r="3208" s="33" customFormat="1" x14ac:dyDescent="0.25"/>
    <row r="3209" s="33" customFormat="1" x14ac:dyDescent="0.25"/>
    <row r="3210" s="33" customFormat="1" x14ac:dyDescent="0.25"/>
    <row r="3211" s="33" customFormat="1" x14ac:dyDescent="0.25"/>
    <row r="3212" s="33" customFormat="1" x14ac:dyDescent="0.25"/>
    <row r="3213" s="33" customFormat="1" x14ac:dyDescent="0.25"/>
    <row r="3214" s="33" customFormat="1" x14ac:dyDescent="0.25"/>
    <row r="3215" s="33" customFormat="1" x14ac:dyDescent="0.25"/>
    <row r="3216" s="33" customFormat="1" x14ac:dyDescent="0.25"/>
    <row r="3217" s="33" customFormat="1" x14ac:dyDescent="0.25"/>
    <row r="3218" s="33" customFormat="1" x14ac:dyDescent="0.25"/>
    <row r="3219" s="33" customFormat="1" x14ac:dyDescent="0.25"/>
    <row r="3220" s="33" customFormat="1" x14ac:dyDescent="0.25"/>
    <row r="3221" s="33" customFormat="1" x14ac:dyDescent="0.25"/>
    <row r="3222" s="33" customFormat="1" x14ac:dyDescent="0.25"/>
    <row r="3223" s="33" customFormat="1" x14ac:dyDescent="0.25"/>
    <row r="3224" s="33" customFormat="1" x14ac:dyDescent="0.25"/>
    <row r="3225" s="33" customFormat="1" x14ac:dyDescent="0.25"/>
    <row r="3226" s="33" customFormat="1" x14ac:dyDescent="0.25"/>
    <row r="3227" s="33" customFormat="1" x14ac:dyDescent="0.25"/>
    <row r="3228" s="33" customFormat="1" x14ac:dyDescent="0.25"/>
    <row r="3229" s="33" customFormat="1" x14ac:dyDescent="0.25"/>
    <row r="3230" s="33" customFormat="1" x14ac:dyDescent="0.25"/>
    <row r="3231" s="33" customFormat="1" x14ac:dyDescent="0.25"/>
    <row r="3232" s="33" customFormat="1" x14ac:dyDescent="0.25"/>
    <row r="3233" s="33" customFormat="1" x14ac:dyDescent="0.25"/>
    <row r="3234" s="33" customFormat="1" x14ac:dyDescent="0.25"/>
    <row r="3235" s="33" customFormat="1" x14ac:dyDescent="0.25"/>
    <row r="3236" s="33" customFormat="1" x14ac:dyDescent="0.25"/>
    <row r="3237" s="33" customFormat="1" x14ac:dyDescent="0.25"/>
    <row r="3238" s="33" customFormat="1" x14ac:dyDescent="0.25"/>
    <row r="3239" s="33" customFormat="1" x14ac:dyDescent="0.25"/>
    <row r="3240" s="33" customFormat="1" x14ac:dyDescent="0.25"/>
    <row r="3241" s="33" customFormat="1" x14ac:dyDescent="0.25"/>
    <row r="3242" s="33" customFormat="1" x14ac:dyDescent="0.25"/>
    <row r="3243" s="33" customFormat="1" x14ac:dyDescent="0.25"/>
    <row r="3244" s="33" customFormat="1" x14ac:dyDescent="0.25"/>
    <row r="3245" s="33" customFormat="1" x14ac:dyDescent="0.25"/>
    <row r="3246" s="33" customFormat="1" x14ac:dyDescent="0.25"/>
    <row r="3247" s="33" customFormat="1" x14ac:dyDescent="0.25"/>
    <row r="3248" s="33" customFormat="1" x14ac:dyDescent="0.25"/>
    <row r="3249" s="33" customFormat="1" x14ac:dyDescent="0.25"/>
    <row r="3250" s="33" customFormat="1" x14ac:dyDescent="0.25"/>
    <row r="3251" s="33" customFormat="1" x14ac:dyDescent="0.25"/>
    <row r="3252" s="33" customFormat="1" x14ac:dyDescent="0.25"/>
    <row r="3253" s="33" customFormat="1" x14ac:dyDescent="0.25"/>
    <row r="3254" s="33" customFormat="1" x14ac:dyDescent="0.25"/>
    <row r="3255" s="33" customFormat="1" x14ac:dyDescent="0.25"/>
    <row r="3256" s="33" customFormat="1" x14ac:dyDescent="0.25"/>
    <row r="3257" s="33" customFormat="1" x14ac:dyDescent="0.25"/>
    <row r="3258" s="33" customFormat="1" x14ac:dyDescent="0.25"/>
    <row r="3259" s="33" customFormat="1" x14ac:dyDescent="0.25"/>
    <row r="3260" s="33" customFormat="1" x14ac:dyDescent="0.25"/>
    <row r="3261" s="33" customFormat="1" x14ac:dyDescent="0.25"/>
    <row r="3262" s="33" customFormat="1" x14ac:dyDescent="0.25"/>
    <row r="3263" s="33" customFormat="1" x14ac:dyDescent="0.25"/>
    <row r="3264" s="33" customFormat="1" x14ac:dyDescent="0.25"/>
    <row r="3265" s="33" customFormat="1" x14ac:dyDescent="0.25"/>
    <row r="3266" s="33" customFormat="1" x14ac:dyDescent="0.25"/>
    <row r="3267" s="33" customFormat="1" x14ac:dyDescent="0.25"/>
    <row r="3268" s="33" customFormat="1" x14ac:dyDescent="0.25"/>
    <row r="3269" s="33" customFormat="1" x14ac:dyDescent="0.25"/>
    <row r="3270" s="33" customFormat="1" x14ac:dyDescent="0.25"/>
    <row r="3271" s="33" customFormat="1" x14ac:dyDescent="0.25"/>
    <row r="3272" s="33" customFormat="1" x14ac:dyDescent="0.25"/>
    <row r="3273" s="33" customFormat="1" x14ac:dyDescent="0.25"/>
    <row r="3274" s="33" customFormat="1" x14ac:dyDescent="0.25"/>
    <row r="3275" s="33" customFormat="1" x14ac:dyDescent="0.25"/>
    <row r="3276" s="33" customFormat="1" x14ac:dyDescent="0.25"/>
    <row r="3277" s="33" customFormat="1" x14ac:dyDescent="0.25"/>
    <row r="3278" s="33" customFormat="1" x14ac:dyDescent="0.25"/>
    <row r="3279" s="33" customFormat="1" x14ac:dyDescent="0.25"/>
    <row r="3280" s="33" customFormat="1" x14ac:dyDescent="0.25"/>
    <row r="3281" s="33" customFormat="1" x14ac:dyDescent="0.25"/>
    <row r="3282" s="33" customFormat="1" x14ac:dyDescent="0.25"/>
    <row r="3283" s="33" customFormat="1" x14ac:dyDescent="0.25"/>
    <row r="3284" s="33" customFormat="1" x14ac:dyDescent="0.25"/>
    <row r="3285" s="33" customFormat="1" x14ac:dyDescent="0.25"/>
    <row r="3286" s="33" customFormat="1" x14ac:dyDescent="0.25"/>
    <row r="3287" s="33" customFormat="1" x14ac:dyDescent="0.25"/>
    <row r="3288" s="33" customFormat="1" x14ac:dyDescent="0.25"/>
    <row r="3289" s="33" customFormat="1" x14ac:dyDescent="0.25"/>
    <row r="3290" s="33" customFormat="1" x14ac:dyDescent="0.25"/>
    <row r="3291" s="33" customFormat="1" x14ac:dyDescent="0.25"/>
    <row r="3292" s="33" customFormat="1" x14ac:dyDescent="0.25"/>
    <row r="3293" s="33" customFormat="1" x14ac:dyDescent="0.25"/>
    <row r="3294" s="33" customFormat="1" x14ac:dyDescent="0.25"/>
    <row r="3295" s="33" customFormat="1" x14ac:dyDescent="0.25"/>
    <row r="3296" s="33" customFormat="1" x14ac:dyDescent="0.25"/>
    <row r="3297" s="33" customFormat="1" x14ac:dyDescent="0.25"/>
    <row r="3298" s="33" customFormat="1" x14ac:dyDescent="0.25"/>
    <row r="3299" s="33" customFormat="1" x14ac:dyDescent="0.25"/>
    <row r="3300" s="33" customFormat="1" x14ac:dyDescent="0.25"/>
    <row r="3301" s="33" customFormat="1" x14ac:dyDescent="0.25"/>
    <row r="3302" s="33" customFormat="1" x14ac:dyDescent="0.25"/>
    <row r="3303" s="33" customFormat="1" x14ac:dyDescent="0.25"/>
    <row r="3304" s="33" customFormat="1" x14ac:dyDescent="0.25"/>
    <row r="3305" s="33" customFormat="1" x14ac:dyDescent="0.25"/>
    <row r="3306" s="33" customFormat="1" x14ac:dyDescent="0.25"/>
    <row r="3307" s="33" customFormat="1" x14ac:dyDescent="0.25"/>
    <row r="3308" s="33" customFormat="1" x14ac:dyDescent="0.25"/>
    <row r="3309" s="33" customFormat="1" x14ac:dyDescent="0.25"/>
    <row r="3310" s="33" customFormat="1" x14ac:dyDescent="0.25"/>
    <row r="3311" s="33" customFormat="1" x14ac:dyDescent="0.25"/>
    <row r="3312" s="33" customFormat="1" x14ac:dyDescent="0.25"/>
    <row r="3313" s="33" customFormat="1" x14ac:dyDescent="0.25"/>
    <row r="3314" s="33" customFormat="1" x14ac:dyDescent="0.25"/>
    <row r="3315" s="33" customFormat="1" x14ac:dyDescent="0.25"/>
    <row r="3316" s="33" customFormat="1" x14ac:dyDescent="0.25"/>
    <row r="3317" s="33" customFormat="1" x14ac:dyDescent="0.25"/>
    <row r="3318" s="33" customFormat="1" x14ac:dyDescent="0.25"/>
    <row r="3319" s="33" customFormat="1" x14ac:dyDescent="0.25"/>
    <row r="3320" s="33" customFormat="1" x14ac:dyDescent="0.25"/>
    <row r="3321" s="33" customFormat="1" x14ac:dyDescent="0.25"/>
    <row r="3322" s="33" customFormat="1" x14ac:dyDescent="0.25"/>
    <row r="3323" s="33" customFormat="1" x14ac:dyDescent="0.25"/>
    <row r="3324" s="33" customFormat="1" x14ac:dyDescent="0.25"/>
    <row r="3325" s="33" customFormat="1" x14ac:dyDescent="0.25"/>
    <row r="3326" s="33" customFormat="1" x14ac:dyDescent="0.25"/>
    <row r="3327" s="33" customFormat="1" x14ac:dyDescent="0.25"/>
    <row r="3328" s="33" customFormat="1" x14ac:dyDescent="0.25"/>
    <row r="3329" s="33" customFormat="1" x14ac:dyDescent="0.25"/>
    <row r="3330" s="33" customFormat="1" x14ac:dyDescent="0.25"/>
    <row r="3331" s="33" customFormat="1" x14ac:dyDescent="0.25"/>
    <row r="3332" s="33" customFormat="1" x14ac:dyDescent="0.25"/>
    <row r="3333" s="33" customFormat="1" x14ac:dyDescent="0.25"/>
    <row r="3334" s="33" customFormat="1" x14ac:dyDescent="0.25"/>
    <row r="3335" s="33" customFormat="1" x14ac:dyDescent="0.25"/>
    <row r="3336" s="33" customFormat="1" x14ac:dyDescent="0.25"/>
    <row r="3337" s="33" customFormat="1" x14ac:dyDescent="0.25"/>
    <row r="3338" s="33" customFormat="1" x14ac:dyDescent="0.25"/>
    <row r="3339" s="33" customFormat="1" x14ac:dyDescent="0.25"/>
    <row r="3340" s="33" customFormat="1" x14ac:dyDescent="0.25"/>
    <row r="3341" s="33" customFormat="1" x14ac:dyDescent="0.25"/>
    <row r="3342" s="33" customFormat="1" x14ac:dyDescent="0.25"/>
    <row r="3343" s="33" customFormat="1" x14ac:dyDescent="0.25"/>
    <row r="3344" s="33" customFormat="1" x14ac:dyDescent="0.25"/>
    <row r="3345" s="33" customFormat="1" x14ac:dyDescent="0.25"/>
    <row r="3346" s="33" customFormat="1" x14ac:dyDescent="0.25"/>
    <row r="3347" s="33" customFormat="1" x14ac:dyDescent="0.25"/>
    <row r="3348" s="33" customFormat="1" x14ac:dyDescent="0.25"/>
    <row r="3349" s="33" customFormat="1" x14ac:dyDescent="0.25"/>
    <row r="3350" s="33" customFormat="1" x14ac:dyDescent="0.25"/>
    <row r="3351" s="33" customFormat="1" x14ac:dyDescent="0.25"/>
    <row r="3352" s="33" customFormat="1" x14ac:dyDescent="0.25"/>
    <row r="3353" s="33" customFormat="1" x14ac:dyDescent="0.25"/>
    <row r="3354" s="33" customFormat="1" x14ac:dyDescent="0.25"/>
    <row r="3355" s="33" customFormat="1" x14ac:dyDescent="0.25"/>
    <row r="3356" s="33" customFormat="1" x14ac:dyDescent="0.25"/>
    <row r="3357" s="33" customFormat="1" x14ac:dyDescent="0.25"/>
    <row r="3358" s="33" customFormat="1" x14ac:dyDescent="0.25"/>
    <row r="3359" s="33" customFormat="1" x14ac:dyDescent="0.25"/>
    <row r="3360" s="33" customFormat="1" x14ac:dyDescent="0.25"/>
    <row r="3361" s="33" customFormat="1" x14ac:dyDescent="0.25"/>
    <row r="3362" s="33" customFormat="1" x14ac:dyDescent="0.25"/>
    <row r="3363" s="33" customFormat="1" x14ac:dyDescent="0.25"/>
    <row r="3364" s="33" customFormat="1" x14ac:dyDescent="0.25"/>
    <row r="3365" s="33" customFormat="1" x14ac:dyDescent="0.25"/>
    <row r="3366" s="33" customFormat="1" x14ac:dyDescent="0.25"/>
    <row r="3367" s="33" customFormat="1" x14ac:dyDescent="0.25"/>
    <row r="3368" s="33" customFormat="1" x14ac:dyDescent="0.25"/>
    <row r="3369" s="33" customFormat="1" x14ac:dyDescent="0.25"/>
    <row r="3370" s="33" customFormat="1" x14ac:dyDescent="0.25"/>
    <row r="3371" s="33" customFormat="1" x14ac:dyDescent="0.25"/>
    <row r="3372" s="33" customFormat="1" x14ac:dyDescent="0.25"/>
    <row r="3373" s="33" customFormat="1" x14ac:dyDescent="0.25"/>
    <row r="3374" s="33" customFormat="1" x14ac:dyDescent="0.25"/>
    <row r="3375" s="33" customFormat="1" x14ac:dyDescent="0.25"/>
    <row r="3376" s="33" customFormat="1" x14ac:dyDescent="0.25"/>
    <row r="3377" s="33" customFormat="1" x14ac:dyDescent="0.25"/>
    <row r="3378" s="33" customFormat="1" x14ac:dyDescent="0.25"/>
    <row r="3379" s="33" customFormat="1" x14ac:dyDescent="0.25"/>
    <row r="3380" s="33" customFormat="1" x14ac:dyDescent="0.25"/>
    <row r="3381" s="33" customFormat="1" x14ac:dyDescent="0.25"/>
    <row r="3382" s="33" customFormat="1" x14ac:dyDescent="0.25"/>
    <row r="3383" s="33" customFormat="1" x14ac:dyDescent="0.25"/>
    <row r="3384" s="33" customFormat="1" x14ac:dyDescent="0.25"/>
    <row r="3385" s="33" customFormat="1" x14ac:dyDescent="0.25"/>
    <row r="3386" s="33" customFormat="1" x14ac:dyDescent="0.25"/>
    <row r="3387" s="33" customFormat="1" x14ac:dyDescent="0.25"/>
    <row r="3388" s="33" customFormat="1" x14ac:dyDescent="0.25"/>
    <row r="3389" s="33" customFormat="1" x14ac:dyDescent="0.25"/>
    <row r="3390" s="33" customFormat="1" x14ac:dyDescent="0.25"/>
    <row r="3391" s="33" customFormat="1" x14ac:dyDescent="0.25"/>
    <row r="3392" s="33" customFormat="1" x14ac:dyDescent="0.25"/>
    <row r="3393" s="33" customFormat="1" x14ac:dyDescent="0.25"/>
    <row r="3394" s="33" customFormat="1" x14ac:dyDescent="0.25"/>
    <row r="3395" s="33" customFormat="1" x14ac:dyDescent="0.25"/>
    <row r="3396" s="33" customFormat="1" x14ac:dyDescent="0.25"/>
    <row r="3397" s="33" customFormat="1" x14ac:dyDescent="0.25"/>
    <row r="3398" s="33" customFormat="1" x14ac:dyDescent="0.25"/>
    <row r="3399" s="33" customFormat="1" x14ac:dyDescent="0.25"/>
    <row r="3400" s="33" customFormat="1" x14ac:dyDescent="0.25"/>
    <row r="3401" s="33" customFormat="1" x14ac:dyDescent="0.25"/>
    <row r="3402" s="33" customFormat="1" x14ac:dyDescent="0.25"/>
    <row r="3403" s="33" customFormat="1" x14ac:dyDescent="0.25"/>
    <row r="3404" s="33" customFormat="1" x14ac:dyDescent="0.25"/>
    <row r="3405" s="33" customFormat="1" x14ac:dyDescent="0.25"/>
    <row r="3406" s="33" customFormat="1" x14ac:dyDescent="0.25"/>
    <row r="3407" s="33" customFormat="1" x14ac:dyDescent="0.25"/>
    <row r="3408" s="33" customFormat="1" x14ac:dyDescent="0.25"/>
    <row r="3409" s="33" customFormat="1" x14ac:dyDescent="0.25"/>
    <row r="3410" s="33" customFormat="1" x14ac:dyDescent="0.25"/>
    <row r="3411" s="33" customFormat="1" x14ac:dyDescent="0.25"/>
    <row r="3412" s="33" customFormat="1" x14ac:dyDescent="0.25"/>
    <row r="3413" s="33" customFormat="1" x14ac:dyDescent="0.25"/>
    <row r="3414" s="33" customFormat="1" x14ac:dyDescent="0.25"/>
    <row r="3415" s="33" customFormat="1" x14ac:dyDescent="0.25"/>
    <row r="3416" s="33" customFormat="1" x14ac:dyDescent="0.25"/>
    <row r="3417" s="33" customFormat="1" x14ac:dyDescent="0.25"/>
    <row r="3418" s="33" customFormat="1" x14ac:dyDescent="0.25"/>
    <row r="3419" s="33" customFormat="1" x14ac:dyDescent="0.25"/>
    <row r="3420" s="33" customFormat="1" x14ac:dyDescent="0.25"/>
    <row r="3421" s="33" customFormat="1" x14ac:dyDescent="0.25"/>
    <row r="3422" s="33" customFormat="1" x14ac:dyDescent="0.25"/>
    <row r="3423" s="33" customFormat="1" x14ac:dyDescent="0.25"/>
    <row r="3424" s="33" customFormat="1" x14ac:dyDescent="0.25"/>
    <row r="3425" s="33" customFormat="1" x14ac:dyDescent="0.25"/>
    <row r="3426" s="33" customFormat="1" x14ac:dyDescent="0.25"/>
    <row r="3427" s="33" customFormat="1" x14ac:dyDescent="0.25"/>
    <row r="3428" s="33" customFormat="1" x14ac:dyDescent="0.25"/>
    <row r="3429" s="33" customFormat="1" x14ac:dyDescent="0.25"/>
    <row r="3430" s="33" customFormat="1" x14ac:dyDescent="0.25"/>
    <row r="3431" s="33" customFormat="1" x14ac:dyDescent="0.25"/>
    <row r="3432" s="33" customFormat="1" x14ac:dyDescent="0.25"/>
    <row r="3433" s="33" customFormat="1" x14ac:dyDescent="0.25"/>
    <row r="3434" s="33" customFormat="1" x14ac:dyDescent="0.25"/>
    <row r="3435" s="33" customFormat="1" x14ac:dyDescent="0.25"/>
    <row r="3436" s="33" customFormat="1" x14ac:dyDescent="0.25"/>
    <row r="3437" s="33" customFormat="1" x14ac:dyDescent="0.25"/>
    <row r="3438" s="33" customFormat="1" x14ac:dyDescent="0.25"/>
    <row r="3439" s="33" customFormat="1" x14ac:dyDescent="0.25"/>
    <row r="3440" s="33" customFormat="1" x14ac:dyDescent="0.25"/>
    <row r="3441" s="33" customFormat="1" x14ac:dyDescent="0.25"/>
    <row r="3442" s="33" customFormat="1" x14ac:dyDescent="0.25"/>
    <row r="3443" s="33" customFormat="1" x14ac:dyDescent="0.25"/>
    <row r="3444" s="33" customFormat="1" x14ac:dyDescent="0.25"/>
    <row r="3445" s="33" customFormat="1" x14ac:dyDescent="0.25"/>
    <row r="3446" s="33" customFormat="1" x14ac:dyDescent="0.25"/>
    <row r="3447" s="33" customFormat="1" x14ac:dyDescent="0.25"/>
    <row r="3448" s="33" customFormat="1" x14ac:dyDescent="0.25"/>
    <row r="3449" s="33" customFormat="1" x14ac:dyDescent="0.25"/>
    <row r="3450" s="33" customFormat="1" x14ac:dyDescent="0.25"/>
    <row r="3451" s="33" customFormat="1" x14ac:dyDescent="0.25"/>
    <row r="3452" s="33" customFormat="1" x14ac:dyDescent="0.25"/>
    <row r="3453" s="33" customFormat="1" x14ac:dyDescent="0.25"/>
    <row r="3454" s="33" customFormat="1" x14ac:dyDescent="0.25"/>
    <row r="3455" s="33" customFormat="1" x14ac:dyDescent="0.25"/>
    <row r="3456" s="33" customFormat="1" x14ac:dyDescent="0.25"/>
    <row r="3457" s="33" customFormat="1" x14ac:dyDescent="0.25"/>
    <row r="3458" s="33" customFormat="1" x14ac:dyDescent="0.25"/>
    <row r="3459" s="33" customFormat="1" x14ac:dyDescent="0.25"/>
    <row r="3460" s="33" customFormat="1" x14ac:dyDescent="0.25"/>
    <row r="3461" s="33" customFormat="1" x14ac:dyDescent="0.25"/>
    <row r="3462" s="33" customFormat="1" x14ac:dyDescent="0.25"/>
    <row r="3463" s="33" customFormat="1" x14ac:dyDescent="0.25"/>
    <row r="3464" s="33" customFormat="1" x14ac:dyDescent="0.25"/>
    <row r="3465" s="33" customFormat="1" x14ac:dyDescent="0.25"/>
    <row r="3466" s="33" customFormat="1" x14ac:dyDescent="0.25"/>
    <row r="3467" s="33" customFormat="1" x14ac:dyDescent="0.25"/>
    <row r="3468" s="33" customFormat="1" x14ac:dyDescent="0.25"/>
    <row r="3469" s="33" customFormat="1" x14ac:dyDescent="0.25"/>
    <row r="3470" s="33" customFormat="1" x14ac:dyDescent="0.25"/>
    <row r="3471" s="33" customFormat="1" x14ac:dyDescent="0.25"/>
    <row r="3472" s="33" customFormat="1" x14ac:dyDescent="0.25"/>
    <row r="3473" s="33" customFormat="1" x14ac:dyDescent="0.25"/>
    <row r="3474" s="33" customFormat="1" x14ac:dyDescent="0.25"/>
    <row r="3475" s="33" customFormat="1" x14ac:dyDescent="0.25"/>
    <row r="3476" s="33" customFormat="1" x14ac:dyDescent="0.25"/>
    <row r="3477" s="33" customFormat="1" x14ac:dyDescent="0.25"/>
    <row r="3478" s="33" customFormat="1" x14ac:dyDescent="0.25"/>
    <row r="3479" s="33" customFormat="1" x14ac:dyDescent="0.25"/>
    <row r="3480" s="33" customFormat="1" x14ac:dyDescent="0.25"/>
    <row r="3481" s="33" customFormat="1" x14ac:dyDescent="0.25"/>
    <row r="3482" s="33" customFormat="1" x14ac:dyDescent="0.25"/>
    <row r="3483" s="33" customFormat="1" x14ac:dyDescent="0.25"/>
    <row r="3484" s="33" customFormat="1" x14ac:dyDescent="0.25"/>
    <row r="3485" s="33" customFormat="1" x14ac:dyDescent="0.25"/>
    <row r="3486" s="33" customFormat="1" x14ac:dyDescent="0.25"/>
    <row r="3487" s="33" customFormat="1" x14ac:dyDescent="0.25"/>
    <row r="3488" s="33" customFormat="1" x14ac:dyDescent="0.25"/>
    <row r="3489" s="33" customFormat="1" x14ac:dyDescent="0.25"/>
    <row r="3490" s="33" customFormat="1" x14ac:dyDescent="0.25"/>
    <row r="3491" s="33" customFormat="1" x14ac:dyDescent="0.25"/>
    <row r="3492" s="33" customFormat="1" x14ac:dyDescent="0.25"/>
    <row r="3493" s="33" customFormat="1" x14ac:dyDescent="0.25"/>
    <row r="3494" s="33" customFormat="1" x14ac:dyDescent="0.25"/>
    <row r="3495" s="33" customFormat="1" x14ac:dyDescent="0.25"/>
    <row r="3496" s="33" customFormat="1" x14ac:dyDescent="0.25"/>
    <row r="3497" s="33" customFormat="1" x14ac:dyDescent="0.25"/>
    <row r="3498" s="33" customFormat="1" x14ac:dyDescent="0.25"/>
    <row r="3499" s="33" customFormat="1" x14ac:dyDescent="0.25"/>
    <row r="3500" s="33" customFormat="1" x14ac:dyDescent="0.25"/>
    <row r="3501" s="33" customFormat="1" x14ac:dyDescent="0.25"/>
    <row r="3502" s="33" customFormat="1" x14ac:dyDescent="0.25"/>
    <row r="3503" s="33" customFormat="1" x14ac:dyDescent="0.25"/>
    <row r="3504" s="33" customFormat="1" x14ac:dyDescent="0.25"/>
    <row r="3505" s="33" customFormat="1" x14ac:dyDescent="0.25"/>
    <row r="3506" s="33" customFormat="1" x14ac:dyDescent="0.25"/>
    <row r="3507" s="33" customFormat="1" x14ac:dyDescent="0.25"/>
    <row r="3508" s="33" customFormat="1" x14ac:dyDescent="0.25"/>
    <row r="3509" s="33" customFormat="1" x14ac:dyDescent="0.25"/>
    <row r="3510" s="33" customFormat="1" x14ac:dyDescent="0.25"/>
    <row r="3511" s="33" customFormat="1" x14ac:dyDescent="0.25"/>
    <row r="3512" s="33" customFormat="1" x14ac:dyDescent="0.25"/>
    <row r="3513" s="33" customFormat="1" x14ac:dyDescent="0.25"/>
    <row r="3514" s="33" customFormat="1" x14ac:dyDescent="0.25"/>
    <row r="3515" s="33" customFormat="1" x14ac:dyDescent="0.25"/>
    <row r="3516" s="33" customFormat="1" x14ac:dyDescent="0.25"/>
    <row r="3517" s="33" customFormat="1" x14ac:dyDescent="0.25"/>
    <row r="3518" s="33" customFormat="1" x14ac:dyDescent="0.25"/>
    <row r="3519" s="33" customFormat="1" x14ac:dyDescent="0.25"/>
    <row r="3520" s="33" customFormat="1" x14ac:dyDescent="0.25"/>
    <row r="3521" s="33" customFormat="1" x14ac:dyDescent="0.25"/>
    <row r="3522" s="33" customFormat="1" x14ac:dyDescent="0.25"/>
    <row r="3523" s="33" customFormat="1" x14ac:dyDescent="0.25"/>
    <row r="3524" s="33" customFormat="1" x14ac:dyDescent="0.25"/>
    <row r="3525" s="33" customFormat="1" x14ac:dyDescent="0.25"/>
    <row r="3526" s="33" customFormat="1" x14ac:dyDescent="0.25"/>
    <row r="3527" s="33" customFormat="1" x14ac:dyDescent="0.25"/>
    <row r="3528" s="33" customFormat="1" x14ac:dyDescent="0.25"/>
    <row r="3529" s="33" customFormat="1" x14ac:dyDescent="0.25"/>
    <row r="3530" s="33" customFormat="1" x14ac:dyDescent="0.25"/>
    <row r="3531" s="33" customFormat="1" x14ac:dyDescent="0.25"/>
    <row r="3532" s="33" customFormat="1" x14ac:dyDescent="0.25"/>
    <row r="3533" s="33" customFormat="1" x14ac:dyDescent="0.25"/>
    <row r="3534" s="33" customFormat="1" x14ac:dyDescent="0.25"/>
    <row r="3535" s="33" customFormat="1" x14ac:dyDescent="0.25"/>
    <row r="3536" s="33" customFormat="1" x14ac:dyDescent="0.25"/>
    <row r="3537" s="33" customFormat="1" x14ac:dyDescent="0.25"/>
    <row r="3538" s="33" customFormat="1" x14ac:dyDescent="0.25"/>
    <row r="3539" s="33" customFormat="1" x14ac:dyDescent="0.25"/>
    <row r="3540" s="33" customFormat="1" x14ac:dyDescent="0.25"/>
    <row r="3541" s="33" customFormat="1" x14ac:dyDescent="0.25"/>
    <row r="3542" s="33" customFormat="1" x14ac:dyDescent="0.25"/>
    <row r="3543" s="33" customFormat="1" x14ac:dyDescent="0.25"/>
    <row r="3544" s="33" customFormat="1" x14ac:dyDescent="0.25"/>
    <row r="3545" s="33" customFormat="1" x14ac:dyDescent="0.25"/>
    <row r="3546" s="33" customFormat="1" x14ac:dyDescent="0.25"/>
    <row r="3547" s="33" customFormat="1" x14ac:dyDescent="0.25"/>
    <row r="3548" s="33" customFormat="1" x14ac:dyDescent="0.25"/>
    <row r="3549" s="33" customFormat="1" x14ac:dyDescent="0.25"/>
    <row r="3550" s="33" customFormat="1" x14ac:dyDescent="0.25"/>
    <row r="3551" s="33" customFormat="1" x14ac:dyDescent="0.25"/>
    <row r="3552" s="33" customFormat="1" x14ac:dyDescent="0.25"/>
    <row r="3553" s="33" customFormat="1" x14ac:dyDescent="0.25"/>
    <row r="3554" s="33" customFormat="1" x14ac:dyDescent="0.25"/>
    <row r="3555" s="33" customFormat="1" x14ac:dyDescent="0.25"/>
    <row r="3556" s="33" customFormat="1" x14ac:dyDescent="0.25"/>
    <row r="3557" s="33" customFormat="1" x14ac:dyDescent="0.25"/>
    <row r="3558" s="33" customFormat="1" x14ac:dyDescent="0.25"/>
    <row r="3559" s="33" customFormat="1" x14ac:dyDescent="0.25"/>
    <row r="3560" s="33" customFormat="1" x14ac:dyDescent="0.25"/>
    <row r="3561" s="33" customFormat="1" x14ac:dyDescent="0.25"/>
    <row r="3562" s="33" customFormat="1" x14ac:dyDescent="0.25"/>
    <row r="3563" s="33" customFormat="1" x14ac:dyDescent="0.25"/>
    <row r="3564" s="33" customFormat="1" x14ac:dyDescent="0.25"/>
    <row r="3565" s="33" customFormat="1" x14ac:dyDescent="0.25"/>
    <row r="3566" s="33" customFormat="1" x14ac:dyDescent="0.25"/>
    <row r="3567" s="33" customFormat="1" x14ac:dyDescent="0.25"/>
    <row r="3568" s="33" customFormat="1" x14ac:dyDescent="0.25"/>
    <row r="3569" s="33" customFormat="1" x14ac:dyDescent="0.25"/>
    <row r="3570" s="33" customFormat="1" x14ac:dyDescent="0.25"/>
    <row r="3571" s="33" customFormat="1" x14ac:dyDescent="0.25"/>
    <row r="3572" s="33" customFormat="1" x14ac:dyDescent="0.25"/>
    <row r="3573" s="33" customFormat="1" x14ac:dyDescent="0.25"/>
    <row r="3574" s="33" customFormat="1" x14ac:dyDescent="0.25"/>
    <row r="3575" s="33" customFormat="1" x14ac:dyDescent="0.25"/>
    <row r="3576" s="33" customFormat="1" x14ac:dyDescent="0.25"/>
    <row r="3577" s="33" customFormat="1" x14ac:dyDescent="0.25"/>
    <row r="3578" s="33" customFormat="1" x14ac:dyDescent="0.25"/>
    <row r="3579" s="33" customFormat="1" x14ac:dyDescent="0.25"/>
    <row r="3580" s="33" customFormat="1" x14ac:dyDescent="0.25"/>
    <row r="3581" s="33" customFormat="1" x14ac:dyDescent="0.25"/>
    <row r="3582" s="33" customFormat="1" x14ac:dyDescent="0.25"/>
    <row r="3583" s="33" customFormat="1" x14ac:dyDescent="0.25"/>
    <row r="3584" s="33" customFormat="1" x14ac:dyDescent="0.25"/>
    <row r="3585" s="33" customFormat="1" x14ac:dyDescent="0.25"/>
    <row r="3586" s="33" customFormat="1" x14ac:dyDescent="0.25"/>
    <row r="3587" s="33" customFormat="1" x14ac:dyDescent="0.25"/>
    <row r="3588" s="33" customFormat="1" x14ac:dyDescent="0.25"/>
    <row r="3589" s="33" customFormat="1" x14ac:dyDescent="0.25"/>
    <row r="3590" s="33" customFormat="1" x14ac:dyDescent="0.25"/>
    <row r="3591" s="33" customFormat="1" x14ac:dyDescent="0.25"/>
    <row r="3592" s="33" customFormat="1" x14ac:dyDescent="0.25"/>
    <row r="3593" s="33" customFormat="1" x14ac:dyDescent="0.25"/>
    <row r="3594" s="33" customFormat="1" x14ac:dyDescent="0.25"/>
    <row r="3595" s="33" customFormat="1" x14ac:dyDescent="0.25"/>
    <row r="3596" s="33" customFormat="1" x14ac:dyDescent="0.25"/>
    <row r="3597" s="33" customFormat="1" x14ac:dyDescent="0.25"/>
    <row r="3598" s="33" customFormat="1" x14ac:dyDescent="0.25"/>
    <row r="3599" s="33" customFormat="1" x14ac:dyDescent="0.25"/>
    <row r="3600" s="33" customFormat="1" x14ac:dyDescent="0.25"/>
    <row r="3601" s="33" customFormat="1" x14ac:dyDescent="0.25"/>
    <row r="3602" s="33" customFormat="1" x14ac:dyDescent="0.25"/>
    <row r="3603" s="33" customFormat="1" x14ac:dyDescent="0.25"/>
    <row r="3604" s="33" customFormat="1" x14ac:dyDescent="0.25"/>
    <row r="3605" s="33" customFormat="1" x14ac:dyDescent="0.25"/>
    <row r="3606" s="33" customFormat="1" x14ac:dyDescent="0.25"/>
    <row r="3607" s="33" customFormat="1" x14ac:dyDescent="0.25"/>
    <row r="3608" s="33" customFormat="1" x14ac:dyDescent="0.25"/>
    <row r="3609" s="33" customFormat="1" x14ac:dyDescent="0.25"/>
    <row r="3610" s="33" customFormat="1" x14ac:dyDescent="0.25"/>
    <row r="3611" s="33" customFormat="1" x14ac:dyDescent="0.25"/>
    <row r="3612" s="33" customFormat="1" x14ac:dyDescent="0.25"/>
    <row r="3613" s="33" customFormat="1" x14ac:dyDescent="0.25"/>
    <row r="3614" s="33" customFormat="1" x14ac:dyDescent="0.25"/>
    <row r="3615" s="33" customFormat="1" x14ac:dyDescent="0.25"/>
    <row r="3616" s="33" customFormat="1" x14ac:dyDescent="0.25"/>
    <row r="3617" s="33" customFormat="1" x14ac:dyDescent="0.25"/>
    <row r="3618" s="33" customFormat="1" x14ac:dyDescent="0.25"/>
    <row r="3619" s="33" customFormat="1" x14ac:dyDescent="0.25"/>
    <row r="3620" s="33" customFormat="1" x14ac:dyDescent="0.25"/>
    <row r="3621" s="33" customFormat="1" x14ac:dyDescent="0.25"/>
    <row r="3622" s="33" customFormat="1" x14ac:dyDescent="0.25"/>
    <row r="3623" s="33" customFormat="1" x14ac:dyDescent="0.25"/>
    <row r="3624" s="33" customFormat="1" x14ac:dyDescent="0.25"/>
    <row r="3625" s="33" customFormat="1" x14ac:dyDescent="0.25"/>
    <row r="3626" s="33" customFormat="1" x14ac:dyDescent="0.25"/>
    <row r="3627" s="33" customFormat="1" x14ac:dyDescent="0.25"/>
    <row r="3628" s="33" customFormat="1" x14ac:dyDescent="0.25"/>
    <row r="3629" s="33" customFormat="1" x14ac:dyDescent="0.25"/>
    <row r="3630" s="33" customFormat="1" x14ac:dyDescent="0.25"/>
    <row r="3631" s="33" customFormat="1" x14ac:dyDescent="0.25"/>
    <row r="3632" s="33" customFormat="1" x14ac:dyDescent="0.25"/>
    <row r="3633" s="33" customFormat="1" x14ac:dyDescent="0.25"/>
    <row r="3634" s="33" customFormat="1" x14ac:dyDescent="0.25"/>
    <row r="3635" s="33" customFormat="1" x14ac:dyDescent="0.25"/>
    <row r="3636" s="33" customFormat="1" x14ac:dyDescent="0.25"/>
    <row r="3637" s="33" customFormat="1" x14ac:dyDescent="0.25"/>
    <row r="3638" s="33" customFormat="1" x14ac:dyDescent="0.25"/>
    <row r="3639" s="33" customFormat="1" x14ac:dyDescent="0.25"/>
    <row r="3640" s="33" customFormat="1" x14ac:dyDescent="0.25"/>
    <row r="3641" s="33" customFormat="1" x14ac:dyDescent="0.25"/>
    <row r="3642" s="33" customFormat="1" x14ac:dyDescent="0.25"/>
    <row r="3643" s="33" customFormat="1" x14ac:dyDescent="0.25"/>
    <row r="3644" s="33" customFormat="1" x14ac:dyDescent="0.25"/>
    <row r="3645" s="33" customFormat="1" x14ac:dyDescent="0.25"/>
    <row r="3646" s="33" customFormat="1" x14ac:dyDescent="0.25"/>
    <row r="3647" s="33" customFormat="1" x14ac:dyDescent="0.25"/>
    <row r="3648" s="33" customFormat="1" x14ac:dyDescent="0.25"/>
    <row r="3649" s="33" customFormat="1" x14ac:dyDescent="0.25"/>
    <row r="3650" s="33" customFormat="1" x14ac:dyDescent="0.25"/>
    <row r="3651" s="33" customFormat="1" x14ac:dyDescent="0.25"/>
    <row r="3652" s="33" customFormat="1" x14ac:dyDescent="0.25"/>
    <row r="3653" s="33" customFormat="1" x14ac:dyDescent="0.25"/>
    <row r="3654" s="33" customFormat="1" x14ac:dyDescent="0.25"/>
    <row r="3655" s="33" customFormat="1" x14ac:dyDescent="0.25"/>
    <row r="3656" s="33" customFormat="1" x14ac:dyDescent="0.25"/>
    <row r="3657" s="33" customFormat="1" x14ac:dyDescent="0.25"/>
    <row r="3658" s="33" customFormat="1" x14ac:dyDescent="0.25"/>
    <row r="3659" s="33" customFormat="1" x14ac:dyDescent="0.25"/>
    <row r="3660" s="33" customFormat="1" x14ac:dyDescent="0.25"/>
    <row r="3661" s="33" customFormat="1" x14ac:dyDescent="0.25"/>
    <row r="3662" s="33" customFormat="1" x14ac:dyDescent="0.25"/>
    <row r="3663" s="33" customFormat="1" x14ac:dyDescent="0.25"/>
    <row r="3664" s="33" customFormat="1" x14ac:dyDescent="0.25"/>
    <row r="3665" s="33" customFormat="1" x14ac:dyDescent="0.25"/>
    <row r="3666" s="33" customFormat="1" x14ac:dyDescent="0.25"/>
    <row r="3667" s="33" customFormat="1" x14ac:dyDescent="0.25"/>
    <row r="3668" s="33" customFormat="1" x14ac:dyDescent="0.25"/>
    <row r="3669" s="33" customFormat="1" x14ac:dyDescent="0.25"/>
    <row r="3670" s="33" customFormat="1" x14ac:dyDescent="0.25"/>
    <row r="3671" s="33" customFormat="1" x14ac:dyDescent="0.25"/>
    <row r="3672" s="33" customFormat="1" x14ac:dyDescent="0.25"/>
    <row r="3673" s="33" customFormat="1" x14ac:dyDescent="0.25"/>
    <row r="3674" s="33" customFormat="1" x14ac:dyDescent="0.25"/>
    <row r="3675" s="33" customFormat="1" x14ac:dyDescent="0.25"/>
    <row r="3676" s="33" customFormat="1" x14ac:dyDescent="0.25"/>
    <row r="3677" s="33" customFormat="1" x14ac:dyDescent="0.25"/>
    <row r="3678" s="33" customFormat="1" x14ac:dyDescent="0.25"/>
    <row r="3679" s="33" customFormat="1" x14ac:dyDescent="0.25"/>
    <row r="3680" s="33" customFormat="1" x14ac:dyDescent="0.25"/>
    <row r="3681" s="33" customFormat="1" x14ac:dyDescent="0.25"/>
    <row r="3682" s="33" customFormat="1" x14ac:dyDescent="0.25"/>
    <row r="3683" s="33" customFormat="1" x14ac:dyDescent="0.25"/>
    <row r="3684" s="33" customFormat="1" x14ac:dyDescent="0.25"/>
    <row r="3685" s="33" customFormat="1" x14ac:dyDescent="0.25"/>
    <row r="3686" s="33" customFormat="1" x14ac:dyDescent="0.25"/>
    <row r="3687" s="33" customFormat="1" x14ac:dyDescent="0.25"/>
    <row r="3688" s="33" customFormat="1" x14ac:dyDescent="0.25"/>
    <row r="3689" s="33" customFormat="1" x14ac:dyDescent="0.25"/>
    <row r="3690" s="33" customFormat="1" x14ac:dyDescent="0.25"/>
    <row r="3691" s="33" customFormat="1" x14ac:dyDescent="0.25"/>
    <row r="3692" s="33" customFormat="1" x14ac:dyDescent="0.25"/>
    <row r="3693" s="33" customFormat="1" x14ac:dyDescent="0.25"/>
    <row r="3694" s="33" customFormat="1" x14ac:dyDescent="0.25"/>
    <row r="3695" s="33" customFormat="1" x14ac:dyDescent="0.25"/>
    <row r="3696" s="33" customFormat="1" x14ac:dyDescent="0.25"/>
    <row r="3697" s="33" customFormat="1" x14ac:dyDescent="0.25"/>
    <row r="3698" s="33" customFormat="1" x14ac:dyDescent="0.25"/>
    <row r="3699" s="33" customFormat="1" x14ac:dyDescent="0.25"/>
    <row r="3700" s="33" customFormat="1" x14ac:dyDescent="0.25"/>
    <row r="3701" s="33" customFormat="1" x14ac:dyDescent="0.25"/>
    <row r="3702" s="33" customFormat="1" x14ac:dyDescent="0.25"/>
    <row r="3703" s="33" customFormat="1" x14ac:dyDescent="0.25"/>
    <row r="3704" s="33" customFormat="1" x14ac:dyDescent="0.25"/>
    <row r="3705" s="33" customFormat="1" x14ac:dyDescent="0.25"/>
    <row r="3706" s="33" customFormat="1" x14ac:dyDescent="0.25"/>
    <row r="3707" s="33" customFormat="1" x14ac:dyDescent="0.25"/>
    <row r="3708" s="33" customFormat="1" x14ac:dyDescent="0.25"/>
    <row r="3709" s="33" customFormat="1" x14ac:dyDescent="0.25"/>
    <row r="3710" s="33" customFormat="1" x14ac:dyDescent="0.25"/>
    <row r="3711" s="33" customFormat="1" x14ac:dyDescent="0.25"/>
    <row r="3712" s="33" customFormat="1" x14ac:dyDescent="0.25"/>
    <row r="3713" s="33" customFormat="1" x14ac:dyDescent="0.25"/>
    <row r="3714" s="33" customFormat="1" x14ac:dyDescent="0.25"/>
    <row r="3715" s="33" customFormat="1" x14ac:dyDescent="0.25"/>
    <row r="3716" s="33" customFormat="1" x14ac:dyDescent="0.25"/>
    <row r="3717" s="33" customFormat="1" x14ac:dyDescent="0.25"/>
    <row r="3718" s="33" customFormat="1" x14ac:dyDescent="0.25"/>
    <row r="3719" s="33" customFormat="1" x14ac:dyDescent="0.25"/>
    <row r="3720" s="33" customFormat="1" x14ac:dyDescent="0.25"/>
    <row r="3721" s="33" customFormat="1" x14ac:dyDescent="0.25"/>
    <row r="3722" s="33" customFormat="1" x14ac:dyDescent="0.25"/>
    <row r="3723" s="33" customFormat="1" x14ac:dyDescent="0.25"/>
    <row r="3724" s="33" customFormat="1" x14ac:dyDescent="0.25"/>
    <row r="3725" s="33" customFormat="1" x14ac:dyDescent="0.25"/>
    <row r="3726" s="33" customFormat="1" x14ac:dyDescent="0.25"/>
    <row r="3727" s="33" customFormat="1" x14ac:dyDescent="0.25"/>
    <row r="3728" s="33" customFormat="1" x14ac:dyDescent="0.25"/>
    <row r="3729" s="33" customFormat="1" x14ac:dyDescent="0.25"/>
    <row r="3730" s="33" customFormat="1" x14ac:dyDescent="0.25"/>
    <row r="3731" s="33" customFormat="1" x14ac:dyDescent="0.25"/>
    <row r="3732" s="33" customFormat="1" x14ac:dyDescent="0.25"/>
    <row r="3733" s="33" customFormat="1" x14ac:dyDescent="0.25"/>
    <row r="3734" s="33" customFormat="1" x14ac:dyDescent="0.25"/>
    <row r="3735" s="33" customFormat="1" x14ac:dyDescent="0.25"/>
    <row r="3736" s="33" customFormat="1" x14ac:dyDescent="0.25"/>
    <row r="3737" s="33" customFormat="1" x14ac:dyDescent="0.25"/>
    <row r="3738" s="33" customFormat="1" x14ac:dyDescent="0.25"/>
    <row r="3739" s="33" customFormat="1" x14ac:dyDescent="0.25"/>
    <row r="3740" s="33" customFormat="1" x14ac:dyDescent="0.25"/>
    <row r="3741" s="33" customFormat="1" x14ac:dyDescent="0.25"/>
    <row r="3742" s="33" customFormat="1" x14ac:dyDescent="0.25"/>
    <row r="3743" s="33" customFormat="1" x14ac:dyDescent="0.25"/>
    <row r="3744" s="33" customFormat="1" x14ac:dyDescent="0.25"/>
    <row r="3745" s="33" customFormat="1" x14ac:dyDescent="0.25"/>
    <row r="3746" s="33" customFormat="1" x14ac:dyDescent="0.25"/>
    <row r="3747" s="33" customFormat="1" x14ac:dyDescent="0.25"/>
    <row r="3748" s="33" customFormat="1" x14ac:dyDescent="0.25"/>
    <row r="3749" s="33" customFormat="1" x14ac:dyDescent="0.25"/>
    <row r="3750" s="33" customFormat="1" x14ac:dyDescent="0.25"/>
    <row r="3751" s="33" customFormat="1" x14ac:dyDescent="0.25"/>
    <row r="3752" s="33" customFormat="1" x14ac:dyDescent="0.25"/>
    <row r="3753" s="33" customFormat="1" x14ac:dyDescent="0.25"/>
    <row r="3754" s="33" customFormat="1" x14ac:dyDescent="0.25"/>
    <row r="3755" s="33" customFormat="1" x14ac:dyDescent="0.25"/>
    <row r="3756" s="33" customFormat="1" x14ac:dyDescent="0.25"/>
    <row r="3757" s="33" customFormat="1" x14ac:dyDescent="0.25"/>
    <row r="3758" s="33" customFormat="1" x14ac:dyDescent="0.25"/>
    <row r="3759" s="33" customFormat="1" x14ac:dyDescent="0.25"/>
    <row r="3760" s="33" customFormat="1" x14ac:dyDescent="0.25"/>
    <row r="3761" s="33" customFormat="1" x14ac:dyDescent="0.25"/>
    <row r="3762" s="33" customFormat="1" x14ac:dyDescent="0.25"/>
    <row r="3763" s="33" customFormat="1" x14ac:dyDescent="0.25"/>
    <row r="3764" s="33" customFormat="1" x14ac:dyDescent="0.25"/>
    <row r="3765" s="33" customFormat="1" x14ac:dyDescent="0.25"/>
    <row r="3766" s="33" customFormat="1" x14ac:dyDescent="0.25"/>
    <row r="3767" s="33" customFormat="1" x14ac:dyDescent="0.25"/>
    <row r="3768" s="33" customFormat="1" x14ac:dyDescent="0.25"/>
    <row r="3769" s="33" customFormat="1" x14ac:dyDescent="0.25"/>
    <row r="3770" s="33" customFormat="1" x14ac:dyDescent="0.25"/>
    <row r="3771" s="33" customFormat="1" x14ac:dyDescent="0.25"/>
    <row r="3772" s="33" customFormat="1" x14ac:dyDescent="0.25"/>
    <row r="3773" s="33" customFormat="1" x14ac:dyDescent="0.25"/>
    <row r="3774" s="33" customFormat="1" x14ac:dyDescent="0.25"/>
    <row r="3775" s="33" customFormat="1" x14ac:dyDescent="0.25"/>
    <row r="3776" s="33" customFormat="1" x14ac:dyDescent="0.25"/>
    <row r="3777" s="33" customFormat="1" x14ac:dyDescent="0.25"/>
    <row r="3778" s="33" customFormat="1" x14ac:dyDescent="0.25"/>
    <row r="3779" s="33" customFormat="1" x14ac:dyDescent="0.25"/>
    <row r="3780" s="33" customFormat="1" x14ac:dyDescent="0.25"/>
    <row r="3781" s="33" customFormat="1" x14ac:dyDescent="0.25"/>
    <row r="3782" s="33" customFormat="1" x14ac:dyDescent="0.25"/>
    <row r="3783" s="33" customFormat="1" x14ac:dyDescent="0.25"/>
    <row r="3784" s="33" customFormat="1" x14ac:dyDescent="0.25"/>
    <row r="3785" s="33" customFormat="1" x14ac:dyDescent="0.25"/>
    <row r="3786" s="33" customFormat="1" x14ac:dyDescent="0.25"/>
    <row r="3787" s="33" customFormat="1" x14ac:dyDescent="0.25"/>
    <row r="3788" s="33" customFormat="1" x14ac:dyDescent="0.25"/>
    <row r="3789" s="33" customFormat="1" x14ac:dyDescent="0.25"/>
    <row r="3790" s="33" customFormat="1" x14ac:dyDescent="0.25"/>
    <row r="3791" s="33" customFormat="1" x14ac:dyDescent="0.25"/>
    <row r="3792" s="33" customFormat="1" x14ac:dyDescent="0.25"/>
    <row r="3793" s="33" customFormat="1" x14ac:dyDescent="0.25"/>
    <row r="3794" s="33" customFormat="1" x14ac:dyDescent="0.25"/>
    <row r="3795" s="33" customFormat="1" x14ac:dyDescent="0.25"/>
    <row r="3796" s="33" customFormat="1" x14ac:dyDescent="0.25"/>
    <row r="3797" s="33" customFormat="1" x14ac:dyDescent="0.25"/>
    <row r="3798" s="33" customFormat="1" x14ac:dyDescent="0.25"/>
    <row r="3799" s="33" customFormat="1" x14ac:dyDescent="0.25"/>
    <row r="3800" s="33" customFormat="1" x14ac:dyDescent="0.25"/>
    <row r="3801" s="33" customFormat="1" x14ac:dyDescent="0.25"/>
    <row r="3802" s="33" customFormat="1" x14ac:dyDescent="0.25"/>
    <row r="3803" s="33" customFormat="1" x14ac:dyDescent="0.25"/>
    <row r="3804" s="33" customFormat="1" x14ac:dyDescent="0.25"/>
    <row r="3805" s="33" customFormat="1" x14ac:dyDescent="0.25"/>
    <row r="3806" s="33" customFormat="1" x14ac:dyDescent="0.25"/>
    <row r="3807" s="33" customFormat="1" x14ac:dyDescent="0.25"/>
    <row r="3808" s="33" customFormat="1" x14ac:dyDescent="0.25"/>
    <row r="3809" s="33" customFormat="1" x14ac:dyDescent="0.25"/>
    <row r="3810" s="33" customFormat="1" x14ac:dyDescent="0.25"/>
    <row r="3811" s="33" customFormat="1" x14ac:dyDescent="0.25"/>
    <row r="3812" s="33" customFormat="1" x14ac:dyDescent="0.25"/>
    <row r="3813" s="33" customFormat="1" x14ac:dyDescent="0.25"/>
    <row r="3814" s="33" customFormat="1" x14ac:dyDescent="0.25"/>
    <row r="3815" s="33" customFormat="1" x14ac:dyDescent="0.25"/>
    <row r="3816" s="33" customFormat="1" x14ac:dyDescent="0.25"/>
    <row r="3817" s="33" customFormat="1" x14ac:dyDescent="0.25"/>
    <row r="3818" s="33" customFormat="1" x14ac:dyDescent="0.25"/>
    <row r="3819" s="33" customFormat="1" x14ac:dyDescent="0.25"/>
    <row r="3820" s="33" customFormat="1" x14ac:dyDescent="0.25"/>
    <row r="3821" s="33" customFormat="1" x14ac:dyDescent="0.25"/>
    <row r="3822" s="33" customFormat="1" x14ac:dyDescent="0.25"/>
    <row r="3823" s="33" customFormat="1" x14ac:dyDescent="0.25"/>
    <row r="3824" s="33" customFormat="1" x14ac:dyDescent="0.25"/>
    <row r="3825" s="33" customFormat="1" x14ac:dyDescent="0.25"/>
    <row r="3826" s="33" customFormat="1" x14ac:dyDescent="0.25"/>
    <row r="3827" s="33" customFormat="1" x14ac:dyDescent="0.25"/>
    <row r="3828" s="33" customFormat="1" x14ac:dyDescent="0.25"/>
    <row r="3829" s="33" customFormat="1" x14ac:dyDescent="0.25"/>
    <row r="3830" s="33" customFormat="1" x14ac:dyDescent="0.25"/>
    <row r="3831" s="33" customFormat="1" x14ac:dyDescent="0.25"/>
    <row r="3832" s="33" customFormat="1" x14ac:dyDescent="0.25"/>
    <row r="3833" s="33" customFormat="1" x14ac:dyDescent="0.25"/>
    <row r="3834" s="33" customFormat="1" x14ac:dyDescent="0.25"/>
    <row r="3835" s="33" customFormat="1" x14ac:dyDescent="0.25"/>
    <row r="3836" s="33" customFormat="1" x14ac:dyDescent="0.25"/>
    <row r="3837" s="33" customFormat="1" x14ac:dyDescent="0.25"/>
    <row r="3838" s="33" customFormat="1" x14ac:dyDescent="0.25"/>
    <row r="3839" s="33" customFormat="1" x14ac:dyDescent="0.25"/>
    <row r="3840" s="33" customFormat="1" x14ac:dyDescent="0.25"/>
    <row r="3841" s="33" customFormat="1" x14ac:dyDescent="0.25"/>
    <row r="3842" s="33" customFormat="1" x14ac:dyDescent="0.25"/>
    <row r="3843" s="33" customFormat="1" x14ac:dyDescent="0.25"/>
    <row r="3844" s="33" customFormat="1" x14ac:dyDescent="0.25"/>
    <row r="3845" s="33" customFormat="1" x14ac:dyDescent="0.25"/>
    <row r="3846" s="33" customFormat="1" x14ac:dyDescent="0.25"/>
    <row r="3847" s="33" customFormat="1" x14ac:dyDescent="0.25"/>
    <row r="3848" s="33" customFormat="1" x14ac:dyDescent="0.25"/>
    <row r="3849" s="33" customFormat="1" x14ac:dyDescent="0.25"/>
    <row r="3850" s="33" customFormat="1" x14ac:dyDescent="0.25"/>
    <row r="3851" s="33" customFormat="1" x14ac:dyDescent="0.25"/>
    <row r="3852" s="33" customFormat="1" x14ac:dyDescent="0.25"/>
    <row r="3853" s="33" customFormat="1" x14ac:dyDescent="0.25"/>
    <row r="3854" s="33" customFormat="1" x14ac:dyDescent="0.25"/>
    <row r="3855" s="33" customFormat="1" x14ac:dyDescent="0.25"/>
    <row r="3856" s="33" customFormat="1" x14ac:dyDescent="0.25"/>
    <row r="3857" s="33" customFormat="1" x14ac:dyDescent="0.25"/>
    <row r="3858" s="33" customFormat="1" x14ac:dyDescent="0.25"/>
    <row r="3859" s="33" customFormat="1" x14ac:dyDescent="0.25"/>
    <row r="3860" s="33" customFormat="1" x14ac:dyDescent="0.25"/>
    <row r="3861" s="33" customFormat="1" x14ac:dyDescent="0.25"/>
    <row r="3862" s="33" customFormat="1" x14ac:dyDescent="0.25"/>
    <row r="3863" s="33" customFormat="1" x14ac:dyDescent="0.25"/>
    <row r="3864" s="33" customFormat="1" x14ac:dyDescent="0.25"/>
    <row r="3865" s="33" customFormat="1" x14ac:dyDescent="0.25"/>
    <row r="3866" s="33" customFormat="1" x14ac:dyDescent="0.25"/>
    <row r="3867" s="33" customFormat="1" x14ac:dyDescent="0.25"/>
    <row r="3868" s="33" customFormat="1" x14ac:dyDescent="0.25"/>
    <row r="3869" s="33" customFormat="1" x14ac:dyDescent="0.25"/>
    <row r="3870" s="33" customFormat="1" x14ac:dyDescent="0.25"/>
    <row r="3871" s="33" customFormat="1" x14ac:dyDescent="0.25"/>
    <row r="3872" s="33" customFormat="1" x14ac:dyDescent="0.25"/>
    <row r="3873" s="33" customFormat="1" x14ac:dyDescent="0.25"/>
    <row r="3874" s="33" customFormat="1" x14ac:dyDescent="0.25"/>
    <row r="3875" s="33" customFormat="1" x14ac:dyDescent="0.25"/>
    <row r="3876" s="33" customFormat="1" x14ac:dyDescent="0.25"/>
    <row r="3877" s="33" customFormat="1" x14ac:dyDescent="0.25"/>
    <row r="3878" s="33" customFormat="1" x14ac:dyDescent="0.25"/>
    <row r="3879" s="33" customFormat="1" x14ac:dyDescent="0.25"/>
    <row r="3880" s="33" customFormat="1" x14ac:dyDescent="0.25"/>
    <row r="3881" s="33" customFormat="1" x14ac:dyDescent="0.25"/>
    <row r="3882" s="33" customFormat="1" x14ac:dyDescent="0.25"/>
    <row r="3883" s="33" customFormat="1" x14ac:dyDescent="0.25"/>
    <row r="3884" s="33" customFormat="1" x14ac:dyDescent="0.25"/>
    <row r="3885" s="33" customFormat="1" x14ac:dyDescent="0.25"/>
    <row r="3886" s="33" customFormat="1" x14ac:dyDescent="0.25"/>
    <row r="3887" s="33" customFormat="1" x14ac:dyDescent="0.25"/>
    <row r="3888" s="33" customFormat="1" x14ac:dyDescent="0.25"/>
    <row r="3889" s="33" customFormat="1" x14ac:dyDescent="0.25"/>
    <row r="3890" s="33" customFormat="1" x14ac:dyDescent="0.25"/>
    <row r="3891" s="33" customFormat="1" x14ac:dyDescent="0.25"/>
    <row r="3892" s="33" customFormat="1" x14ac:dyDescent="0.25"/>
    <row r="3893" s="33" customFormat="1" x14ac:dyDescent="0.25"/>
    <row r="3894" s="33" customFormat="1" x14ac:dyDescent="0.25"/>
    <row r="3895" s="33" customFormat="1" x14ac:dyDescent="0.25"/>
    <row r="3896" s="33" customFormat="1" x14ac:dyDescent="0.25"/>
    <row r="3897" s="33" customFormat="1" x14ac:dyDescent="0.25"/>
    <row r="3898" s="33" customFormat="1" x14ac:dyDescent="0.25"/>
    <row r="3899" s="33" customFormat="1" x14ac:dyDescent="0.25"/>
    <row r="3900" s="33" customFormat="1" x14ac:dyDescent="0.25"/>
    <row r="3901" s="33" customFormat="1" x14ac:dyDescent="0.25"/>
    <row r="3902" s="33" customFormat="1" x14ac:dyDescent="0.25"/>
    <row r="3903" s="33" customFormat="1" x14ac:dyDescent="0.25"/>
    <row r="3904" s="33" customFormat="1" x14ac:dyDescent="0.25"/>
    <row r="3905" s="33" customFormat="1" x14ac:dyDescent="0.25"/>
    <row r="3906" s="33" customFormat="1" x14ac:dyDescent="0.25"/>
    <row r="3907" s="33" customFormat="1" x14ac:dyDescent="0.25"/>
    <row r="3908" s="33" customFormat="1" x14ac:dyDescent="0.25"/>
    <row r="3909" s="33" customFormat="1" x14ac:dyDescent="0.25"/>
    <row r="3910" s="33" customFormat="1" x14ac:dyDescent="0.25"/>
    <row r="3911" s="33" customFormat="1" x14ac:dyDescent="0.25"/>
    <row r="3912" s="33" customFormat="1" x14ac:dyDescent="0.25"/>
    <row r="3913" s="33" customFormat="1" x14ac:dyDescent="0.25"/>
    <row r="3914" s="33" customFormat="1" x14ac:dyDescent="0.25"/>
    <row r="3915" s="33" customFormat="1" x14ac:dyDescent="0.25"/>
    <row r="3916" s="33" customFormat="1" x14ac:dyDescent="0.25"/>
    <row r="3917" s="33" customFormat="1" x14ac:dyDescent="0.25"/>
    <row r="3918" s="33" customFormat="1" x14ac:dyDescent="0.25"/>
    <row r="3919" s="33" customFormat="1" x14ac:dyDescent="0.25"/>
    <row r="3920" s="33" customFormat="1" x14ac:dyDescent="0.25"/>
    <row r="3921" s="33" customFormat="1" x14ac:dyDescent="0.25"/>
    <row r="3922" s="33" customFormat="1" x14ac:dyDescent="0.25"/>
    <row r="3923" s="33" customFormat="1" x14ac:dyDescent="0.25"/>
    <row r="3924" s="33" customFormat="1" x14ac:dyDescent="0.25"/>
    <row r="3925" s="33" customFormat="1" x14ac:dyDescent="0.25"/>
    <row r="3926" s="33" customFormat="1" x14ac:dyDescent="0.25"/>
    <row r="3927" s="33" customFormat="1" x14ac:dyDescent="0.25"/>
    <row r="3928" s="33" customFormat="1" x14ac:dyDescent="0.25"/>
    <row r="3929" s="33" customFormat="1" x14ac:dyDescent="0.25"/>
    <row r="3930" s="33" customFormat="1" x14ac:dyDescent="0.25"/>
    <row r="3931" s="33" customFormat="1" x14ac:dyDescent="0.25"/>
    <row r="3932" s="33" customFormat="1" x14ac:dyDescent="0.25"/>
    <row r="3933" s="33" customFormat="1" x14ac:dyDescent="0.25"/>
    <row r="3934" s="33" customFormat="1" x14ac:dyDescent="0.25"/>
    <row r="3935" s="33" customFormat="1" x14ac:dyDescent="0.25"/>
    <row r="3936" s="33" customFormat="1" x14ac:dyDescent="0.25"/>
    <row r="3937" s="33" customFormat="1" x14ac:dyDescent="0.25"/>
    <row r="3938" s="33" customFormat="1" x14ac:dyDescent="0.25"/>
    <row r="3939" s="33" customFormat="1" x14ac:dyDescent="0.25"/>
    <row r="3940" s="33" customFormat="1" x14ac:dyDescent="0.25"/>
    <row r="3941" s="33" customFormat="1" x14ac:dyDescent="0.25"/>
    <row r="3942" s="33" customFormat="1" x14ac:dyDescent="0.25"/>
    <row r="3943" s="33" customFormat="1" x14ac:dyDescent="0.25"/>
    <row r="3944" s="33" customFormat="1" x14ac:dyDescent="0.25"/>
    <row r="3945" s="33" customFormat="1" x14ac:dyDescent="0.25"/>
    <row r="3946" s="33" customFormat="1" x14ac:dyDescent="0.25"/>
    <row r="3947" s="33" customFormat="1" x14ac:dyDescent="0.25"/>
    <row r="3948" s="33" customFormat="1" x14ac:dyDescent="0.25"/>
    <row r="3949" s="33" customFormat="1" x14ac:dyDescent="0.25"/>
    <row r="3950" s="33" customFormat="1" x14ac:dyDescent="0.25"/>
    <row r="3951" s="33" customFormat="1" x14ac:dyDescent="0.25"/>
    <row r="3952" s="33" customFormat="1" x14ac:dyDescent="0.25"/>
    <row r="3953" s="33" customFormat="1" x14ac:dyDescent="0.25"/>
    <row r="3954" s="33" customFormat="1" x14ac:dyDescent="0.25"/>
    <row r="3955" s="33" customFormat="1" x14ac:dyDescent="0.25"/>
    <row r="3956" s="33" customFormat="1" x14ac:dyDescent="0.25"/>
    <row r="3957" s="33" customFormat="1" x14ac:dyDescent="0.25"/>
    <row r="3958" s="33" customFormat="1" x14ac:dyDescent="0.25"/>
    <row r="3959" s="33" customFormat="1" x14ac:dyDescent="0.25"/>
    <row r="3960" s="33" customFormat="1" x14ac:dyDescent="0.25"/>
    <row r="3961" s="33" customFormat="1" x14ac:dyDescent="0.25"/>
    <row r="3962" s="33" customFormat="1" x14ac:dyDescent="0.25"/>
    <row r="3963" s="33" customFormat="1" x14ac:dyDescent="0.25"/>
    <row r="3964" s="33" customFormat="1" x14ac:dyDescent="0.25"/>
    <row r="3965" s="33" customFormat="1" x14ac:dyDescent="0.25"/>
    <row r="3966" s="33" customFormat="1" x14ac:dyDescent="0.25"/>
    <row r="3967" s="33" customFormat="1" x14ac:dyDescent="0.25"/>
    <row r="3968" s="33" customFormat="1" x14ac:dyDescent="0.25"/>
    <row r="3969" s="33" customFormat="1" x14ac:dyDescent="0.25"/>
    <row r="3970" s="33" customFormat="1" x14ac:dyDescent="0.25"/>
    <row r="3971" s="33" customFormat="1" x14ac:dyDescent="0.25"/>
    <row r="3972" s="33" customFormat="1" x14ac:dyDescent="0.25"/>
    <row r="3973" s="33" customFormat="1" x14ac:dyDescent="0.25"/>
    <row r="3974" s="33" customFormat="1" x14ac:dyDescent="0.25"/>
    <row r="3975" s="33" customFormat="1" x14ac:dyDescent="0.25"/>
    <row r="3976" s="33" customFormat="1" x14ac:dyDescent="0.25"/>
    <row r="3977" s="33" customFormat="1" x14ac:dyDescent="0.25"/>
    <row r="3978" s="33" customFormat="1" x14ac:dyDescent="0.25"/>
    <row r="3979" s="33" customFormat="1" x14ac:dyDescent="0.25"/>
    <row r="3980" s="33" customFormat="1" x14ac:dyDescent="0.25"/>
    <row r="3981" s="33" customFormat="1" x14ac:dyDescent="0.25"/>
    <row r="3982" s="33" customFormat="1" x14ac:dyDescent="0.25"/>
    <row r="3983" s="33" customFormat="1" x14ac:dyDescent="0.25"/>
    <row r="3984" s="33" customFormat="1" x14ac:dyDescent="0.25"/>
    <row r="3985" s="33" customFormat="1" x14ac:dyDescent="0.25"/>
    <row r="3986" s="33" customFormat="1" x14ac:dyDescent="0.25"/>
    <row r="3987" s="33" customFormat="1" x14ac:dyDescent="0.25"/>
    <row r="3988" s="33" customFormat="1" x14ac:dyDescent="0.25"/>
    <row r="3989" s="33" customFormat="1" x14ac:dyDescent="0.25"/>
    <row r="3990" s="33" customFormat="1" x14ac:dyDescent="0.25"/>
    <row r="3991" s="33" customFormat="1" x14ac:dyDescent="0.25"/>
    <row r="3992" s="33" customFormat="1" x14ac:dyDescent="0.25"/>
    <row r="3993" s="33" customFormat="1" x14ac:dyDescent="0.25"/>
    <row r="3994" s="33" customFormat="1" x14ac:dyDescent="0.25"/>
    <row r="3995" s="33" customFormat="1" x14ac:dyDescent="0.25"/>
    <row r="3996" s="33" customFormat="1" x14ac:dyDescent="0.25"/>
    <row r="3997" s="33" customFormat="1" x14ac:dyDescent="0.25"/>
    <row r="3998" s="33" customFormat="1" x14ac:dyDescent="0.25"/>
    <row r="3999" s="33" customFormat="1" x14ac:dyDescent="0.25"/>
    <row r="4000" s="33" customFormat="1" x14ac:dyDescent="0.25"/>
    <row r="4001" s="33" customFormat="1" x14ac:dyDescent="0.25"/>
    <row r="4002" s="33" customFormat="1" x14ac:dyDescent="0.25"/>
    <row r="4003" s="33" customFormat="1" x14ac:dyDescent="0.25"/>
    <row r="4004" s="33" customFormat="1" x14ac:dyDescent="0.25"/>
    <row r="4005" s="33" customFormat="1" x14ac:dyDescent="0.25"/>
    <row r="4006" s="33" customFormat="1" x14ac:dyDescent="0.25"/>
    <row r="4007" s="33" customFormat="1" x14ac:dyDescent="0.25"/>
    <row r="4008" s="33" customFormat="1" x14ac:dyDescent="0.25"/>
    <row r="4009" s="33" customFormat="1" x14ac:dyDescent="0.25"/>
    <row r="4010" s="33" customFormat="1" x14ac:dyDescent="0.25"/>
    <row r="4011" s="33" customFormat="1" x14ac:dyDescent="0.25"/>
    <row r="4012" s="33" customFormat="1" x14ac:dyDescent="0.25"/>
    <row r="4013" s="33" customFormat="1" x14ac:dyDescent="0.25"/>
    <row r="4014" s="33" customFormat="1" x14ac:dyDescent="0.25"/>
    <row r="4015" s="33" customFormat="1" x14ac:dyDescent="0.25"/>
    <row r="4016" s="33" customFormat="1" x14ac:dyDescent="0.25"/>
    <row r="4017" s="33" customFormat="1" x14ac:dyDescent="0.25"/>
    <row r="4018" s="33" customFormat="1" x14ac:dyDescent="0.25"/>
    <row r="4019" s="33" customFormat="1" x14ac:dyDescent="0.25"/>
    <row r="4020" s="33" customFormat="1" x14ac:dyDescent="0.25"/>
    <row r="4021" s="33" customFormat="1" x14ac:dyDescent="0.25"/>
    <row r="4022" s="33" customFormat="1" x14ac:dyDescent="0.25"/>
    <row r="4023" s="33" customFormat="1" x14ac:dyDescent="0.25"/>
    <row r="4024" s="33" customFormat="1" x14ac:dyDescent="0.25"/>
    <row r="4025" s="33" customFormat="1" x14ac:dyDescent="0.25"/>
    <row r="4026" s="33" customFormat="1" x14ac:dyDescent="0.25"/>
    <row r="4027" s="33" customFormat="1" x14ac:dyDescent="0.25"/>
    <row r="4028" s="33" customFormat="1" x14ac:dyDescent="0.25"/>
    <row r="4029" s="33" customFormat="1" x14ac:dyDescent="0.25"/>
    <row r="4030" s="33" customFormat="1" x14ac:dyDescent="0.25"/>
    <row r="4031" s="33" customFormat="1" x14ac:dyDescent="0.25"/>
    <row r="4032" s="33" customFormat="1" x14ac:dyDescent="0.25"/>
    <row r="4033" s="33" customFormat="1" x14ac:dyDescent="0.25"/>
    <row r="4034" s="33" customFormat="1" x14ac:dyDescent="0.25"/>
    <row r="4035" s="33" customFormat="1" x14ac:dyDescent="0.25"/>
    <row r="4036" s="33" customFormat="1" x14ac:dyDescent="0.25"/>
    <row r="4037" s="33" customFormat="1" x14ac:dyDescent="0.25"/>
    <row r="4038" s="33" customFormat="1" x14ac:dyDescent="0.25"/>
    <row r="4039" s="33" customFormat="1" x14ac:dyDescent="0.25"/>
    <row r="4040" s="33" customFormat="1" x14ac:dyDescent="0.25"/>
    <row r="4041" s="33" customFormat="1" x14ac:dyDescent="0.25"/>
    <row r="4042" s="33" customFormat="1" x14ac:dyDescent="0.25"/>
    <row r="4043" s="33" customFormat="1" x14ac:dyDescent="0.25"/>
    <row r="4044" s="33" customFormat="1" x14ac:dyDescent="0.25"/>
    <row r="4045" s="33" customFormat="1" x14ac:dyDescent="0.25"/>
    <row r="4046" s="33" customFormat="1" x14ac:dyDescent="0.25"/>
    <row r="4047" s="33" customFormat="1" x14ac:dyDescent="0.25"/>
    <row r="4048" s="33" customFormat="1" x14ac:dyDescent="0.25"/>
    <row r="4049" s="33" customFormat="1" x14ac:dyDescent="0.25"/>
    <row r="4050" s="33" customFormat="1" x14ac:dyDescent="0.25"/>
    <row r="4051" s="33" customFormat="1" x14ac:dyDescent="0.25"/>
    <row r="4052" s="33" customFormat="1" x14ac:dyDescent="0.25"/>
    <row r="4053" s="33" customFormat="1" x14ac:dyDescent="0.25"/>
    <row r="4054" s="33" customFormat="1" x14ac:dyDescent="0.25"/>
    <row r="4055" s="33" customFormat="1" x14ac:dyDescent="0.25"/>
    <row r="4056" s="33" customFormat="1" x14ac:dyDescent="0.25"/>
    <row r="4057" s="33" customFormat="1" x14ac:dyDescent="0.25"/>
    <row r="4058" s="33" customFormat="1" x14ac:dyDescent="0.25"/>
    <row r="4059" s="33" customFormat="1" x14ac:dyDescent="0.25"/>
    <row r="4060" s="33" customFormat="1" x14ac:dyDescent="0.25"/>
    <row r="4061" s="33" customFormat="1" x14ac:dyDescent="0.25"/>
    <row r="4062" s="33" customFormat="1" x14ac:dyDescent="0.25"/>
    <row r="4063" s="33" customFormat="1" x14ac:dyDescent="0.25"/>
    <row r="4064" s="33" customFormat="1" x14ac:dyDescent="0.25"/>
    <row r="4065" s="33" customFormat="1" x14ac:dyDescent="0.25"/>
    <row r="4066" s="33" customFormat="1" x14ac:dyDescent="0.25"/>
    <row r="4067" s="33" customFormat="1" x14ac:dyDescent="0.25"/>
    <row r="4068" s="33" customFormat="1" x14ac:dyDescent="0.25"/>
    <row r="4069" s="33" customFormat="1" x14ac:dyDescent="0.25"/>
    <row r="4070" s="33" customFormat="1" x14ac:dyDescent="0.25"/>
    <row r="4071" s="33" customFormat="1" x14ac:dyDescent="0.25"/>
    <row r="4072" s="33" customFormat="1" x14ac:dyDescent="0.25"/>
    <row r="4073" s="33" customFormat="1" x14ac:dyDescent="0.25"/>
    <row r="4074" s="33" customFormat="1" x14ac:dyDescent="0.25"/>
    <row r="4075" s="33" customFormat="1" x14ac:dyDescent="0.25"/>
    <row r="4076" s="33" customFormat="1" x14ac:dyDescent="0.25"/>
    <row r="4077" s="33" customFormat="1" x14ac:dyDescent="0.25"/>
    <row r="4078" s="33" customFormat="1" x14ac:dyDescent="0.25"/>
    <row r="4079" s="33" customFormat="1" x14ac:dyDescent="0.25"/>
    <row r="4080" s="33" customFormat="1" x14ac:dyDescent="0.25"/>
    <row r="4081" s="33" customFormat="1" x14ac:dyDescent="0.25"/>
    <row r="4082" s="33" customFormat="1" x14ac:dyDescent="0.25"/>
    <row r="4083" s="33" customFormat="1" x14ac:dyDescent="0.25"/>
    <row r="4084" s="33" customFormat="1" x14ac:dyDescent="0.25"/>
    <row r="4085" s="33" customFormat="1" x14ac:dyDescent="0.25"/>
    <row r="4086" s="33" customFormat="1" x14ac:dyDescent="0.25"/>
    <row r="4087" s="33" customFormat="1" x14ac:dyDescent="0.25"/>
    <row r="4088" s="33" customFormat="1" x14ac:dyDescent="0.25"/>
    <row r="4089" s="33" customFormat="1" x14ac:dyDescent="0.25"/>
    <row r="4090" s="33" customFormat="1" x14ac:dyDescent="0.25"/>
    <row r="4091" s="33" customFormat="1" x14ac:dyDescent="0.25"/>
    <row r="4092" s="33" customFormat="1" x14ac:dyDescent="0.25"/>
    <row r="4093" s="33" customFormat="1" x14ac:dyDescent="0.25"/>
    <row r="4094" s="33" customFormat="1" x14ac:dyDescent="0.25"/>
    <row r="4095" s="33" customFormat="1" x14ac:dyDescent="0.25"/>
    <row r="4096" s="33" customFormat="1" x14ac:dyDescent="0.25"/>
    <row r="4097" s="33" customFormat="1" x14ac:dyDescent="0.25"/>
    <row r="4098" s="33" customFormat="1" x14ac:dyDescent="0.25"/>
    <row r="4099" s="33" customFormat="1" x14ac:dyDescent="0.25"/>
    <row r="4100" s="33" customFormat="1" x14ac:dyDescent="0.25"/>
    <row r="4101" s="33" customFormat="1" x14ac:dyDescent="0.25"/>
    <row r="4102" s="33" customFormat="1" x14ac:dyDescent="0.25"/>
    <row r="4103" s="33" customFormat="1" x14ac:dyDescent="0.25"/>
    <row r="4104" s="33" customFormat="1" x14ac:dyDescent="0.25"/>
    <row r="4105" s="33" customFormat="1" x14ac:dyDescent="0.25"/>
    <row r="4106" s="33" customFormat="1" x14ac:dyDescent="0.25"/>
    <row r="4107" s="33" customFormat="1" x14ac:dyDescent="0.25"/>
    <row r="4108" s="33" customFormat="1" x14ac:dyDescent="0.25"/>
    <row r="4109" s="33" customFormat="1" x14ac:dyDescent="0.25"/>
    <row r="4110" s="33" customFormat="1" x14ac:dyDescent="0.25"/>
    <row r="4111" s="33" customFormat="1" x14ac:dyDescent="0.25"/>
    <row r="4112" s="33" customFormat="1" x14ac:dyDescent="0.25"/>
    <row r="4113" s="33" customFormat="1" x14ac:dyDescent="0.25"/>
    <row r="4114" s="33" customFormat="1" x14ac:dyDescent="0.25"/>
    <row r="4115" s="33" customFormat="1" x14ac:dyDescent="0.25"/>
    <row r="4116" s="33" customFormat="1" x14ac:dyDescent="0.25"/>
    <row r="4117" s="33" customFormat="1" x14ac:dyDescent="0.25"/>
    <row r="4118" s="33" customFormat="1" x14ac:dyDescent="0.25"/>
    <row r="4119" s="33" customFormat="1" x14ac:dyDescent="0.25"/>
    <row r="4120" s="33" customFormat="1" x14ac:dyDescent="0.25"/>
    <row r="4121" s="33" customFormat="1" x14ac:dyDescent="0.25"/>
    <row r="4122" s="33" customFormat="1" x14ac:dyDescent="0.25"/>
    <row r="4123" s="33" customFormat="1" x14ac:dyDescent="0.25"/>
    <row r="4124" s="33" customFormat="1" x14ac:dyDescent="0.25"/>
    <row r="4125" s="33" customFormat="1" x14ac:dyDescent="0.25"/>
    <row r="4126" s="33" customFormat="1" x14ac:dyDescent="0.25"/>
    <row r="4127" s="33" customFormat="1" x14ac:dyDescent="0.25"/>
    <row r="4128" s="33" customFormat="1" x14ac:dyDescent="0.25"/>
    <row r="4129" s="33" customFormat="1" x14ac:dyDescent="0.25"/>
    <row r="4130" s="33" customFormat="1" x14ac:dyDescent="0.25"/>
    <row r="4131" s="33" customFormat="1" x14ac:dyDescent="0.25"/>
    <row r="4132" s="33" customFormat="1" x14ac:dyDescent="0.25"/>
    <row r="4133" s="33" customFormat="1" x14ac:dyDescent="0.25"/>
    <row r="4134" s="33" customFormat="1" x14ac:dyDescent="0.25"/>
    <row r="4135" s="33" customFormat="1" x14ac:dyDescent="0.25"/>
    <row r="4136" s="33" customFormat="1" x14ac:dyDescent="0.25"/>
    <row r="4137" s="33" customFormat="1" x14ac:dyDescent="0.25"/>
    <row r="4138" s="33" customFormat="1" x14ac:dyDescent="0.25"/>
    <row r="4139" s="33" customFormat="1" x14ac:dyDescent="0.25"/>
    <row r="4140" s="33" customFormat="1" x14ac:dyDescent="0.25"/>
    <row r="4141" s="33" customFormat="1" x14ac:dyDescent="0.25"/>
    <row r="4142" s="33" customFormat="1" x14ac:dyDescent="0.25"/>
    <row r="4143" s="33" customFormat="1" x14ac:dyDescent="0.25"/>
    <row r="4144" s="33" customFormat="1" x14ac:dyDescent="0.25"/>
    <row r="4145" s="33" customFormat="1" x14ac:dyDescent="0.25"/>
    <row r="4146" s="33" customFormat="1" x14ac:dyDescent="0.25"/>
    <row r="4147" s="33" customFormat="1" x14ac:dyDescent="0.25"/>
    <row r="4148" s="33" customFormat="1" x14ac:dyDescent="0.25"/>
    <row r="4149" s="33" customFormat="1" x14ac:dyDescent="0.25"/>
    <row r="4150" s="33" customFormat="1" x14ac:dyDescent="0.25"/>
    <row r="4151" s="33" customFormat="1" x14ac:dyDescent="0.25"/>
    <row r="4152" s="33" customFormat="1" x14ac:dyDescent="0.25"/>
    <row r="4153" s="33" customFormat="1" x14ac:dyDescent="0.25"/>
    <row r="4154" s="33" customFormat="1" x14ac:dyDescent="0.25"/>
    <row r="4155" s="33" customFormat="1" x14ac:dyDescent="0.25"/>
    <row r="4156" s="33" customFormat="1" x14ac:dyDescent="0.25"/>
    <row r="4157" s="33" customFormat="1" x14ac:dyDescent="0.25"/>
    <row r="4158" s="33" customFormat="1" x14ac:dyDescent="0.25"/>
    <row r="4159" s="33" customFormat="1" x14ac:dyDescent="0.25"/>
    <row r="4160" s="33" customFormat="1" x14ac:dyDescent="0.25"/>
    <row r="4161" s="33" customFormat="1" x14ac:dyDescent="0.25"/>
    <row r="4162" s="33" customFormat="1" x14ac:dyDescent="0.25"/>
    <row r="4163" s="33" customFormat="1" x14ac:dyDescent="0.25"/>
    <row r="4164" s="33" customFormat="1" x14ac:dyDescent="0.25"/>
    <row r="4165" s="33" customFormat="1" x14ac:dyDescent="0.25"/>
    <row r="4166" s="33" customFormat="1" x14ac:dyDescent="0.25"/>
    <row r="4167" s="33" customFormat="1" x14ac:dyDescent="0.25"/>
    <row r="4168" s="33" customFormat="1" x14ac:dyDescent="0.25"/>
    <row r="4169" s="33" customFormat="1" x14ac:dyDescent="0.25"/>
    <row r="4170" s="33" customFormat="1" x14ac:dyDescent="0.25"/>
    <row r="4171" s="33" customFormat="1" x14ac:dyDescent="0.25"/>
    <row r="4172" s="33" customFormat="1" x14ac:dyDescent="0.25"/>
    <row r="4173" s="33" customFormat="1" x14ac:dyDescent="0.25"/>
    <row r="4174" s="33" customFormat="1" x14ac:dyDescent="0.25"/>
    <row r="4175" s="33" customFormat="1" x14ac:dyDescent="0.25"/>
    <row r="4176" s="33" customFormat="1" x14ac:dyDescent="0.25"/>
    <row r="4177" s="33" customFormat="1" x14ac:dyDescent="0.25"/>
    <row r="4178" s="33" customFormat="1" x14ac:dyDescent="0.25"/>
    <row r="4179" s="33" customFormat="1" x14ac:dyDescent="0.25"/>
    <row r="4180" s="33" customFormat="1" x14ac:dyDescent="0.25"/>
    <row r="4181" s="33" customFormat="1" x14ac:dyDescent="0.25"/>
    <row r="4182" s="33" customFormat="1" x14ac:dyDescent="0.25"/>
    <row r="4183" s="33" customFormat="1" x14ac:dyDescent="0.25"/>
    <row r="4184" s="33" customFormat="1" x14ac:dyDescent="0.25"/>
    <row r="4185" s="33" customFormat="1" x14ac:dyDescent="0.25"/>
    <row r="4186" s="33" customFormat="1" x14ac:dyDescent="0.25"/>
    <row r="4187" s="33" customFormat="1" x14ac:dyDescent="0.25"/>
    <row r="4188" s="33" customFormat="1" x14ac:dyDescent="0.25"/>
    <row r="4189" s="33" customFormat="1" x14ac:dyDescent="0.25"/>
    <row r="4190" s="33" customFormat="1" x14ac:dyDescent="0.25"/>
    <row r="4191" s="33" customFormat="1" x14ac:dyDescent="0.25"/>
    <row r="4192" s="33" customFormat="1" x14ac:dyDescent="0.25"/>
    <row r="4193" s="33" customFormat="1" x14ac:dyDescent="0.25"/>
    <row r="4194" s="33" customFormat="1" x14ac:dyDescent="0.25"/>
    <row r="4195" s="33" customFormat="1" x14ac:dyDescent="0.25"/>
    <row r="4196" s="33" customFormat="1" x14ac:dyDescent="0.25"/>
    <row r="4197" s="33" customFormat="1" x14ac:dyDescent="0.25"/>
    <row r="4198" s="33" customFormat="1" x14ac:dyDescent="0.25"/>
    <row r="4199" s="33" customFormat="1" x14ac:dyDescent="0.25"/>
    <row r="4200" s="33" customFormat="1" x14ac:dyDescent="0.25"/>
    <row r="4201" s="33" customFormat="1" x14ac:dyDescent="0.25"/>
    <row r="4202" s="33" customFormat="1" x14ac:dyDescent="0.25"/>
    <row r="4203" s="33" customFormat="1" x14ac:dyDescent="0.25"/>
    <row r="4204" s="33" customFormat="1" x14ac:dyDescent="0.25"/>
    <row r="4205" s="33" customFormat="1" x14ac:dyDescent="0.25"/>
    <row r="4206" s="33" customFormat="1" x14ac:dyDescent="0.25"/>
    <row r="4207" s="33" customFormat="1" x14ac:dyDescent="0.25"/>
    <row r="4208" s="33" customFormat="1" x14ac:dyDescent="0.25"/>
    <row r="4209" s="33" customFormat="1" x14ac:dyDescent="0.25"/>
    <row r="4210" s="33" customFormat="1" x14ac:dyDescent="0.25"/>
    <row r="4211" s="33" customFormat="1" x14ac:dyDescent="0.25"/>
    <row r="4212" s="33" customFormat="1" x14ac:dyDescent="0.25"/>
    <row r="4213" s="33" customFormat="1" x14ac:dyDescent="0.25"/>
    <row r="4214" s="33" customFormat="1" x14ac:dyDescent="0.25"/>
    <row r="4215" s="33" customFormat="1" x14ac:dyDescent="0.25"/>
    <row r="4216" s="33" customFormat="1" x14ac:dyDescent="0.25"/>
    <row r="4217" s="33" customFormat="1" x14ac:dyDescent="0.25"/>
    <row r="4218" s="33" customFormat="1" x14ac:dyDescent="0.25"/>
    <row r="4219" s="33" customFormat="1" x14ac:dyDescent="0.25"/>
    <row r="4220" s="33" customFormat="1" x14ac:dyDescent="0.25"/>
    <row r="4221" s="33" customFormat="1" x14ac:dyDescent="0.25"/>
    <row r="4222" s="33" customFormat="1" x14ac:dyDescent="0.25"/>
    <row r="4223" s="33" customFormat="1" x14ac:dyDescent="0.25"/>
    <row r="4224" s="33" customFormat="1" x14ac:dyDescent="0.25"/>
    <row r="4225" s="33" customFormat="1" x14ac:dyDescent="0.25"/>
    <row r="4226" s="33" customFormat="1" x14ac:dyDescent="0.25"/>
    <row r="4227" s="33" customFormat="1" x14ac:dyDescent="0.25"/>
    <row r="4228" s="33" customFormat="1" x14ac:dyDescent="0.25"/>
    <row r="4229" s="33" customFormat="1" x14ac:dyDescent="0.25"/>
    <row r="4230" s="33" customFormat="1" x14ac:dyDescent="0.25"/>
    <row r="4231" s="33" customFormat="1" x14ac:dyDescent="0.25"/>
    <row r="4232" s="33" customFormat="1" x14ac:dyDescent="0.25"/>
    <row r="4233" s="33" customFormat="1" x14ac:dyDescent="0.25"/>
    <row r="4234" s="33" customFormat="1" x14ac:dyDescent="0.25"/>
    <row r="4235" s="33" customFormat="1" x14ac:dyDescent="0.25"/>
    <row r="4236" s="33" customFormat="1" x14ac:dyDescent="0.25"/>
    <row r="4237" s="33" customFormat="1" x14ac:dyDescent="0.25"/>
    <row r="4238" s="33" customFormat="1" x14ac:dyDescent="0.25"/>
    <row r="4239" s="33" customFormat="1" x14ac:dyDescent="0.25"/>
    <row r="4240" s="33" customFormat="1" x14ac:dyDescent="0.25"/>
    <row r="4241" s="33" customFormat="1" x14ac:dyDescent="0.25"/>
    <row r="4242" s="33" customFormat="1" x14ac:dyDescent="0.25"/>
    <row r="4243" s="33" customFormat="1" x14ac:dyDescent="0.25"/>
    <row r="4244" s="33" customFormat="1" x14ac:dyDescent="0.25"/>
    <row r="4245" s="33" customFormat="1" x14ac:dyDescent="0.25"/>
    <row r="4246" s="33" customFormat="1" x14ac:dyDescent="0.25"/>
    <row r="4247" s="33" customFormat="1" x14ac:dyDescent="0.25"/>
    <row r="4248" s="33" customFormat="1" x14ac:dyDescent="0.25"/>
    <row r="4249" s="33" customFormat="1" x14ac:dyDescent="0.25"/>
    <row r="4250" s="33" customFormat="1" x14ac:dyDescent="0.25"/>
    <row r="4251" s="33" customFormat="1" x14ac:dyDescent="0.25"/>
    <row r="4252" s="33" customFormat="1" x14ac:dyDescent="0.25"/>
    <row r="4253" s="33" customFormat="1" x14ac:dyDescent="0.25"/>
    <row r="4254" s="33" customFormat="1" x14ac:dyDescent="0.25"/>
    <row r="4255" s="33" customFormat="1" x14ac:dyDescent="0.25"/>
    <row r="4256" s="33" customFormat="1" x14ac:dyDescent="0.25"/>
    <row r="4257" s="33" customFormat="1" x14ac:dyDescent="0.25"/>
    <row r="4258" s="33" customFormat="1" x14ac:dyDescent="0.25"/>
    <row r="4259" s="33" customFormat="1" x14ac:dyDescent="0.25"/>
    <row r="4260" s="33" customFormat="1" x14ac:dyDescent="0.25"/>
    <row r="4261" s="33" customFormat="1" x14ac:dyDescent="0.25"/>
    <row r="4262" s="33" customFormat="1" x14ac:dyDescent="0.25"/>
    <row r="4263" s="33" customFormat="1" x14ac:dyDescent="0.25"/>
    <row r="4264" s="33" customFormat="1" x14ac:dyDescent="0.25"/>
    <row r="4265" s="33" customFormat="1" x14ac:dyDescent="0.25"/>
    <row r="4266" s="33" customFormat="1" x14ac:dyDescent="0.25"/>
    <row r="4267" s="33" customFormat="1" x14ac:dyDescent="0.25"/>
    <row r="4268" s="33" customFormat="1" x14ac:dyDescent="0.25"/>
    <row r="4269" s="33" customFormat="1" x14ac:dyDescent="0.25"/>
    <row r="4270" s="33" customFormat="1" x14ac:dyDescent="0.25"/>
    <row r="4271" s="33" customFormat="1" x14ac:dyDescent="0.25"/>
    <row r="4272" s="33" customFormat="1" x14ac:dyDescent="0.25"/>
    <row r="4273" s="33" customFormat="1" x14ac:dyDescent="0.25"/>
    <row r="4274" s="33" customFormat="1" x14ac:dyDescent="0.25"/>
    <row r="4275" s="33" customFormat="1" x14ac:dyDescent="0.25"/>
    <row r="4276" s="33" customFormat="1" x14ac:dyDescent="0.25"/>
    <row r="4277" s="33" customFormat="1" x14ac:dyDescent="0.25"/>
    <row r="4278" s="33" customFormat="1" x14ac:dyDescent="0.25"/>
    <row r="4279" s="33" customFormat="1" x14ac:dyDescent="0.25"/>
    <row r="4280" s="33" customFormat="1" x14ac:dyDescent="0.25"/>
    <row r="4281" s="33" customFormat="1" x14ac:dyDescent="0.25"/>
    <row r="4282" s="33" customFormat="1" x14ac:dyDescent="0.25"/>
    <row r="4283" s="33" customFormat="1" x14ac:dyDescent="0.25"/>
    <row r="4284" s="33" customFormat="1" x14ac:dyDescent="0.25"/>
    <row r="4285" s="33" customFormat="1" x14ac:dyDescent="0.25"/>
    <row r="4286" s="33" customFormat="1" x14ac:dyDescent="0.25"/>
    <row r="4287" s="33" customFormat="1" x14ac:dyDescent="0.25"/>
    <row r="4288" s="33" customFormat="1" x14ac:dyDescent="0.25"/>
    <row r="4289" s="33" customFormat="1" x14ac:dyDescent="0.25"/>
    <row r="4290" s="33" customFormat="1" x14ac:dyDescent="0.25"/>
    <row r="4291" s="33" customFormat="1" x14ac:dyDescent="0.25"/>
    <row r="4292" s="33" customFormat="1" x14ac:dyDescent="0.25"/>
    <row r="4293" s="33" customFormat="1" x14ac:dyDescent="0.25"/>
    <row r="4294" s="33" customFormat="1" x14ac:dyDescent="0.25"/>
    <row r="4295" s="33" customFormat="1" x14ac:dyDescent="0.25"/>
    <row r="4296" s="33" customFormat="1" x14ac:dyDescent="0.25"/>
    <row r="4297" s="33" customFormat="1" x14ac:dyDescent="0.25"/>
    <row r="4298" s="33" customFormat="1" x14ac:dyDescent="0.25"/>
    <row r="4299" s="33" customFormat="1" x14ac:dyDescent="0.25"/>
    <row r="4300" s="33" customFormat="1" x14ac:dyDescent="0.25"/>
    <row r="4301" s="33" customFormat="1" x14ac:dyDescent="0.25"/>
    <row r="4302" s="33" customFormat="1" x14ac:dyDescent="0.25"/>
    <row r="4303" s="33" customFormat="1" x14ac:dyDescent="0.25"/>
    <row r="4304" s="33" customFormat="1" x14ac:dyDescent="0.25"/>
    <row r="4305" s="33" customFormat="1" x14ac:dyDescent="0.25"/>
    <row r="4306" s="33" customFormat="1" x14ac:dyDescent="0.25"/>
    <row r="4307" s="33" customFormat="1" x14ac:dyDescent="0.25"/>
    <row r="4308" s="33" customFormat="1" x14ac:dyDescent="0.25"/>
    <row r="4309" s="33" customFormat="1" x14ac:dyDescent="0.25"/>
    <row r="4310" s="33" customFormat="1" x14ac:dyDescent="0.25"/>
    <row r="4311" s="33" customFormat="1" x14ac:dyDescent="0.25"/>
    <row r="4312" s="33" customFormat="1" x14ac:dyDescent="0.25"/>
    <row r="4313" s="33" customFormat="1" x14ac:dyDescent="0.25"/>
    <row r="4314" s="33" customFormat="1" x14ac:dyDescent="0.25"/>
    <row r="4315" s="33" customFormat="1" x14ac:dyDescent="0.25"/>
    <row r="4316" s="33" customFormat="1" x14ac:dyDescent="0.25"/>
    <row r="4317" s="33" customFormat="1" x14ac:dyDescent="0.25"/>
    <row r="4318" s="33" customFormat="1" x14ac:dyDescent="0.25"/>
    <row r="4319" s="33" customFormat="1" x14ac:dyDescent="0.25"/>
    <row r="4320" s="33" customFormat="1" x14ac:dyDescent="0.25"/>
    <row r="4321" s="33" customFormat="1" x14ac:dyDescent="0.25"/>
    <row r="4322" s="33" customFormat="1" x14ac:dyDescent="0.25"/>
    <row r="4323" s="33" customFormat="1" x14ac:dyDescent="0.25"/>
    <row r="4324" s="33" customFormat="1" x14ac:dyDescent="0.25"/>
    <row r="4325" s="33" customFormat="1" x14ac:dyDescent="0.25"/>
    <row r="4326" s="33" customFormat="1" x14ac:dyDescent="0.25"/>
    <row r="4327" s="33" customFormat="1" x14ac:dyDescent="0.25"/>
    <row r="4328" s="33" customFormat="1" x14ac:dyDescent="0.25"/>
    <row r="4329" s="33" customFormat="1" x14ac:dyDescent="0.25"/>
    <row r="4330" s="33" customFormat="1" x14ac:dyDescent="0.25"/>
    <row r="4331" s="33" customFormat="1" x14ac:dyDescent="0.25"/>
    <row r="4332" s="33" customFormat="1" x14ac:dyDescent="0.25"/>
    <row r="4333" s="33" customFormat="1" x14ac:dyDescent="0.25"/>
    <row r="4334" s="33" customFormat="1" x14ac:dyDescent="0.25"/>
    <row r="4335" s="33" customFormat="1" x14ac:dyDescent="0.25"/>
    <row r="4336" s="33" customFormat="1" x14ac:dyDescent="0.25"/>
    <row r="4337" s="33" customFormat="1" x14ac:dyDescent="0.25"/>
    <row r="4338" s="33" customFormat="1" x14ac:dyDescent="0.25"/>
    <row r="4339" s="33" customFormat="1" x14ac:dyDescent="0.25"/>
    <row r="4340" s="33" customFormat="1" x14ac:dyDescent="0.25"/>
    <row r="4341" s="33" customFormat="1" x14ac:dyDescent="0.25"/>
    <row r="4342" s="33" customFormat="1" x14ac:dyDescent="0.25"/>
    <row r="4343" s="33" customFormat="1" x14ac:dyDescent="0.25"/>
    <row r="4344" s="33" customFormat="1" x14ac:dyDescent="0.25"/>
    <row r="4345" s="33" customFormat="1" x14ac:dyDescent="0.25"/>
    <row r="4346" s="33" customFormat="1" x14ac:dyDescent="0.25"/>
    <row r="4347" s="33" customFormat="1" x14ac:dyDescent="0.25"/>
    <row r="4348" s="33" customFormat="1" x14ac:dyDescent="0.25"/>
    <row r="4349" s="33" customFormat="1" x14ac:dyDescent="0.25"/>
    <row r="4350" s="33" customFormat="1" x14ac:dyDescent="0.25"/>
    <row r="4351" s="33" customFormat="1" x14ac:dyDescent="0.25"/>
    <row r="4352" s="33" customFormat="1" x14ac:dyDescent="0.25"/>
    <row r="4353" s="33" customFormat="1" x14ac:dyDescent="0.25"/>
    <row r="4354" s="33" customFormat="1" x14ac:dyDescent="0.25"/>
    <row r="4355" s="33" customFormat="1" x14ac:dyDescent="0.25"/>
    <row r="4356" s="33" customFormat="1" x14ac:dyDescent="0.25"/>
    <row r="4357" s="33" customFormat="1" x14ac:dyDescent="0.25"/>
    <row r="4358" s="33" customFormat="1" x14ac:dyDescent="0.25"/>
    <row r="4359" s="33" customFormat="1" x14ac:dyDescent="0.25"/>
    <row r="4360" s="33" customFormat="1" x14ac:dyDescent="0.25"/>
    <row r="4361" s="33" customFormat="1" x14ac:dyDescent="0.25"/>
    <row r="4362" s="33" customFormat="1" x14ac:dyDescent="0.25"/>
    <row r="4363" s="33" customFormat="1" x14ac:dyDescent="0.25"/>
    <row r="4364" s="33" customFormat="1" x14ac:dyDescent="0.25"/>
    <row r="4365" s="33" customFormat="1" x14ac:dyDescent="0.25"/>
    <row r="4366" s="33" customFormat="1" x14ac:dyDescent="0.25"/>
    <row r="4367" s="33" customFormat="1" x14ac:dyDescent="0.25"/>
    <row r="4368" s="33" customFormat="1" x14ac:dyDescent="0.25"/>
    <row r="4369" s="33" customFormat="1" x14ac:dyDescent="0.25"/>
    <row r="4370" s="33" customFormat="1" x14ac:dyDescent="0.25"/>
    <row r="4371" s="33" customFormat="1" x14ac:dyDescent="0.25"/>
    <row r="4372" s="33" customFormat="1" x14ac:dyDescent="0.25"/>
    <row r="4373" s="33" customFormat="1" x14ac:dyDescent="0.25"/>
    <row r="4374" s="33" customFormat="1" x14ac:dyDescent="0.25"/>
    <row r="4375" s="33" customFormat="1" x14ac:dyDescent="0.25"/>
    <row r="4376" s="33" customFormat="1" x14ac:dyDescent="0.25"/>
    <row r="4377" s="33" customFormat="1" x14ac:dyDescent="0.25"/>
    <row r="4378" s="33" customFormat="1" x14ac:dyDescent="0.25"/>
    <row r="4379" s="33" customFormat="1" x14ac:dyDescent="0.25"/>
    <row r="4380" s="33" customFormat="1" x14ac:dyDescent="0.25"/>
    <row r="4381" s="33" customFormat="1" x14ac:dyDescent="0.25"/>
    <row r="4382" s="33" customFormat="1" x14ac:dyDescent="0.25"/>
    <row r="4383" s="33" customFormat="1" x14ac:dyDescent="0.25"/>
    <row r="4384" s="33" customFormat="1" x14ac:dyDescent="0.25"/>
    <row r="4385" s="33" customFormat="1" x14ac:dyDescent="0.25"/>
    <row r="4386" s="33" customFormat="1" x14ac:dyDescent="0.25"/>
    <row r="4387" s="33" customFormat="1" x14ac:dyDescent="0.25"/>
    <row r="4388" s="33" customFormat="1" x14ac:dyDescent="0.25"/>
    <row r="4389" s="33" customFormat="1" x14ac:dyDescent="0.25"/>
    <row r="4390" s="33" customFormat="1" x14ac:dyDescent="0.25"/>
    <row r="4391" s="33" customFormat="1" x14ac:dyDescent="0.25"/>
    <row r="4392" s="33" customFormat="1" x14ac:dyDescent="0.25"/>
    <row r="4393" s="33" customFormat="1" x14ac:dyDescent="0.25"/>
    <row r="4394" s="33" customFormat="1" x14ac:dyDescent="0.25"/>
    <row r="4395" s="33" customFormat="1" x14ac:dyDescent="0.25"/>
    <row r="4396" s="33" customFormat="1" x14ac:dyDescent="0.25"/>
    <row r="4397" s="33" customFormat="1" x14ac:dyDescent="0.25"/>
    <row r="4398" s="33" customFormat="1" x14ac:dyDescent="0.25"/>
    <row r="4399" s="33" customFormat="1" x14ac:dyDescent="0.25"/>
    <row r="4400" s="33" customFormat="1" x14ac:dyDescent="0.25"/>
    <row r="4401" s="33" customFormat="1" x14ac:dyDescent="0.25"/>
    <row r="4402" s="33" customFormat="1" x14ac:dyDescent="0.25"/>
    <row r="4403" s="33" customFormat="1" x14ac:dyDescent="0.25"/>
    <row r="4404" s="33" customFormat="1" x14ac:dyDescent="0.25"/>
    <row r="4405" s="33" customFormat="1" x14ac:dyDescent="0.25"/>
    <row r="4406" s="33" customFormat="1" x14ac:dyDescent="0.25"/>
    <row r="4407" s="33" customFormat="1" x14ac:dyDescent="0.25"/>
    <row r="4408" s="33" customFormat="1" x14ac:dyDescent="0.25"/>
    <row r="4409" s="33" customFormat="1" x14ac:dyDescent="0.25"/>
    <row r="4410" s="33" customFormat="1" x14ac:dyDescent="0.25"/>
    <row r="4411" s="33" customFormat="1" x14ac:dyDescent="0.25"/>
    <row r="4412" s="33" customFormat="1" x14ac:dyDescent="0.25"/>
    <row r="4413" s="33" customFormat="1" x14ac:dyDescent="0.25"/>
    <row r="4414" s="33" customFormat="1" x14ac:dyDescent="0.25"/>
    <row r="4415" s="33" customFormat="1" x14ac:dyDescent="0.25"/>
    <row r="4416" s="33" customFormat="1" x14ac:dyDescent="0.25"/>
    <row r="4417" s="33" customFormat="1" x14ac:dyDescent="0.25"/>
    <row r="4418" s="33" customFormat="1" x14ac:dyDescent="0.25"/>
    <row r="4419" s="33" customFormat="1" x14ac:dyDescent="0.25"/>
    <row r="4420" s="33" customFormat="1" x14ac:dyDescent="0.25"/>
    <row r="4421" s="33" customFormat="1" x14ac:dyDescent="0.25"/>
    <row r="4422" s="33" customFormat="1" x14ac:dyDescent="0.25"/>
    <row r="4423" s="33" customFormat="1" x14ac:dyDescent="0.25"/>
    <row r="4424" s="33" customFormat="1" x14ac:dyDescent="0.25"/>
    <row r="4425" s="33" customFormat="1" x14ac:dyDescent="0.25"/>
    <row r="4426" s="33" customFormat="1" x14ac:dyDescent="0.25"/>
    <row r="4427" s="33" customFormat="1" x14ac:dyDescent="0.25"/>
    <row r="4428" s="33" customFormat="1" x14ac:dyDescent="0.25"/>
    <row r="4429" s="33" customFormat="1" x14ac:dyDescent="0.25"/>
    <row r="4430" s="33" customFormat="1" x14ac:dyDescent="0.25"/>
    <row r="4431" s="33" customFormat="1" x14ac:dyDescent="0.25"/>
    <row r="4432" s="33" customFormat="1" x14ac:dyDescent="0.25"/>
    <row r="4433" s="33" customFormat="1" x14ac:dyDescent="0.25"/>
    <row r="4434" s="33" customFormat="1" x14ac:dyDescent="0.25"/>
    <row r="4435" s="33" customFormat="1" x14ac:dyDescent="0.25"/>
    <row r="4436" s="33" customFormat="1" x14ac:dyDescent="0.25"/>
    <row r="4437" s="33" customFormat="1" x14ac:dyDescent="0.25"/>
    <row r="4438" s="33" customFormat="1" x14ac:dyDescent="0.25"/>
    <row r="4439" s="33" customFormat="1" x14ac:dyDescent="0.25"/>
    <row r="4440" s="33" customFormat="1" x14ac:dyDescent="0.25"/>
    <row r="4441" s="33" customFormat="1" x14ac:dyDescent="0.25"/>
    <row r="4442" s="33" customFormat="1" x14ac:dyDescent="0.25"/>
    <row r="4443" s="33" customFormat="1" x14ac:dyDescent="0.25"/>
    <row r="4444" s="33" customFormat="1" x14ac:dyDescent="0.25"/>
    <row r="4445" s="33" customFormat="1" x14ac:dyDescent="0.25"/>
    <row r="4446" s="33" customFormat="1" x14ac:dyDescent="0.25"/>
    <row r="4447" s="33" customFormat="1" x14ac:dyDescent="0.25"/>
    <row r="4448" s="33" customFormat="1" x14ac:dyDescent="0.25"/>
    <row r="4449" s="33" customFormat="1" x14ac:dyDescent="0.25"/>
    <row r="4450" s="33" customFormat="1" x14ac:dyDescent="0.25"/>
    <row r="4451" s="33" customFormat="1" x14ac:dyDescent="0.25"/>
    <row r="4452" s="33" customFormat="1" x14ac:dyDescent="0.25"/>
    <row r="4453" s="33" customFormat="1" x14ac:dyDescent="0.25"/>
    <row r="4454" s="33" customFormat="1" x14ac:dyDescent="0.25"/>
    <row r="4455" s="33" customFormat="1" x14ac:dyDescent="0.25"/>
    <row r="4456" s="33" customFormat="1" x14ac:dyDescent="0.25"/>
    <row r="4457" s="33" customFormat="1" x14ac:dyDescent="0.25"/>
    <row r="4458" s="33" customFormat="1" x14ac:dyDescent="0.25"/>
    <row r="4459" s="33" customFormat="1" x14ac:dyDescent="0.25"/>
    <row r="4460" s="33" customFormat="1" x14ac:dyDescent="0.25"/>
    <row r="4461" s="33" customFormat="1" x14ac:dyDescent="0.25"/>
    <row r="4462" s="33" customFormat="1" x14ac:dyDescent="0.25"/>
    <row r="4463" s="33" customFormat="1" x14ac:dyDescent="0.25"/>
    <row r="4464" s="33" customFormat="1" x14ac:dyDescent="0.25"/>
    <row r="4465" s="33" customFormat="1" x14ac:dyDescent="0.25"/>
    <row r="4466" s="33" customFormat="1" x14ac:dyDescent="0.25"/>
    <row r="4467" s="33" customFormat="1" x14ac:dyDescent="0.25"/>
    <row r="4468" s="33" customFormat="1" x14ac:dyDescent="0.25"/>
    <row r="4469" s="33" customFormat="1" x14ac:dyDescent="0.25"/>
    <row r="4470" s="33" customFormat="1" x14ac:dyDescent="0.25"/>
    <row r="4471" s="33" customFormat="1" x14ac:dyDescent="0.25"/>
    <row r="4472" s="33" customFormat="1" x14ac:dyDescent="0.25"/>
    <row r="4473" s="33" customFormat="1" x14ac:dyDescent="0.25"/>
    <row r="4474" s="33" customFormat="1" x14ac:dyDescent="0.25"/>
    <row r="4475" s="33" customFormat="1" x14ac:dyDescent="0.25"/>
    <row r="4476" s="33" customFormat="1" x14ac:dyDescent="0.25"/>
    <row r="4477" s="33" customFormat="1" x14ac:dyDescent="0.25"/>
    <row r="4478" s="33" customFormat="1" x14ac:dyDescent="0.25"/>
    <row r="4479" s="33" customFormat="1" x14ac:dyDescent="0.25"/>
    <row r="4480" s="33" customFormat="1" x14ac:dyDescent="0.25"/>
    <row r="4481" s="33" customFormat="1" x14ac:dyDescent="0.25"/>
    <row r="4482" s="33" customFormat="1" x14ac:dyDescent="0.25"/>
    <row r="4483" s="33" customFormat="1" x14ac:dyDescent="0.25"/>
    <row r="4484" s="33" customFormat="1" x14ac:dyDescent="0.25"/>
    <row r="4485" s="33" customFormat="1" x14ac:dyDescent="0.25"/>
    <row r="4486" s="33" customFormat="1" x14ac:dyDescent="0.25"/>
    <row r="4487" s="33" customFormat="1" x14ac:dyDescent="0.25"/>
    <row r="4488" s="33" customFormat="1" x14ac:dyDescent="0.25"/>
    <row r="4489" s="33" customFormat="1" x14ac:dyDescent="0.25"/>
    <row r="4490" s="33" customFormat="1" x14ac:dyDescent="0.25"/>
    <row r="4491" s="33" customFormat="1" x14ac:dyDescent="0.25"/>
    <row r="4492" s="33" customFormat="1" x14ac:dyDescent="0.25"/>
    <row r="4493" s="33" customFormat="1" x14ac:dyDescent="0.25"/>
    <row r="4494" s="33" customFormat="1" x14ac:dyDescent="0.25"/>
    <row r="4495" s="33" customFormat="1" x14ac:dyDescent="0.25"/>
    <row r="4496" s="33" customFormat="1" x14ac:dyDescent="0.25"/>
    <row r="4497" s="33" customFormat="1" x14ac:dyDescent="0.25"/>
    <row r="4498" s="33" customFormat="1" x14ac:dyDescent="0.25"/>
    <row r="4499" s="33" customFormat="1" x14ac:dyDescent="0.25"/>
    <row r="4500" s="33" customFormat="1" x14ac:dyDescent="0.25"/>
    <row r="4501" s="33" customFormat="1" x14ac:dyDescent="0.25"/>
    <row r="4502" s="33" customFormat="1" x14ac:dyDescent="0.25"/>
    <row r="4503" s="33" customFormat="1" x14ac:dyDescent="0.25"/>
    <row r="4504" s="33" customFormat="1" x14ac:dyDescent="0.25"/>
    <row r="4505" s="33" customFormat="1" x14ac:dyDescent="0.25"/>
    <row r="4506" s="33" customFormat="1" x14ac:dyDescent="0.25"/>
    <row r="4507" s="33" customFormat="1" x14ac:dyDescent="0.25"/>
    <row r="4508" s="33" customFormat="1" x14ac:dyDescent="0.25"/>
    <row r="4509" s="33" customFormat="1" x14ac:dyDescent="0.25"/>
    <row r="4510" s="33" customFormat="1" x14ac:dyDescent="0.25"/>
    <row r="4511" s="33" customFormat="1" x14ac:dyDescent="0.25"/>
    <row r="4512" s="33" customFormat="1" x14ac:dyDescent="0.25"/>
    <row r="4513" s="33" customFormat="1" x14ac:dyDescent="0.25"/>
    <row r="4514" s="33" customFormat="1" x14ac:dyDescent="0.25"/>
    <row r="4515" s="33" customFormat="1" x14ac:dyDescent="0.25"/>
    <row r="4516" s="33" customFormat="1" x14ac:dyDescent="0.25"/>
    <row r="4517" s="33" customFormat="1" x14ac:dyDescent="0.25"/>
    <row r="4518" s="33" customFormat="1" x14ac:dyDescent="0.25"/>
    <row r="4519" s="33" customFormat="1" x14ac:dyDescent="0.25"/>
    <row r="4520" s="33" customFormat="1" x14ac:dyDescent="0.25"/>
    <row r="4521" s="33" customFormat="1" x14ac:dyDescent="0.25"/>
    <row r="4522" s="33" customFormat="1" x14ac:dyDescent="0.25"/>
    <row r="4523" s="33" customFormat="1" x14ac:dyDescent="0.25"/>
    <row r="4524" s="33" customFormat="1" x14ac:dyDescent="0.25"/>
    <row r="4525" s="33" customFormat="1" x14ac:dyDescent="0.25"/>
    <row r="4526" s="33" customFormat="1" x14ac:dyDescent="0.25"/>
    <row r="4527" s="33" customFormat="1" x14ac:dyDescent="0.25"/>
    <row r="4528" s="33" customFormat="1" x14ac:dyDescent="0.25"/>
    <row r="4529" s="33" customFormat="1" x14ac:dyDescent="0.25"/>
    <row r="4530" s="33" customFormat="1" x14ac:dyDescent="0.25"/>
    <row r="4531" s="33" customFormat="1" x14ac:dyDescent="0.25"/>
    <row r="4532" s="33" customFormat="1" x14ac:dyDescent="0.25"/>
    <row r="4533" s="33" customFormat="1" x14ac:dyDescent="0.25"/>
    <row r="4534" s="33" customFormat="1" x14ac:dyDescent="0.25"/>
    <row r="4535" s="33" customFormat="1" x14ac:dyDescent="0.25"/>
    <row r="4536" s="33" customFormat="1" x14ac:dyDescent="0.25"/>
    <row r="4537" s="33" customFormat="1" x14ac:dyDescent="0.25"/>
    <row r="4538" s="33" customFormat="1" x14ac:dyDescent="0.25"/>
    <row r="4539" s="33" customFormat="1" x14ac:dyDescent="0.25"/>
    <row r="4540" s="33" customFormat="1" x14ac:dyDescent="0.25"/>
    <row r="4541" s="33" customFormat="1" x14ac:dyDescent="0.25"/>
    <row r="4542" s="33" customFormat="1" x14ac:dyDescent="0.25"/>
    <row r="4543" s="33" customFormat="1" x14ac:dyDescent="0.25"/>
    <row r="4544" s="33" customFormat="1" x14ac:dyDescent="0.25"/>
    <row r="4545" s="33" customFormat="1" x14ac:dyDescent="0.25"/>
    <row r="4546" s="33" customFormat="1" x14ac:dyDescent="0.25"/>
    <row r="4547" s="33" customFormat="1" x14ac:dyDescent="0.25"/>
    <row r="4548" s="33" customFormat="1" x14ac:dyDescent="0.25"/>
    <row r="4549" s="33" customFormat="1" x14ac:dyDescent="0.25"/>
    <row r="4550" s="33" customFormat="1" x14ac:dyDescent="0.25"/>
    <row r="4551" s="33" customFormat="1" x14ac:dyDescent="0.25"/>
    <row r="4552" s="33" customFormat="1" x14ac:dyDescent="0.25"/>
    <row r="4553" s="33" customFormat="1" x14ac:dyDescent="0.25"/>
    <row r="4554" s="33" customFormat="1" x14ac:dyDescent="0.25"/>
    <row r="4555" s="33" customFormat="1" x14ac:dyDescent="0.25"/>
    <row r="4556" s="33" customFormat="1" x14ac:dyDescent="0.25"/>
    <row r="4557" s="33" customFormat="1" x14ac:dyDescent="0.25"/>
    <row r="4558" s="33" customFormat="1" x14ac:dyDescent="0.25"/>
    <row r="4559" s="33" customFormat="1" x14ac:dyDescent="0.25"/>
    <row r="4560" s="33" customFormat="1" x14ac:dyDescent="0.25"/>
    <row r="4561" s="33" customFormat="1" x14ac:dyDescent="0.25"/>
    <row r="4562" s="33" customFormat="1" x14ac:dyDescent="0.25"/>
    <row r="4563" s="33" customFormat="1" x14ac:dyDescent="0.25"/>
    <row r="4564" s="33" customFormat="1" x14ac:dyDescent="0.25"/>
    <row r="4565" s="33" customFormat="1" x14ac:dyDescent="0.25"/>
    <row r="4566" s="33" customFormat="1" x14ac:dyDescent="0.25"/>
    <row r="4567" s="33" customFormat="1" x14ac:dyDescent="0.25"/>
    <row r="4568" s="33" customFormat="1" x14ac:dyDescent="0.25"/>
    <row r="4569" s="33" customFormat="1" x14ac:dyDescent="0.25"/>
    <row r="4570" s="33" customFormat="1" x14ac:dyDescent="0.25"/>
    <row r="4571" s="33" customFormat="1" x14ac:dyDescent="0.25"/>
    <row r="4572" s="33" customFormat="1" x14ac:dyDescent="0.25"/>
    <row r="4573" s="33" customFormat="1" x14ac:dyDescent="0.25"/>
    <row r="4574" s="33" customFormat="1" x14ac:dyDescent="0.25"/>
    <row r="4575" s="33" customFormat="1" x14ac:dyDescent="0.25"/>
    <row r="4576" s="33" customFormat="1" x14ac:dyDescent="0.25"/>
    <row r="4577" s="33" customFormat="1" x14ac:dyDescent="0.25"/>
    <row r="4578" s="33" customFormat="1" x14ac:dyDescent="0.25"/>
    <row r="4579" s="33" customFormat="1" x14ac:dyDescent="0.25"/>
    <row r="4580" s="33" customFormat="1" x14ac:dyDescent="0.25"/>
    <row r="4581" s="33" customFormat="1" x14ac:dyDescent="0.25"/>
    <row r="4582" s="33" customFormat="1" x14ac:dyDescent="0.25"/>
    <row r="4583" s="33" customFormat="1" x14ac:dyDescent="0.25"/>
    <row r="4584" s="33" customFormat="1" x14ac:dyDescent="0.25"/>
    <row r="4585" s="33" customFormat="1" x14ac:dyDescent="0.25"/>
    <row r="4586" s="33" customFormat="1" x14ac:dyDescent="0.25"/>
    <row r="4587" s="33" customFormat="1" x14ac:dyDescent="0.25"/>
    <row r="4588" s="33" customFormat="1" x14ac:dyDescent="0.25"/>
    <row r="4589" s="33" customFormat="1" x14ac:dyDescent="0.25"/>
    <row r="4590" s="33" customFormat="1" x14ac:dyDescent="0.25"/>
    <row r="4591" s="33" customFormat="1" x14ac:dyDescent="0.25"/>
    <row r="4592" s="33" customFormat="1" x14ac:dyDescent="0.25"/>
    <row r="4593" s="33" customFormat="1" x14ac:dyDescent="0.25"/>
    <row r="4594" s="33" customFormat="1" x14ac:dyDescent="0.25"/>
    <row r="4595" s="33" customFormat="1" x14ac:dyDescent="0.25"/>
    <row r="4596" s="33" customFormat="1" x14ac:dyDescent="0.25"/>
    <row r="4597" s="33" customFormat="1" x14ac:dyDescent="0.25"/>
    <row r="4598" s="33" customFormat="1" x14ac:dyDescent="0.25"/>
    <row r="4599" s="33" customFormat="1" x14ac:dyDescent="0.25"/>
    <row r="4600" s="33" customFormat="1" x14ac:dyDescent="0.25"/>
    <row r="4601" s="33" customFormat="1" x14ac:dyDescent="0.25"/>
    <row r="4602" s="33" customFormat="1" x14ac:dyDescent="0.25"/>
    <row r="4603" s="33" customFormat="1" x14ac:dyDescent="0.25"/>
    <row r="4604" s="33" customFormat="1" x14ac:dyDescent="0.25"/>
    <row r="4605" s="33" customFormat="1" x14ac:dyDescent="0.25"/>
    <row r="4606" s="33" customFormat="1" x14ac:dyDescent="0.25"/>
    <row r="4607" s="33" customFormat="1" x14ac:dyDescent="0.25"/>
    <row r="4608" s="33" customFormat="1" x14ac:dyDescent="0.25"/>
    <row r="4609" s="33" customFormat="1" x14ac:dyDescent="0.25"/>
    <row r="4610" s="33" customFormat="1" x14ac:dyDescent="0.25"/>
    <row r="4611" s="33" customFormat="1" x14ac:dyDescent="0.25"/>
    <row r="4612" s="33" customFormat="1" x14ac:dyDescent="0.25"/>
    <row r="4613" s="33" customFormat="1" x14ac:dyDescent="0.25"/>
    <row r="4614" s="33" customFormat="1" x14ac:dyDescent="0.25"/>
    <row r="4615" s="33" customFormat="1" x14ac:dyDescent="0.25"/>
    <row r="4616" s="33" customFormat="1" x14ac:dyDescent="0.25"/>
    <row r="4617" s="33" customFormat="1" x14ac:dyDescent="0.25"/>
    <row r="4618" s="33" customFormat="1" x14ac:dyDescent="0.25"/>
    <row r="4619" s="33" customFormat="1" x14ac:dyDescent="0.25"/>
    <row r="4620" s="33" customFormat="1" x14ac:dyDescent="0.25"/>
    <row r="4621" s="33" customFormat="1" x14ac:dyDescent="0.25"/>
    <row r="4622" s="33" customFormat="1" x14ac:dyDescent="0.25"/>
    <row r="4623" s="33" customFormat="1" x14ac:dyDescent="0.25"/>
    <row r="4624" s="33" customFormat="1" x14ac:dyDescent="0.25"/>
    <row r="4625" s="33" customFormat="1" x14ac:dyDescent="0.25"/>
    <row r="4626" s="33" customFormat="1" x14ac:dyDescent="0.25"/>
    <row r="4627" s="33" customFormat="1" x14ac:dyDescent="0.25"/>
    <row r="4628" s="33" customFormat="1" x14ac:dyDescent="0.25"/>
    <row r="4629" s="33" customFormat="1" x14ac:dyDescent="0.25"/>
    <row r="4630" s="33" customFormat="1" x14ac:dyDescent="0.25"/>
    <row r="4631" s="33" customFormat="1" x14ac:dyDescent="0.25"/>
    <row r="4632" s="33" customFormat="1" x14ac:dyDescent="0.25"/>
    <row r="4633" s="33" customFormat="1" x14ac:dyDescent="0.25"/>
    <row r="4634" s="33" customFormat="1" x14ac:dyDescent="0.25"/>
    <row r="4635" s="33" customFormat="1" x14ac:dyDescent="0.25"/>
    <row r="4636" s="33" customFormat="1" x14ac:dyDescent="0.25"/>
    <row r="4637" s="33" customFormat="1" x14ac:dyDescent="0.25"/>
    <row r="4638" s="33" customFormat="1" x14ac:dyDescent="0.25"/>
    <row r="4639" s="33" customFormat="1" x14ac:dyDescent="0.25"/>
    <row r="4640" s="33" customFormat="1" x14ac:dyDescent="0.25"/>
    <row r="4641" s="33" customFormat="1" x14ac:dyDescent="0.25"/>
    <row r="4642" s="33" customFormat="1" x14ac:dyDescent="0.25"/>
    <row r="4643" s="33" customFormat="1" x14ac:dyDescent="0.25"/>
    <row r="4644" s="33" customFormat="1" x14ac:dyDescent="0.25"/>
    <row r="4645" s="33" customFormat="1" x14ac:dyDescent="0.25"/>
    <row r="4646" s="33" customFormat="1" x14ac:dyDescent="0.25"/>
    <row r="4647" s="33" customFormat="1" x14ac:dyDescent="0.25"/>
    <row r="4648" s="33" customFormat="1" x14ac:dyDescent="0.25"/>
    <row r="4649" s="33" customFormat="1" x14ac:dyDescent="0.25"/>
    <row r="4650" s="33" customFormat="1" x14ac:dyDescent="0.25"/>
    <row r="4651" s="33" customFormat="1" x14ac:dyDescent="0.25"/>
    <row r="4652" s="33" customFormat="1" x14ac:dyDescent="0.25"/>
    <row r="4653" s="33" customFormat="1" x14ac:dyDescent="0.25"/>
    <row r="4654" s="33" customFormat="1" x14ac:dyDescent="0.25"/>
    <row r="4655" s="33" customFormat="1" x14ac:dyDescent="0.25"/>
    <row r="4656" s="33" customFormat="1" x14ac:dyDescent="0.25"/>
    <row r="4657" s="33" customFormat="1" x14ac:dyDescent="0.25"/>
    <row r="4658" s="33" customFormat="1" x14ac:dyDescent="0.25"/>
    <row r="4659" s="33" customFormat="1" x14ac:dyDescent="0.25"/>
    <row r="4660" s="33" customFormat="1" x14ac:dyDescent="0.25"/>
    <row r="4661" s="33" customFormat="1" x14ac:dyDescent="0.25"/>
    <row r="4662" s="33" customFormat="1" x14ac:dyDescent="0.25"/>
    <row r="4663" s="33" customFormat="1" x14ac:dyDescent="0.25"/>
    <row r="4664" s="33" customFormat="1" x14ac:dyDescent="0.25"/>
    <row r="4665" s="33" customFormat="1" x14ac:dyDescent="0.25"/>
    <row r="4666" s="33" customFormat="1" x14ac:dyDescent="0.25"/>
    <row r="4667" s="33" customFormat="1" x14ac:dyDescent="0.25"/>
    <row r="4668" s="33" customFormat="1" x14ac:dyDescent="0.25"/>
    <row r="4669" s="33" customFormat="1" x14ac:dyDescent="0.25"/>
    <row r="4670" s="33" customFormat="1" x14ac:dyDescent="0.25"/>
    <row r="4671" s="33" customFormat="1" x14ac:dyDescent="0.25"/>
    <row r="4672" s="33" customFormat="1" x14ac:dyDescent="0.25"/>
    <row r="4673" s="33" customFormat="1" x14ac:dyDescent="0.25"/>
    <row r="4674" s="33" customFormat="1" x14ac:dyDescent="0.25"/>
    <row r="4675" s="33" customFormat="1" x14ac:dyDescent="0.25"/>
    <row r="4676" s="33" customFormat="1" x14ac:dyDescent="0.25"/>
    <row r="4677" s="33" customFormat="1" x14ac:dyDescent="0.25"/>
    <row r="4678" s="33" customFormat="1" x14ac:dyDescent="0.25"/>
    <row r="4679" s="33" customFormat="1" x14ac:dyDescent="0.25"/>
    <row r="4680" s="33" customFormat="1" x14ac:dyDescent="0.25"/>
    <row r="4681" s="33" customFormat="1" x14ac:dyDescent="0.25"/>
    <row r="4682" s="33" customFormat="1" x14ac:dyDescent="0.25"/>
    <row r="4683" s="33" customFormat="1" x14ac:dyDescent="0.25"/>
    <row r="4684" s="33" customFormat="1" x14ac:dyDescent="0.25"/>
    <row r="4685" s="33" customFormat="1" x14ac:dyDescent="0.25"/>
    <row r="4686" s="33" customFormat="1" x14ac:dyDescent="0.25"/>
    <row r="4687" s="33" customFormat="1" x14ac:dyDescent="0.25"/>
    <row r="4688" s="33" customFormat="1" x14ac:dyDescent="0.25"/>
    <row r="4689" s="33" customFormat="1" x14ac:dyDescent="0.25"/>
    <row r="4690" s="33" customFormat="1" x14ac:dyDescent="0.25"/>
    <row r="4691" s="33" customFormat="1" x14ac:dyDescent="0.25"/>
    <row r="4692" s="33" customFormat="1" x14ac:dyDescent="0.25"/>
    <row r="4693" s="33" customFormat="1" x14ac:dyDescent="0.25"/>
    <row r="4694" s="33" customFormat="1" x14ac:dyDescent="0.25"/>
    <row r="4695" s="33" customFormat="1" x14ac:dyDescent="0.25"/>
    <row r="4696" s="33" customFormat="1" x14ac:dyDescent="0.25"/>
    <row r="4697" s="33" customFormat="1" x14ac:dyDescent="0.25"/>
    <row r="4698" s="33" customFormat="1" x14ac:dyDescent="0.25"/>
    <row r="4699" s="33" customFormat="1" x14ac:dyDescent="0.25"/>
    <row r="4700" s="33" customFormat="1" x14ac:dyDescent="0.25"/>
    <row r="4701" s="33" customFormat="1" x14ac:dyDescent="0.25"/>
    <row r="4702" s="33" customFormat="1" x14ac:dyDescent="0.25"/>
    <row r="4703" s="33" customFormat="1" x14ac:dyDescent="0.25"/>
    <row r="4704" s="33" customFormat="1" x14ac:dyDescent="0.25"/>
    <row r="4705" s="33" customFormat="1" x14ac:dyDescent="0.25"/>
    <row r="4706" s="33" customFormat="1" x14ac:dyDescent="0.25"/>
    <row r="4707" s="33" customFormat="1" x14ac:dyDescent="0.25"/>
    <row r="4708" s="33" customFormat="1" x14ac:dyDescent="0.25"/>
    <row r="4709" s="33" customFormat="1" x14ac:dyDescent="0.25"/>
    <row r="4710" s="33" customFormat="1" x14ac:dyDescent="0.25"/>
    <row r="4711" s="33" customFormat="1" x14ac:dyDescent="0.25"/>
    <row r="4712" s="33" customFormat="1" x14ac:dyDescent="0.25"/>
    <row r="4713" s="33" customFormat="1" x14ac:dyDescent="0.25"/>
    <row r="4714" s="33" customFormat="1" x14ac:dyDescent="0.25"/>
    <row r="4715" s="33" customFormat="1" x14ac:dyDescent="0.25"/>
    <row r="4716" s="33" customFormat="1" x14ac:dyDescent="0.25"/>
    <row r="4717" s="33" customFormat="1" x14ac:dyDescent="0.25"/>
    <row r="4718" s="33" customFormat="1" x14ac:dyDescent="0.25"/>
    <row r="4719" s="33" customFormat="1" x14ac:dyDescent="0.25"/>
    <row r="4720" s="33" customFormat="1" x14ac:dyDescent="0.25"/>
    <row r="4721" s="33" customFormat="1" x14ac:dyDescent="0.25"/>
    <row r="4722" s="33" customFormat="1" x14ac:dyDescent="0.25"/>
    <row r="4723" s="33" customFormat="1" x14ac:dyDescent="0.25"/>
    <row r="4724" s="33" customFormat="1" x14ac:dyDescent="0.25"/>
    <row r="4725" s="33" customFormat="1" x14ac:dyDescent="0.25"/>
    <row r="4726" s="33" customFormat="1" x14ac:dyDescent="0.25"/>
    <row r="4727" s="33" customFormat="1" x14ac:dyDescent="0.25"/>
    <row r="4728" s="33" customFormat="1" x14ac:dyDescent="0.25"/>
    <row r="4729" s="33" customFormat="1" x14ac:dyDescent="0.25"/>
    <row r="4730" s="33" customFormat="1" x14ac:dyDescent="0.25"/>
    <row r="4731" s="33" customFormat="1" x14ac:dyDescent="0.25"/>
    <row r="4732" s="33" customFormat="1" x14ac:dyDescent="0.25"/>
    <row r="4733" s="33" customFormat="1" x14ac:dyDescent="0.25"/>
    <row r="4734" s="33" customFormat="1" x14ac:dyDescent="0.25"/>
    <row r="4735" s="33" customFormat="1" x14ac:dyDescent="0.25"/>
    <row r="4736" s="33" customFormat="1" x14ac:dyDescent="0.25"/>
    <row r="4737" s="33" customFormat="1" x14ac:dyDescent="0.25"/>
    <row r="4738" s="33" customFormat="1" x14ac:dyDescent="0.25"/>
    <row r="4739" s="33" customFormat="1" x14ac:dyDescent="0.25"/>
    <row r="4740" s="33" customFormat="1" x14ac:dyDescent="0.25"/>
    <row r="4741" s="33" customFormat="1" x14ac:dyDescent="0.25"/>
    <row r="4742" s="33" customFormat="1" x14ac:dyDescent="0.25"/>
    <row r="4743" s="33" customFormat="1" x14ac:dyDescent="0.25"/>
    <row r="4744" s="33" customFormat="1" x14ac:dyDescent="0.25"/>
    <row r="4745" s="33" customFormat="1" x14ac:dyDescent="0.25"/>
    <row r="4746" s="33" customFormat="1" x14ac:dyDescent="0.25"/>
    <row r="4747" s="33" customFormat="1" x14ac:dyDescent="0.25"/>
    <row r="4748" s="33" customFormat="1" x14ac:dyDescent="0.25"/>
    <row r="4749" s="33" customFormat="1" x14ac:dyDescent="0.25"/>
    <row r="4750" s="33" customFormat="1" x14ac:dyDescent="0.25"/>
    <row r="4751" s="33" customFormat="1" x14ac:dyDescent="0.25"/>
    <row r="4752" s="33" customFormat="1" x14ac:dyDescent="0.25"/>
    <row r="4753" s="33" customFormat="1" x14ac:dyDescent="0.25"/>
    <row r="4754" s="33" customFormat="1" x14ac:dyDescent="0.25"/>
    <row r="4755" s="33" customFormat="1" x14ac:dyDescent="0.25"/>
    <row r="4756" s="33" customFormat="1" x14ac:dyDescent="0.25"/>
    <row r="4757" s="33" customFormat="1" x14ac:dyDescent="0.25"/>
    <row r="4758" s="33" customFormat="1" x14ac:dyDescent="0.25"/>
    <row r="4759" s="33" customFormat="1" x14ac:dyDescent="0.25"/>
    <row r="4760" s="33" customFormat="1" x14ac:dyDescent="0.25"/>
    <row r="4761" s="33" customFormat="1" x14ac:dyDescent="0.25"/>
    <row r="4762" s="33" customFormat="1" x14ac:dyDescent="0.25"/>
    <row r="4763" s="33" customFormat="1" x14ac:dyDescent="0.25"/>
    <row r="4764" s="33" customFormat="1" x14ac:dyDescent="0.25"/>
    <row r="4765" s="33" customFormat="1" x14ac:dyDescent="0.25"/>
    <row r="4766" s="33" customFormat="1" x14ac:dyDescent="0.25"/>
    <row r="4767" s="33" customFormat="1" x14ac:dyDescent="0.25"/>
    <row r="4768" s="33" customFormat="1" x14ac:dyDescent="0.25"/>
    <row r="4769" s="33" customFormat="1" x14ac:dyDescent="0.25"/>
    <row r="4770" s="33" customFormat="1" x14ac:dyDescent="0.25"/>
    <row r="4771" s="33" customFormat="1" x14ac:dyDescent="0.25"/>
    <row r="4772" s="33" customFormat="1" x14ac:dyDescent="0.25"/>
    <row r="4773" s="33" customFormat="1" x14ac:dyDescent="0.25"/>
    <row r="4774" s="33" customFormat="1" x14ac:dyDescent="0.25"/>
    <row r="4775" s="33" customFormat="1" x14ac:dyDescent="0.25"/>
    <row r="4776" s="33" customFormat="1" x14ac:dyDescent="0.25"/>
    <row r="4777" s="33" customFormat="1" x14ac:dyDescent="0.25"/>
    <row r="4778" s="33" customFormat="1" x14ac:dyDescent="0.25"/>
    <row r="4779" s="33" customFormat="1" x14ac:dyDescent="0.25"/>
    <row r="4780" s="33" customFormat="1" x14ac:dyDescent="0.25"/>
    <row r="4781" s="33" customFormat="1" x14ac:dyDescent="0.25"/>
    <row r="4782" s="33" customFormat="1" x14ac:dyDescent="0.25"/>
    <row r="4783" s="33" customFormat="1" x14ac:dyDescent="0.25"/>
    <row r="4784" s="33" customFormat="1" x14ac:dyDescent="0.25"/>
    <row r="4785" s="33" customFormat="1" x14ac:dyDescent="0.25"/>
    <row r="4786" s="33" customFormat="1" x14ac:dyDescent="0.25"/>
    <row r="4787" s="33" customFormat="1" x14ac:dyDescent="0.25"/>
    <row r="4788" s="33" customFormat="1" x14ac:dyDescent="0.25"/>
    <row r="4789" s="33" customFormat="1" x14ac:dyDescent="0.25"/>
    <row r="4790" s="33" customFormat="1" x14ac:dyDescent="0.25"/>
    <row r="4791" s="33" customFormat="1" x14ac:dyDescent="0.25"/>
    <row r="4792" s="33" customFormat="1" x14ac:dyDescent="0.25"/>
    <row r="4793" s="33" customFormat="1" x14ac:dyDescent="0.25"/>
    <row r="4794" s="33" customFormat="1" x14ac:dyDescent="0.25"/>
    <row r="4795" s="33" customFormat="1" x14ac:dyDescent="0.25"/>
    <row r="4796" s="33" customFormat="1" x14ac:dyDescent="0.25"/>
    <row r="4797" s="33" customFormat="1" x14ac:dyDescent="0.25"/>
    <row r="4798" s="33" customFormat="1" x14ac:dyDescent="0.25"/>
    <row r="4799" s="33" customFormat="1" x14ac:dyDescent="0.25"/>
    <row r="4800" s="33" customFormat="1" x14ac:dyDescent="0.25"/>
    <row r="4801" s="33" customFormat="1" x14ac:dyDescent="0.25"/>
    <row r="4802" s="33" customFormat="1" x14ac:dyDescent="0.25"/>
    <row r="4803" s="33" customFormat="1" x14ac:dyDescent="0.25"/>
    <row r="4804" s="33" customFormat="1" x14ac:dyDescent="0.25"/>
    <row r="4805" s="33" customFormat="1" x14ac:dyDescent="0.25"/>
    <row r="4806" s="33" customFormat="1" x14ac:dyDescent="0.25"/>
    <row r="4807" s="33" customFormat="1" x14ac:dyDescent="0.25"/>
    <row r="4808" s="33" customFormat="1" x14ac:dyDescent="0.25"/>
    <row r="4809" s="33" customFormat="1" x14ac:dyDescent="0.25"/>
    <row r="4810" s="33" customFormat="1" x14ac:dyDescent="0.25"/>
    <row r="4811" s="33" customFormat="1" x14ac:dyDescent="0.25"/>
    <row r="4812" s="33" customFormat="1" x14ac:dyDescent="0.25"/>
    <row r="4813" s="33" customFormat="1" x14ac:dyDescent="0.25"/>
    <row r="4814" s="33" customFormat="1" x14ac:dyDescent="0.25"/>
    <row r="4815" s="33" customFormat="1" x14ac:dyDescent="0.25"/>
    <row r="4816" s="33" customFormat="1" x14ac:dyDescent="0.25"/>
    <row r="4817" s="33" customFormat="1" x14ac:dyDescent="0.25"/>
    <row r="4818" s="33" customFormat="1" x14ac:dyDescent="0.25"/>
    <row r="4819" s="33" customFormat="1" x14ac:dyDescent="0.25"/>
    <row r="4820" s="33" customFormat="1" x14ac:dyDescent="0.25"/>
    <row r="4821" s="33" customFormat="1" x14ac:dyDescent="0.25"/>
    <row r="4822" s="33" customFormat="1" x14ac:dyDescent="0.25"/>
    <row r="4823" s="33" customFormat="1" x14ac:dyDescent="0.25"/>
    <row r="4824" s="33" customFormat="1" x14ac:dyDescent="0.25"/>
    <row r="4825" s="33" customFormat="1" x14ac:dyDescent="0.25"/>
    <row r="4826" s="33" customFormat="1" x14ac:dyDescent="0.25"/>
    <row r="4827" s="33" customFormat="1" x14ac:dyDescent="0.25"/>
    <row r="4828" s="33" customFormat="1" x14ac:dyDescent="0.25"/>
    <row r="4829" s="33" customFormat="1" x14ac:dyDescent="0.25"/>
    <row r="4830" s="33" customFormat="1" x14ac:dyDescent="0.25"/>
    <row r="4831" s="33" customFormat="1" x14ac:dyDescent="0.25"/>
    <row r="4832" s="33" customFormat="1" x14ac:dyDescent="0.25"/>
    <row r="4833" s="33" customFormat="1" x14ac:dyDescent="0.25"/>
    <row r="4834" s="33" customFormat="1" x14ac:dyDescent="0.25"/>
    <row r="4835" s="33" customFormat="1" x14ac:dyDescent="0.25"/>
    <row r="4836" s="33" customFormat="1" x14ac:dyDescent="0.25"/>
    <row r="4837" s="33" customFormat="1" x14ac:dyDescent="0.25"/>
    <row r="4838" s="33" customFormat="1" x14ac:dyDescent="0.25"/>
    <row r="4839" s="33" customFormat="1" x14ac:dyDescent="0.25"/>
    <row r="4840" s="33" customFormat="1" x14ac:dyDescent="0.25"/>
    <row r="4841" s="33" customFormat="1" x14ac:dyDescent="0.25"/>
    <row r="4842" s="33" customFormat="1" x14ac:dyDescent="0.25"/>
    <row r="4843" s="33" customFormat="1" x14ac:dyDescent="0.25"/>
    <row r="4844" s="33" customFormat="1" x14ac:dyDescent="0.25"/>
    <row r="4845" s="33" customFormat="1" x14ac:dyDescent="0.25"/>
    <row r="4846" s="33" customFormat="1" x14ac:dyDescent="0.25"/>
    <row r="4847" s="33" customFormat="1" x14ac:dyDescent="0.25"/>
    <row r="4848" s="33" customFormat="1" x14ac:dyDescent="0.25"/>
    <row r="4849" s="33" customFormat="1" x14ac:dyDescent="0.25"/>
    <row r="4850" s="33" customFormat="1" x14ac:dyDescent="0.25"/>
    <row r="4851" s="33" customFormat="1" x14ac:dyDescent="0.25"/>
    <row r="4852" s="33" customFormat="1" x14ac:dyDescent="0.25"/>
    <row r="4853" s="33" customFormat="1" x14ac:dyDescent="0.25"/>
    <row r="4854" s="33" customFormat="1" x14ac:dyDescent="0.25"/>
    <row r="4855" s="33" customFormat="1" x14ac:dyDescent="0.25"/>
    <row r="4856" s="33" customFormat="1" x14ac:dyDescent="0.25"/>
    <row r="4857" s="33" customFormat="1" x14ac:dyDescent="0.25"/>
    <row r="4858" s="33" customFormat="1" x14ac:dyDescent="0.25"/>
    <row r="4859" s="33" customFormat="1" x14ac:dyDescent="0.25"/>
    <row r="4860" s="33" customFormat="1" x14ac:dyDescent="0.25"/>
    <row r="4861" s="33" customFormat="1" x14ac:dyDescent="0.25"/>
    <row r="4862" s="33" customFormat="1" x14ac:dyDescent="0.25"/>
    <row r="4863" s="33" customFormat="1" x14ac:dyDescent="0.25"/>
    <row r="4864" s="33" customFormat="1" x14ac:dyDescent="0.25"/>
    <row r="4865" s="33" customFormat="1" x14ac:dyDescent="0.25"/>
    <row r="4866" s="33" customFormat="1" x14ac:dyDescent="0.25"/>
    <row r="4867" s="33" customFormat="1" x14ac:dyDescent="0.25"/>
    <row r="4868" s="33" customFormat="1" x14ac:dyDescent="0.25"/>
    <row r="4869" s="33" customFormat="1" x14ac:dyDescent="0.25"/>
    <row r="4870" s="33" customFormat="1" x14ac:dyDescent="0.25"/>
    <row r="4871" s="33" customFormat="1" x14ac:dyDescent="0.25"/>
    <row r="4872" s="33" customFormat="1" x14ac:dyDescent="0.25"/>
    <row r="4873" s="33" customFormat="1" x14ac:dyDescent="0.25"/>
    <row r="4874" s="33" customFormat="1" x14ac:dyDescent="0.25"/>
    <row r="4875" s="33" customFormat="1" x14ac:dyDescent="0.25"/>
    <row r="4876" s="33" customFormat="1" x14ac:dyDescent="0.25"/>
    <row r="4877" s="33" customFormat="1" x14ac:dyDescent="0.25"/>
    <row r="4878" s="33" customFormat="1" x14ac:dyDescent="0.25"/>
    <row r="4879" s="33" customFormat="1" x14ac:dyDescent="0.25"/>
    <row r="4880" s="33" customFormat="1" x14ac:dyDescent="0.25"/>
    <row r="4881" s="33" customFormat="1" x14ac:dyDescent="0.25"/>
    <row r="4882" s="33" customFormat="1" x14ac:dyDescent="0.25"/>
    <row r="4883" s="33" customFormat="1" x14ac:dyDescent="0.25"/>
    <row r="4884" s="33" customFormat="1" x14ac:dyDescent="0.25"/>
    <row r="4885" s="33" customFormat="1" x14ac:dyDescent="0.25"/>
    <row r="4886" s="33" customFormat="1" x14ac:dyDescent="0.25"/>
    <row r="4887" s="33" customFormat="1" x14ac:dyDescent="0.25"/>
    <row r="4888" s="33" customFormat="1" x14ac:dyDescent="0.25"/>
    <row r="4889" s="33" customFormat="1" x14ac:dyDescent="0.25"/>
    <row r="4890" s="33" customFormat="1" x14ac:dyDescent="0.25"/>
    <row r="4891" s="33" customFormat="1" x14ac:dyDescent="0.25"/>
    <row r="4892" s="33" customFormat="1" x14ac:dyDescent="0.25"/>
    <row r="4893" s="33" customFormat="1" x14ac:dyDescent="0.25"/>
    <row r="4894" s="33" customFormat="1" x14ac:dyDescent="0.25"/>
    <row r="4895" s="33" customFormat="1" x14ac:dyDescent="0.25"/>
    <row r="4896" s="33" customFormat="1" x14ac:dyDescent="0.25"/>
    <row r="4897" s="33" customFormat="1" x14ac:dyDescent="0.25"/>
    <row r="4898" s="33" customFormat="1" x14ac:dyDescent="0.25"/>
    <row r="4899" s="33" customFormat="1" x14ac:dyDescent="0.25"/>
    <row r="4900" s="33" customFormat="1" x14ac:dyDescent="0.25"/>
    <row r="4901" s="33" customFormat="1" x14ac:dyDescent="0.25"/>
    <row r="4902" s="33" customFormat="1" x14ac:dyDescent="0.25"/>
    <row r="4903" s="33" customFormat="1" x14ac:dyDescent="0.25"/>
    <row r="4904" s="33" customFormat="1" x14ac:dyDescent="0.25"/>
    <row r="4905" s="33" customFormat="1" x14ac:dyDescent="0.25"/>
    <row r="4906" s="33" customFormat="1" x14ac:dyDescent="0.25"/>
    <row r="4907" s="33" customFormat="1" x14ac:dyDescent="0.25"/>
    <row r="4908" s="33" customFormat="1" x14ac:dyDescent="0.25"/>
    <row r="4909" s="33" customFormat="1" x14ac:dyDescent="0.25"/>
    <row r="4910" s="33" customFormat="1" x14ac:dyDescent="0.25"/>
    <row r="4911" s="33" customFormat="1" x14ac:dyDescent="0.25"/>
    <row r="4912" s="33" customFormat="1" x14ac:dyDescent="0.25"/>
    <row r="4913" s="33" customFormat="1" x14ac:dyDescent="0.25"/>
    <row r="4914" s="33" customFormat="1" x14ac:dyDescent="0.25"/>
    <row r="4915" s="33" customFormat="1" x14ac:dyDescent="0.25"/>
    <row r="4916" s="33" customFormat="1" x14ac:dyDescent="0.25"/>
    <row r="4917" s="33" customFormat="1" x14ac:dyDescent="0.25"/>
    <row r="4918" s="33" customFormat="1" x14ac:dyDescent="0.25"/>
    <row r="4919" s="33" customFormat="1" x14ac:dyDescent="0.25"/>
    <row r="4920" s="33" customFormat="1" x14ac:dyDescent="0.25"/>
    <row r="4921" s="33" customFormat="1" x14ac:dyDescent="0.25"/>
    <row r="4922" s="33" customFormat="1" x14ac:dyDescent="0.25"/>
    <row r="4923" s="33" customFormat="1" x14ac:dyDescent="0.25"/>
    <row r="4924" s="33" customFormat="1" x14ac:dyDescent="0.25"/>
    <row r="4925" s="33" customFormat="1" x14ac:dyDescent="0.25"/>
    <row r="4926" s="33" customFormat="1" x14ac:dyDescent="0.25"/>
    <row r="4927" s="33" customFormat="1" x14ac:dyDescent="0.25"/>
    <row r="4928" s="33" customFormat="1" x14ac:dyDescent="0.25"/>
    <row r="4929" s="33" customFormat="1" x14ac:dyDescent="0.25"/>
    <row r="4930" s="33" customFormat="1" x14ac:dyDescent="0.25"/>
    <row r="4931" s="33" customFormat="1" x14ac:dyDescent="0.25"/>
    <row r="4932" s="33" customFormat="1" x14ac:dyDescent="0.25"/>
    <row r="4933" s="33" customFormat="1" x14ac:dyDescent="0.25"/>
    <row r="4934" s="33" customFormat="1" x14ac:dyDescent="0.25"/>
    <row r="4935" s="33" customFormat="1" x14ac:dyDescent="0.25"/>
    <row r="4936" s="33" customFormat="1" x14ac:dyDescent="0.25"/>
    <row r="4937" s="33" customFormat="1" x14ac:dyDescent="0.25"/>
    <row r="4938" s="33" customFormat="1" x14ac:dyDescent="0.25"/>
    <row r="4939" s="33" customFormat="1" x14ac:dyDescent="0.25"/>
    <row r="4940" s="33" customFormat="1" x14ac:dyDescent="0.25"/>
    <row r="4941" s="33" customFormat="1" x14ac:dyDescent="0.25"/>
    <row r="4942" s="33" customFormat="1" x14ac:dyDescent="0.25"/>
    <row r="4943" s="33" customFormat="1" x14ac:dyDescent="0.25"/>
    <row r="4944" s="33" customFormat="1" x14ac:dyDescent="0.25"/>
    <row r="4945" s="33" customFormat="1" x14ac:dyDescent="0.25"/>
    <row r="4946" s="33" customFormat="1" x14ac:dyDescent="0.25"/>
    <row r="4947" s="33" customFormat="1" x14ac:dyDescent="0.25"/>
    <row r="4948" s="33" customFormat="1" x14ac:dyDescent="0.25"/>
    <row r="4949" s="33" customFormat="1" x14ac:dyDescent="0.25"/>
    <row r="4950" s="33" customFormat="1" x14ac:dyDescent="0.25"/>
    <row r="4951" s="33" customFormat="1" x14ac:dyDescent="0.25"/>
    <row r="4952" s="33" customFormat="1" x14ac:dyDescent="0.25"/>
    <row r="4953" s="33" customFormat="1" x14ac:dyDescent="0.25"/>
    <row r="4954" s="33" customFormat="1" x14ac:dyDescent="0.25"/>
    <row r="4955" s="33" customFormat="1" x14ac:dyDescent="0.25"/>
    <row r="4956" s="33" customFormat="1" x14ac:dyDescent="0.25"/>
    <row r="4957" s="33" customFormat="1" x14ac:dyDescent="0.25"/>
    <row r="4958" s="33" customFormat="1" x14ac:dyDescent="0.25"/>
    <row r="4959" s="33" customFormat="1" x14ac:dyDescent="0.25"/>
    <row r="4960" s="33" customFormat="1" x14ac:dyDescent="0.25"/>
    <row r="4961" s="33" customFormat="1" x14ac:dyDescent="0.25"/>
    <row r="4962" s="33" customFormat="1" x14ac:dyDescent="0.25"/>
    <row r="4963" s="33" customFormat="1" x14ac:dyDescent="0.25"/>
    <row r="4964" s="33" customFormat="1" x14ac:dyDescent="0.25"/>
    <row r="4965" s="33" customFormat="1" x14ac:dyDescent="0.25"/>
    <row r="4966" s="33" customFormat="1" x14ac:dyDescent="0.25"/>
    <row r="4967" s="33" customFormat="1" x14ac:dyDescent="0.25"/>
    <row r="4968" s="33" customFormat="1" x14ac:dyDescent="0.25"/>
    <row r="4969" s="33" customFormat="1" x14ac:dyDescent="0.25"/>
    <row r="4970" s="33" customFormat="1" x14ac:dyDescent="0.25"/>
    <row r="4971" s="33" customFormat="1" x14ac:dyDescent="0.25"/>
    <row r="4972" s="33" customFormat="1" x14ac:dyDescent="0.25"/>
    <row r="4973" s="33" customFormat="1" x14ac:dyDescent="0.25"/>
    <row r="4974" s="33" customFormat="1" x14ac:dyDescent="0.25"/>
    <row r="4975" s="33" customFormat="1" x14ac:dyDescent="0.25"/>
    <row r="4976" s="33" customFormat="1" x14ac:dyDescent="0.25"/>
    <row r="4977" s="33" customFormat="1" x14ac:dyDescent="0.25"/>
    <row r="4978" s="33" customFormat="1" x14ac:dyDescent="0.25"/>
    <row r="4979" s="33" customFormat="1" x14ac:dyDescent="0.25"/>
    <row r="4980" s="33" customFormat="1" x14ac:dyDescent="0.25"/>
    <row r="4981" s="33" customFormat="1" x14ac:dyDescent="0.25"/>
    <row r="4982" s="33" customFormat="1" x14ac:dyDescent="0.25"/>
    <row r="4983" s="33" customFormat="1" x14ac:dyDescent="0.25"/>
    <row r="4984" s="33" customFormat="1" x14ac:dyDescent="0.25"/>
    <row r="4985" s="33" customFormat="1" x14ac:dyDescent="0.25"/>
    <row r="4986" s="33" customFormat="1" x14ac:dyDescent="0.25"/>
    <row r="4987" s="33" customFormat="1" x14ac:dyDescent="0.25"/>
    <row r="4988" s="33" customFormat="1" x14ac:dyDescent="0.25"/>
    <row r="4989" s="33" customFormat="1" x14ac:dyDescent="0.25"/>
    <row r="4990" s="33" customFormat="1" x14ac:dyDescent="0.25"/>
    <row r="4991" s="33" customFormat="1" x14ac:dyDescent="0.25"/>
    <row r="4992" s="33" customFormat="1" x14ac:dyDescent="0.25"/>
    <row r="4993" s="33" customFormat="1" x14ac:dyDescent="0.25"/>
    <row r="4994" s="33" customFormat="1" x14ac:dyDescent="0.25"/>
    <row r="4995" s="33" customFormat="1" x14ac:dyDescent="0.25"/>
    <row r="4996" s="33" customFormat="1" x14ac:dyDescent="0.25"/>
    <row r="4997" s="33" customFormat="1" x14ac:dyDescent="0.25"/>
    <row r="4998" s="33" customFormat="1" x14ac:dyDescent="0.25"/>
    <row r="4999" s="33" customFormat="1" x14ac:dyDescent="0.25"/>
    <row r="5000" s="33" customFormat="1" x14ac:dyDescent="0.25"/>
    <row r="5001" s="33" customFormat="1" x14ac:dyDescent="0.25"/>
    <row r="5002" s="33" customFormat="1" x14ac:dyDescent="0.25"/>
    <row r="5003" s="33" customFormat="1" x14ac:dyDescent="0.25"/>
    <row r="5004" s="33" customFormat="1" x14ac:dyDescent="0.25"/>
    <row r="5005" s="33" customFormat="1" x14ac:dyDescent="0.25"/>
    <row r="5006" s="33" customFormat="1" x14ac:dyDescent="0.25"/>
    <row r="5007" s="33" customFormat="1" x14ac:dyDescent="0.25"/>
    <row r="5008" s="33" customFormat="1" x14ac:dyDescent="0.25"/>
    <row r="5009" s="33" customFormat="1" x14ac:dyDescent="0.25"/>
    <row r="5010" s="33" customFormat="1" x14ac:dyDescent="0.25"/>
    <row r="5011" s="33" customFormat="1" x14ac:dyDescent="0.25"/>
    <row r="5012" s="33" customFormat="1" x14ac:dyDescent="0.25"/>
    <row r="5013" s="33" customFormat="1" x14ac:dyDescent="0.25"/>
    <row r="5014" s="33" customFormat="1" x14ac:dyDescent="0.25"/>
    <row r="5015" s="33" customFormat="1" x14ac:dyDescent="0.25"/>
    <row r="5016" s="33" customFormat="1" x14ac:dyDescent="0.25"/>
    <row r="5017" s="33" customFormat="1" x14ac:dyDescent="0.25"/>
    <row r="5018" s="33" customFormat="1" x14ac:dyDescent="0.25"/>
    <row r="5019" s="33" customFormat="1" x14ac:dyDescent="0.25"/>
    <row r="5020" s="33" customFormat="1" x14ac:dyDescent="0.25"/>
    <row r="5021" s="33" customFormat="1" x14ac:dyDescent="0.25"/>
    <row r="5022" s="33" customFormat="1" x14ac:dyDescent="0.25"/>
    <row r="5023" s="33" customFormat="1" x14ac:dyDescent="0.25"/>
    <row r="5024" s="33" customFormat="1" x14ac:dyDescent="0.25"/>
    <row r="5025" s="33" customFormat="1" x14ac:dyDescent="0.25"/>
    <row r="5026" s="33" customFormat="1" x14ac:dyDescent="0.25"/>
    <row r="5027" s="33" customFormat="1" x14ac:dyDescent="0.25"/>
    <row r="5028" s="33" customFormat="1" x14ac:dyDescent="0.25"/>
    <row r="5029" s="33" customFormat="1" x14ac:dyDescent="0.25"/>
    <row r="5030" s="33" customFormat="1" x14ac:dyDescent="0.25"/>
    <row r="5031" s="33" customFormat="1" x14ac:dyDescent="0.25"/>
    <row r="5032" s="33" customFormat="1" x14ac:dyDescent="0.25"/>
    <row r="5033" s="33" customFormat="1" x14ac:dyDescent="0.25"/>
    <row r="5034" s="33" customFormat="1" x14ac:dyDescent="0.25"/>
    <row r="5035" s="33" customFormat="1" x14ac:dyDescent="0.25"/>
    <row r="5036" s="33" customFormat="1" x14ac:dyDescent="0.25"/>
    <row r="5037" s="33" customFormat="1" x14ac:dyDescent="0.25"/>
    <row r="5038" s="33" customFormat="1" x14ac:dyDescent="0.25"/>
    <row r="5039" s="33" customFormat="1" x14ac:dyDescent="0.25"/>
    <row r="5040" s="33" customFormat="1" x14ac:dyDescent="0.25"/>
    <row r="5041" s="33" customFormat="1" x14ac:dyDescent="0.25"/>
    <row r="5042" s="33" customFormat="1" x14ac:dyDescent="0.25"/>
    <row r="5043" s="33" customFormat="1" x14ac:dyDescent="0.25"/>
    <row r="5044" s="33" customFormat="1" x14ac:dyDescent="0.25"/>
    <row r="5045" s="33" customFormat="1" x14ac:dyDescent="0.25"/>
    <row r="5046" s="33" customFormat="1" x14ac:dyDescent="0.25"/>
    <row r="5047" s="33" customFormat="1" x14ac:dyDescent="0.25"/>
    <row r="5048" s="33" customFormat="1" x14ac:dyDescent="0.25"/>
    <row r="5049" s="33" customFormat="1" x14ac:dyDescent="0.25"/>
    <row r="5050" s="33" customFormat="1" x14ac:dyDescent="0.25"/>
    <row r="5051" s="33" customFormat="1" x14ac:dyDescent="0.25"/>
    <row r="5052" s="33" customFormat="1" x14ac:dyDescent="0.25"/>
    <row r="5053" s="33" customFormat="1" x14ac:dyDescent="0.25"/>
    <row r="5054" s="33" customFormat="1" x14ac:dyDescent="0.25"/>
    <row r="5055" s="33" customFormat="1" x14ac:dyDescent="0.25"/>
    <row r="5056" s="33" customFormat="1" x14ac:dyDescent="0.25"/>
    <row r="5057" s="33" customFormat="1" x14ac:dyDescent="0.25"/>
    <row r="5058" s="33" customFormat="1" x14ac:dyDescent="0.25"/>
    <row r="5059" s="33" customFormat="1" x14ac:dyDescent="0.25"/>
    <row r="5060" s="33" customFormat="1" x14ac:dyDescent="0.25"/>
    <row r="5061" s="33" customFormat="1" x14ac:dyDescent="0.25"/>
    <row r="5062" s="33" customFormat="1" x14ac:dyDescent="0.25"/>
    <row r="5063" s="33" customFormat="1" x14ac:dyDescent="0.25"/>
    <row r="5064" s="33" customFormat="1" x14ac:dyDescent="0.25"/>
    <row r="5065" s="33" customFormat="1" x14ac:dyDescent="0.25"/>
    <row r="5066" s="33" customFormat="1" x14ac:dyDescent="0.25"/>
    <row r="5067" s="33" customFormat="1" x14ac:dyDescent="0.25"/>
    <row r="5068" s="33" customFormat="1" x14ac:dyDescent="0.25"/>
    <row r="5069" s="33" customFormat="1" x14ac:dyDescent="0.25"/>
    <row r="5070" s="33" customFormat="1" x14ac:dyDescent="0.25"/>
    <row r="5071" s="33" customFormat="1" x14ac:dyDescent="0.25"/>
    <row r="5072" s="33" customFormat="1" x14ac:dyDescent="0.25"/>
    <row r="5073" s="33" customFormat="1" x14ac:dyDescent="0.25"/>
    <row r="5074" s="33" customFormat="1" x14ac:dyDescent="0.25"/>
    <row r="5075" s="33" customFormat="1" x14ac:dyDescent="0.25"/>
    <row r="5076" s="33" customFormat="1" x14ac:dyDescent="0.25"/>
    <row r="5077" s="33" customFormat="1" x14ac:dyDescent="0.25"/>
    <row r="5078" s="33" customFormat="1" x14ac:dyDescent="0.25"/>
    <row r="5079" s="33" customFormat="1" x14ac:dyDescent="0.25"/>
    <row r="5080" s="33" customFormat="1" x14ac:dyDescent="0.25"/>
    <row r="5081" s="33" customFormat="1" x14ac:dyDescent="0.25"/>
    <row r="5082" s="33" customFormat="1" x14ac:dyDescent="0.25"/>
    <row r="5083" s="33" customFormat="1" x14ac:dyDescent="0.25"/>
    <row r="5084" s="33" customFormat="1" x14ac:dyDescent="0.25"/>
    <row r="5085" s="33" customFormat="1" x14ac:dyDescent="0.25"/>
    <row r="5086" s="33" customFormat="1" x14ac:dyDescent="0.25"/>
    <row r="5087" s="33" customFormat="1" x14ac:dyDescent="0.25"/>
    <row r="5088" s="33" customFormat="1" x14ac:dyDescent="0.25"/>
    <row r="5089" s="33" customFormat="1" x14ac:dyDescent="0.25"/>
    <row r="5090" s="33" customFormat="1" x14ac:dyDescent="0.25"/>
    <row r="5091" s="33" customFormat="1" x14ac:dyDescent="0.25"/>
    <row r="5092" s="33" customFormat="1" x14ac:dyDescent="0.25"/>
    <row r="5093" s="33" customFormat="1" x14ac:dyDescent="0.25"/>
    <row r="5094" s="33" customFormat="1" x14ac:dyDescent="0.25"/>
    <row r="5095" s="33" customFormat="1" x14ac:dyDescent="0.25"/>
    <row r="5096" s="33" customFormat="1" x14ac:dyDescent="0.25"/>
    <row r="5097" s="33" customFormat="1" x14ac:dyDescent="0.25"/>
    <row r="5098" s="33" customFormat="1" x14ac:dyDescent="0.25"/>
    <row r="5099" s="33" customFormat="1" x14ac:dyDescent="0.25"/>
    <row r="5100" s="33" customFormat="1" x14ac:dyDescent="0.25"/>
    <row r="5101" s="33" customFormat="1" x14ac:dyDescent="0.25"/>
    <row r="5102" s="33" customFormat="1" x14ac:dyDescent="0.25"/>
    <row r="5103" s="33" customFormat="1" x14ac:dyDescent="0.25"/>
    <row r="5104" s="33" customFormat="1" x14ac:dyDescent="0.25"/>
    <row r="5105" s="33" customFormat="1" x14ac:dyDescent="0.25"/>
    <row r="5106" s="33" customFormat="1" x14ac:dyDescent="0.25"/>
    <row r="5107" s="33" customFormat="1" x14ac:dyDescent="0.25"/>
    <row r="5108" s="33" customFormat="1" x14ac:dyDescent="0.25"/>
    <row r="5109" s="33" customFormat="1" x14ac:dyDescent="0.25"/>
    <row r="5110" s="33" customFormat="1" x14ac:dyDescent="0.25"/>
    <row r="5111" s="33" customFormat="1" x14ac:dyDescent="0.25"/>
    <row r="5112" s="33" customFormat="1" x14ac:dyDescent="0.25"/>
    <row r="5113" s="33" customFormat="1" x14ac:dyDescent="0.25"/>
    <row r="5114" s="33" customFormat="1" x14ac:dyDescent="0.25"/>
    <row r="5115" s="33" customFormat="1" x14ac:dyDescent="0.25"/>
    <row r="5116" s="33" customFormat="1" x14ac:dyDescent="0.25"/>
    <row r="5117" s="33" customFormat="1" x14ac:dyDescent="0.25"/>
    <row r="5118" s="33" customFormat="1" x14ac:dyDescent="0.25"/>
    <row r="5119" s="33" customFormat="1" x14ac:dyDescent="0.25"/>
    <row r="5120" s="33" customFormat="1" x14ac:dyDescent="0.25"/>
    <row r="5121" s="33" customFormat="1" x14ac:dyDescent="0.25"/>
    <row r="5122" s="33" customFormat="1" x14ac:dyDescent="0.25"/>
    <row r="5123" s="33" customFormat="1" x14ac:dyDescent="0.25"/>
    <row r="5124" s="33" customFormat="1" x14ac:dyDescent="0.25"/>
    <row r="5125" s="33" customFormat="1" x14ac:dyDescent="0.25"/>
    <row r="5126" s="33" customFormat="1" x14ac:dyDescent="0.25"/>
    <row r="5127" s="33" customFormat="1" x14ac:dyDescent="0.25"/>
    <row r="5128" s="33" customFormat="1" x14ac:dyDescent="0.25"/>
    <row r="5129" s="33" customFormat="1" x14ac:dyDescent="0.25"/>
    <row r="5130" s="33" customFormat="1" x14ac:dyDescent="0.25"/>
    <row r="5131" s="33" customFormat="1" x14ac:dyDescent="0.25"/>
    <row r="5132" s="33" customFormat="1" x14ac:dyDescent="0.25"/>
    <row r="5133" s="33" customFormat="1" x14ac:dyDescent="0.25"/>
    <row r="5134" s="33" customFormat="1" x14ac:dyDescent="0.25"/>
    <row r="5135" s="33" customFormat="1" x14ac:dyDescent="0.25"/>
    <row r="5136" s="33" customFormat="1" x14ac:dyDescent="0.25"/>
    <row r="5137" s="33" customFormat="1" x14ac:dyDescent="0.25"/>
    <row r="5138" s="33" customFormat="1" x14ac:dyDescent="0.25"/>
    <row r="5139" s="33" customFormat="1" x14ac:dyDescent="0.25"/>
    <row r="5140" s="33" customFormat="1" x14ac:dyDescent="0.25"/>
    <row r="5141" s="33" customFormat="1" x14ac:dyDescent="0.25"/>
    <row r="5142" s="33" customFormat="1" x14ac:dyDescent="0.25"/>
    <row r="5143" s="33" customFormat="1" x14ac:dyDescent="0.25"/>
    <row r="5144" s="33" customFormat="1" x14ac:dyDescent="0.25"/>
    <row r="5145" s="33" customFormat="1" x14ac:dyDescent="0.25"/>
    <row r="5146" s="33" customFormat="1" x14ac:dyDescent="0.25"/>
    <row r="5147" s="33" customFormat="1" x14ac:dyDescent="0.25"/>
    <row r="5148" s="33" customFormat="1" x14ac:dyDescent="0.25"/>
    <row r="5149" s="33" customFormat="1" x14ac:dyDescent="0.25"/>
    <row r="5150" s="33" customFormat="1" x14ac:dyDescent="0.25"/>
    <row r="5151" s="33" customFormat="1" x14ac:dyDescent="0.25"/>
    <row r="5152" s="33" customFormat="1" x14ac:dyDescent="0.25"/>
    <row r="5153" s="33" customFormat="1" x14ac:dyDescent="0.25"/>
    <row r="5154" s="33" customFormat="1" x14ac:dyDescent="0.25"/>
    <row r="5155" s="33" customFormat="1" x14ac:dyDescent="0.25"/>
    <row r="5156" s="33" customFormat="1" x14ac:dyDescent="0.25"/>
    <row r="5157" s="33" customFormat="1" x14ac:dyDescent="0.25"/>
    <row r="5158" s="33" customFormat="1" x14ac:dyDescent="0.25"/>
    <row r="5159" s="33" customFormat="1" x14ac:dyDescent="0.25"/>
    <row r="5160" s="33" customFormat="1" x14ac:dyDescent="0.25"/>
    <row r="5161" s="33" customFormat="1" x14ac:dyDescent="0.25"/>
    <row r="5162" s="33" customFormat="1" x14ac:dyDescent="0.25"/>
    <row r="5163" s="33" customFormat="1" x14ac:dyDescent="0.25"/>
    <row r="5164" s="33" customFormat="1" x14ac:dyDescent="0.25"/>
    <row r="5165" s="33" customFormat="1" x14ac:dyDescent="0.25"/>
    <row r="5166" s="33" customFormat="1" x14ac:dyDescent="0.25"/>
    <row r="5167" s="33" customFormat="1" x14ac:dyDescent="0.25"/>
    <row r="5168" s="33" customFormat="1" x14ac:dyDescent="0.25"/>
    <row r="5169" s="33" customFormat="1" x14ac:dyDescent="0.25"/>
    <row r="5170" s="33" customFormat="1" x14ac:dyDescent="0.25"/>
    <row r="5171" s="33" customFormat="1" x14ac:dyDescent="0.25"/>
    <row r="5172" s="33" customFormat="1" x14ac:dyDescent="0.25"/>
    <row r="5173" s="33" customFormat="1" x14ac:dyDescent="0.25"/>
    <row r="5174" s="33" customFormat="1" x14ac:dyDescent="0.25"/>
    <row r="5175" s="33" customFormat="1" x14ac:dyDescent="0.25"/>
    <row r="5176" s="33" customFormat="1" x14ac:dyDescent="0.25"/>
    <row r="5177" s="33" customFormat="1" x14ac:dyDescent="0.25"/>
    <row r="5178" s="33" customFormat="1" x14ac:dyDescent="0.25"/>
    <row r="5179" s="33" customFormat="1" x14ac:dyDescent="0.25"/>
    <row r="5180" s="33" customFormat="1" x14ac:dyDescent="0.25"/>
    <row r="5181" s="33" customFormat="1" x14ac:dyDescent="0.25"/>
    <row r="5182" s="33" customFormat="1" x14ac:dyDescent="0.25"/>
    <row r="5183" s="33" customFormat="1" x14ac:dyDescent="0.25"/>
    <row r="5184" s="33" customFormat="1" x14ac:dyDescent="0.25"/>
    <row r="5185" s="33" customFormat="1" x14ac:dyDescent="0.25"/>
    <row r="5186" s="33" customFormat="1" x14ac:dyDescent="0.25"/>
    <row r="5187" s="33" customFormat="1" x14ac:dyDescent="0.25"/>
    <row r="5188" s="33" customFormat="1" x14ac:dyDescent="0.25"/>
    <row r="5189" s="33" customFormat="1" x14ac:dyDescent="0.25"/>
    <row r="5190" s="33" customFormat="1" x14ac:dyDescent="0.25"/>
    <row r="5191" s="33" customFormat="1" x14ac:dyDescent="0.25"/>
    <row r="5192" s="33" customFormat="1" x14ac:dyDescent="0.25"/>
    <row r="5193" s="33" customFormat="1" x14ac:dyDescent="0.25"/>
    <row r="5194" s="33" customFormat="1" x14ac:dyDescent="0.25"/>
    <row r="5195" s="33" customFormat="1" x14ac:dyDescent="0.25"/>
    <row r="5196" s="33" customFormat="1" x14ac:dyDescent="0.25"/>
    <row r="5197" s="33" customFormat="1" x14ac:dyDescent="0.25"/>
    <row r="5198" s="33" customFormat="1" x14ac:dyDescent="0.25"/>
    <row r="5199" s="33" customFormat="1" x14ac:dyDescent="0.25"/>
    <row r="5200" s="33" customFormat="1" x14ac:dyDescent="0.25"/>
    <row r="5201" s="33" customFormat="1" x14ac:dyDescent="0.25"/>
    <row r="5202" s="33" customFormat="1" x14ac:dyDescent="0.25"/>
    <row r="5203" s="33" customFormat="1" x14ac:dyDescent="0.25"/>
    <row r="5204" s="33" customFormat="1" x14ac:dyDescent="0.25"/>
    <row r="5205" s="33" customFormat="1" x14ac:dyDescent="0.25"/>
    <row r="5206" s="33" customFormat="1" x14ac:dyDescent="0.25"/>
    <row r="5207" s="33" customFormat="1" x14ac:dyDescent="0.25"/>
    <row r="5208" s="33" customFormat="1" x14ac:dyDescent="0.25"/>
    <row r="5209" s="33" customFormat="1" x14ac:dyDescent="0.25"/>
    <row r="5210" s="33" customFormat="1" x14ac:dyDescent="0.25"/>
    <row r="5211" s="33" customFormat="1" x14ac:dyDescent="0.25"/>
    <row r="5212" s="33" customFormat="1" x14ac:dyDescent="0.25"/>
    <row r="5213" s="33" customFormat="1" x14ac:dyDescent="0.25"/>
    <row r="5214" s="33" customFormat="1" x14ac:dyDescent="0.25"/>
    <row r="5215" s="33" customFormat="1" x14ac:dyDescent="0.25"/>
    <row r="5216" s="33" customFormat="1" x14ac:dyDescent="0.25"/>
    <row r="5217" s="33" customFormat="1" x14ac:dyDescent="0.25"/>
    <row r="5218" s="33" customFormat="1" x14ac:dyDescent="0.25"/>
    <row r="5219" s="33" customFormat="1" x14ac:dyDescent="0.25"/>
    <row r="5220" s="33" customFormat="1" x14ac:dyDescent="0.25"/>
    <row r="5221" s="33" customFormat="1" x14ac:dyDescent="0.25"/>
    <row r="5222" s="33" customFormat="1" x14ac:dyDescent="0.25"/>
    <row r="5223" s="33" customFormat="1" x14ac:dyDescent="0.25"/>
    <row r="5224" s="33" customFormat="1" x14ac:dyDescent="0.25"/>
    <row r="5225" s="33" customFormat="1" x14ac:dyDescent="0.25"/>
    <row r="5226" s="33" customFormat="1" x14ac:dyDescent="0.25"/>
    <row r="5227" s="33" customFormat="1" x14ac:dyDescent="0.25"/>
    <row r="5228" s="33" customFormat="1" x14ac:dyDescent="0.25"/>
    <row r="5229" s="33" customFormat="1" x14ac:dyDescent="0.25"/>
    <row r="5230" s="33" customFormat="1" x14ac:dyDescent="0.25"/>
    <row r="5231" s="33" customFormat="1" x14ac:dyDescent="0.25"/>
    <row r="5232" s="33" customFormat="1" x14ac:dyDescent="0.25"/>
    <row r="5233" s="33" customFormat="1" x14ac:dyDescent="0.25"/>
    <row r="5234" s="33" customFormat="1" x14ac:dyDescent="0.25"/>
    <row r="5235" s="33" customFormat="1" x14ac:dyDescent="0.25"/>
    <row r="5236" s="33" customFormat="1" x14ac:dyDescent="0.25"/>
    <row r="5237" s="33" customFormat="1" x14ac:dyDescent="0.25"/>
    <row r="5238" s="33" customFormat="1" x14ac:dyDescent="0.25"/>
    <row r="5239" s="33" customFormat="1" x14ac:dyDescent="0.25"/>
    <row r="5240" s="33" customFormat="1" x14ac:dyDescent="0.25"/>
    <row r="5241" s="33" customFormat="1" x14ac:dyDescent="0.25"/>
    <row r="5242" s="33" customFormat="1" x14ac:dyDescent="0.25"/>
    <row r="5243" s="33" customFormat="1" x14ac:dyDescent="0.25"/>
    <row r="5244" s="33" customFormat="1" x14ac:dyDescent="0.25"/>
    <row r="5245" s="33" customFormat="1" x14ac:dyDescent="0.25"/>
    <row r="5246" s="33" customFormat="1" x14ac:dyDescent="0.25"/>
    <row r="5247" s="33" customFormat="1" x14ac:dyDescent="0.25"/>
    <row r="5248" s="33" customFormat="1" x14ac:dyDescent="0.25"/>
    <row r="5249" s="33" customFormat="1" x14ac:dyDescent="0.25"/>
    <row r="5250" s="33" customFormat="1" x14ac:dyDescent="0.25"/>
    <row r="5251" s="33" customFormat="1" x14ac:dyDescent="0.25"/>
    <row r="5252" s="33" customFormat="1" x14ac:dyDescent="0.25"/>
    <row r="5253" s="33" customFormat="1" x14ac:dyDescent="0.25"/>
    <row r="5254" s="33" customFormat="1" x14ac:dyDescent="0.25"/>
    <row r="5255" s="33" customFormat="1" x14ac:dyDescent="0.25"/>
    <row r="5256" s="33" customFormat="1" x14ac:dyDescent="0.25"/>
    <row r="5257" s="33" customFormat="1" x14ac:dyDescent="0.25"/>
    <row r="5258" s="33" customFormat="1" x14ac:dyDescent="0.25"/>
    <row r="5259" s="33" customFormat="1" x14ac:dyDescent="0.25"/>
    <row r="5260" s="33" customFormat="1" x14ac:dyDescent="0.25"/>
    <row r="5261" s="33" customFormat="1" x14ac:dyDescent="0.25"/>
    <row r="5262" s="33" customFormat="1" x14ac:dyDescent="0.25"/>
    <row r="5263" s="33" customFormat="1" x14ac:dyDescent="0.25"/>
    <row r="5264" s="33" customFormat="1" x14ac:dyDescent="0.25"/>
    <row r="5265" s="33" customFormat="1" x14ac:dyDescent="0.25"/>
    <row r="5266" s="33" customFormat="1" x14ac:dyDescent="0.25"/>
    <row r="5267" s="33" customFormat="1" x14ac:dyDescent="0.25"/>
    <row r="5268" s="33" customFormat="1" x14ac:dyDescent="0.25"/>
    <row r="5269" s="33" customFormat="1" x14ac:dyDescent="0.25"/>
    <row r="5270" s="33" customFormat="1" x14ac:dyDescent="0.25"/>
    <row r="5271" s="33" customFormat="1" x14ac:dyDescent="0.25"/>
    <row r="5272" s="33" customFormat="1" x14ac:dyDescent="0.25"/>
    <row r="5273" s="33" customFormat="1" x14ac:dyDescent="0.25"/>
    <row r="5274" s="33" customFormat="1" x14ac:dyDescent="0.25"/>
    <row r="5275" s="33" customFormat="1" x14ac:dyDescent="0.25"/>
    <row r="5276" s="33" customFormat="1" x14ac:dyDescent="0.25"/>
    <row r="5277" s="33" customFormat="1" x14ac:dyDescent="0.25"/>
    <row r="5278" s="33" customFormat="1" x14ac:dyDescent="0.25"/>
    <row r="5279" s="33" customFormat="1" x14ac:dyDescent="0.25"/>
    <row r="5280" s="33" customFormat="1" x14ac:dyDescent="0.25"/>
    <row r="5281" s="33" customFormat="1" x14ac:dyDescent="0.25"/>
    <row r="5282" s="33" customFormat="1" x14ac:dyDescent="0.25"/>
    <row r="5283" s="33" customFormat="1" x14ac:dyDescent="0.25"/>
    <row r="5284" s="33" customFormat="1" x14ac:dyDescent="0.25"/>
    <row r="5285" s="33" customFormat="1" x14ac:dyDescent="0.25"/>
    <row r="5286" s="33" customFormat="1" x14ac:dyDescent="0.25"/>
    <row r="5287" s="33" customFormat="1" x14ac:dyDescent="0.25"/>
    <row r="5288" s="33" customFormat="1" x14ac:dyDescent="0.25"/>
    <row r="5289" s="33" customFormat="1" x14ac:dyDescent="0.25"/>
    <row r="5290" s="33" customFormat="1" x14ac:dyDescent="0.25"/>
    <row r="5291" s="33" customFormat="1" x14ac:dyDescent="0.25"/>
    <row r="5292" s="33" customFormat="1" x14ac:dyDescent="0.25"/>
    <row r="5293" s="33" customFormat="1" x14ac:dyDescent="0.25"/>
    <row r="5294" s="33" customFormat="1" x14ac:dyDescent="0.25"/>
    <row r="5295" s="33" customFormat="1" x14ac:dyDescent="0.25"/>
    <row r="5296" s="33" customFormat="1" x14ac:dyDescent="0.25"/>
    <row r="5297" s="33" customFormat="1" x14ac:dyDescent="0.25"/>
    <row r="5298" s="33" customFormat="1" x14ac:dyDescent="0.25"/>
    <row r="5299" s="33" customFormat="1" x14ac:dyDescent="0.25"/>
    <row r="5300" s="33" customFormat="1" x14ac:dyDescent="0.25"/>
    <row r="5301" s="33" customFormat="1" x14ac:dyDescent="0.25"/>
    <row r="5302" s="33" customFormat="1" x14ac:dyDescent="0.25"/>
    <row r="5303" s="33" customFormat="1" x14ac:dyDescent="0.25"/>
    <row r="5304" s="33" customFormat="1" x14ac:dyDescent="0.25"/>
    <row r="5305" s="33" customFormat="1" x14ac:dyDescent="0.25"/>
    <row r="5306" s="33" customFormat="1" x14ac:dyDescent="0.25"/>
    <row r="5307" s="33" customFormat="1" x14ac:dyDescent="0.25"/>
    <row r="5308" s="33" customFormat="1" x14ac:dyDescent="0.25"/>
    <row r="5309" s="33" customFormat="1" x14ac:dyDescent="0.25"/>
    <row r="5310" s="33" customFormat="1" x14ac:dyDescent="0.25"/>
    <row r="5311" s="33" customFormat="1" x14ac:dyDescent="0.25"/>
    <row r="5312" s="33" customFormat="1" x14ac:dyDescent="0.25"/>
    <row r="5313" s="33" customFormat="1" x14ac:dyDescent="0.25"/>
    <row r="5314" s="33" customFormat="1" x14ac:dyDescent="0.25"/>
    <row r="5315" s="33" customFormat="1" x14ac:dyDescent="0.25"/>
    <row r="5316" s="33" customFormat="1" x14ac:dyDescent="0.25"/>
    <row r="5317" s="33" customFormat="1" x14ac:dyDescent="0.25"/>
    <row r="5318" s="33" customFormat="1" x14ac:dyDescent="0.25"/>
    <row r="5319" s="33" customFormat="1" x14ac:dyDescent="0.25"/>
    <row r="5320" s="33" customFormat="1" x14ac:dyDescent="0.25"/>
    <row r="5321" s="33" customFormat="1" x14ac:dyDescent="0.25"/>
    <row r="5322" s="33" customFormat="1" x14ac:dyDescent="0.25"/>
    <row r="5323" s="33" customFormat="1" x14ac:dyDescent="0.25"/>
    <row r="5324" s="33" customFormat="1" x14ac:dyDescent="0.25"/>
    <row r="5325" s="33" customFormat="1" x14ac:dyDescent="0.25"/>
    <row r="5326" s="33" customFormat="1" x14ac:dyDescent="0.25"/>
    <row r="5327" s="33" customFormat="1" x14ac:dyDescent="0.25"/>
    <row r="5328" s="33" customFormat="1" x14ac:dyDescent="0.25"/>
    <row r="5329" s="33" customFormat="1" x14ac:dyDescent="0.25"/>
    <row r="5330" s="33" customFormat="1" x14ac:dyDescent="0.25"/>
    <row r="5331" s="33" customFormat="1" x14ac:dyDescent="0.25"/>
    <row r="5332" s="33" customFormat="1" x14ac:dyDescent="0.25"/>
    <row r="5333" s="33" customFormat="1" x14ac:dyDescent="0.25"/>
    <row r="5334" s="33" customFormat="1" x14ac:dyDescent="0.25"/>
    <row r="5335" s="33" customFormat="1" x14ac:dyDescent="0.25"/>
    <row r="5336" s="33" customFormat="1" x14ac:dyDescent="0.25"/>
    <row r="5337" s="33" customFormat="1" x14ac:dyDescent="0.25"/>
    <row r="5338" s="33" customFormat="1" x14ac:dyDescent="0.25"/>
    <row r="5339" s="33" customFormat="1" x14ac:dyDescent="0.25"/>
    <row r="5340" s="33" customFormat="1" x14ac:dyDescent="0.25"/>
    <row r="5341" s="33" customFormat="1" x14ac:dyDescent="0.25"/>
    <row r="5342" s="33" customFormat="1" x14ac:dyDescent="0.25"/>
    <row r="5343" s="33" customFormat="1" x14ac:dyDescent="0.25"/>
    <row r="5344" s="33" customFormat="1" x14ac:dyDescent="0.25"/>
    <row r="5345" s="33" customFormat="1" x14ac:dyDescent="0.25"/>
    <row r="5346" s="33" customFormat="1" x14ac:dyDescent="0.25"/>
    <row r="5347" s="33" customFormat="1" x14ac:dyDescent="0.25"/>
    <row r="5348" s="33" customFormat="1" x14ac:dyDescent="0.25"/>
    <row r="5349" s="33" customFormat="1" x14ac:dyDescent="0.25"/>
    <row r="5350" s="33" customFormat="1" x14ac:dyDescent="0.25"/>
    <row r="5351" s="33" customFormat="1" x14ac:dyDescent="0.25"/>
    <row r="5352" s="33" customFormat="1" x14ac:dyDescent="0.25"/>
    <row r="5353" s="33" customFormat="1" x14ac:dyDescent="0.25"/>
    <row r="5354" s="33" customFormat="1" x14ac:dyDescent="0.25"/>
    <row r="5355" s="33" customFormat="1" x14ac:dyDescent="0.25"/>
    <row r="5356" s="33" customFormat="1" x14ac:dyDescent="0.25"/>
    <row r="5357" s="33" customFormat="1" x14ac:dyDescent="0.25"/>
    <row r="5358" s="33" customFormat="1" x14ac:dyDescent="0.25"/>
    <row r="5359" s="33" customFormat="1" x14ac:dyDescent="0.25"/>
    <row r="5360" s="33" customFormat="1" x14ac:dyDescent="0.25"/>
    <row r="5361" s="33" customFormat="1" x14ac:dyDescent="0.25"/>
    <row r="5362" s="33" customFormat="1" x14ac:dyDescent="0.25"/>
    <row r="5363" s="33" customFormat="1" x14ac:dyDescent="0.25"/>
    <row r="5364" s="33" customFormat="1" x14ac:dyDescent="0.25"/>
    <row r="5365" s="33" customFormat="1" x14ac:dyDescent="0.25"/>
    <row r="5366" s="33" customFormat="1" x14ac:dyDescent="0.25"/>
    <row r="5367" s="33" customFormat="1" x14ac:dyDescent="0.25"/>
    <row r="5368" s="33" customFormat="1" x14ac:dyDescent="0.25"/>
    <row r="5369" s="33" customFormat="1" x14ac:dyDescent="0.25"/>
    <row r="5370" s="33" customFormat="1" x14ac:dyDescent="0.25"/>
    <row r="5371" s="33" customFormat="1" x14ac:dyDescent="0.25"/>
    <row r="5372" s="33" customFormat="1" x14ac:dyDescent="0.25"/>
    <row r="5373" s="33" customFormat="1" x14ac:dyDescent="0.25"/>
    <row r="5374" s="33" customFormat="1" x14ac:dyDescent="0.25"/>
    <row r="5375" s="33" customFormat="1" x14ac:dyDescent="0.25"/>
    <row r="5376" s="33" customFormat="1" x14ac:dyDescent="0.25"/>
    <row r="5377" s="33" customFormat="1" x14ac:dyDescent="0.25"/>
    <row r="5378" s="33" customFormat="1" x14ac:dyDescent="0.25"/>
    <row r="5379" s="33" customFormat="1" x14ac:dyDescent="0.25"/>
    <row r="5380" s="33" customFormat="1" x14ac:dyDescent="0.25"/>
    <row r="5381" s="33" customFormat="1" x14ac:dyDescent="0.25"/>
    <row r="5382" s="33" customFormat="1" x14ac:dyDescent="0.25"/>
    <row r="5383" s="33" customFormat="1" x14ac:dyDescent="0.25"/>
    <row r="5384" s="33" customFormat="1" x14ac:dyDescent="0.25"/>
    <row r="5385" s="33" customFormat="1" x14ac:dyDescent="0.25"/>
    <row r="5386" s="33" customFormat="1" x14ac:dyDescent="0.25"/>
    <row r="5387" s="33" customFormat="1" x14ac:dyDescent="0.25"/>
    <row r="5388" s="33" customFormat="1" x14ac:dyDescent="0.25"/>
    <row r="5389" s="33" customFormat="1" x14ac:dyDescent="0.25"/>
    <row r="5390" s="33" customFormat="1" x14ac:dyDescent="0.25"/>
    <row r="5391" s="33" customFormat="1" x14ac:dyDescent="0.25"/>
    <row r="5392" s="33" customFormat="1" x14ac:dyDescent="0.25"/>
    <row r="5393" s="33" customFormat="1" x14ac:dyDescent="0.25"/>
    <row r="5394" s="33" customFormat="1" x14ac:dyDescent="0.25"/>
    <row r="5395" s="33" customFormat="1" x14ac:dyDescent="0.25"/>
    <row r="5396" s="33" customFormat="1" x14ac:dyDescent="0.25"/>
    <row r="5397" s="33" customFormat="1" x14ac:dyDescent="0.25"/>
    <row r="5398" s="33" customFormat="1" x14ac:dyDescent="0.25"/>
    <row r="5399" s="33" customFormat="1" x14ac:dyDescent="0.25"/>
    <row r="5400" s="33" customFormat="1" x14ac:dyDescent="0.25"/>
    <row r="5401" s="33" customFormat="1" x14ac:dyDescent="0.25"/>
    <row r="5402" s="33" customFormat="1" x14ac:dyDescent="0.25"/>
    <row r="5403" s="33" customFormat="1" x14ac:dyDescent="0.25"/>
    <row r="5404" s="33" customFormat="1" x14ac:dyDescent="0.25"/>
    <row r="5405" s="33" customFormat="1" x14ac:dyDescent="0.25"/>
    <row r="5406" s="33" customFormat="1" x14ac:dyDescent="0.25"/>
    <row r="5407" s="33" customFormat="1" x14ac:dyDescent="0.25"/>
    <row r="5408" s="33" customFormat="1" x14ac:dyDescent="0.25"/>
    <row r="5409" s="33" customFormat="1" x14ac:dyDescent="0.25"/>
    <row r="5410" s="33" customFormat="1" x14ac:dyDescent="0.25"/>
    <row r="5411" s="33" customFormat="1" x14ac:dyDescent="0.25"/>
    <row r="5412" s="33" customFormat="1" x14ac:dyDescent="0.25"/>
    <row r="5413" s="33" customFormat="1" x14ac:dyDescent="0.25"/>
    <row r="5414" s="33" customFormat="1" x14ac:dyDescent="0.25"/>
    <row r="5415" s="33" customFormat="1" x14ac:dyDescent="0.25"/>
    <row r="5416" s="33" customFormat="1" x14ac:dyDescent="0.25"/>
    <row r="5417" s="33" customFormat="1" x14ac:dyDescent="0.25"/>
    <row r="5418" s="33" customFormat="1" x14ac:dyDescent="0.25"/>
    <row r="5419" s="33" customFormat="1" x14ac:dyDescent="0.25"/>
    <row r="5420" s="33" customFormat="1" x14ac:dyDescent="0.25"/>
    <row r="5421" s="33" customFormat="1" x14ac:dyDescent="0.25"/>
    <row r="5422" s="33" customFormat="1" x14ac:dyDescent="0.25"/>
    <row r="5423" s="33" customFormat="1" x14ac:dyDescent="0.25"/>
    <row r="5424" s="33" customFormat="1" x14ac:dyDescent="0.25"/>
    <row r="5425" s="33" customFormat="1" x14ac:dyDescent="0.25"/>
    <row r="5426" s="33" customFormat="1" x14ac:dyDescent="0.25"/>
    <row r="5427" s="33" customFormat="1" x14ac:dyDescent="0.25"/>
    <row r="5428" s="33" customFormat="1" x14ac:dyDescent="0.25"/>
    <row r="5429" s="33" customFormat="1" x14ac:dyDescent="0.25"/>
    <row r="5430" s="33" customFormat="1" x14ac:dyDescent="0.25"/>
    <row r="5431" s="33" customFormat="1" x14ac:dyDescent="0.25"/>
    <row r="5432" s="33" customFormat="1" x14ac:dyDescent="0.25"/>
    <row r="5433" s="33" customFormat="1" x14ac:dyDescent="0.25"/>
    <row r="5434" s="33" customFormat="1" x14ac:dyDescent="0.25"/>
    <row r="5435" s="33" customFormat="1" x14ac:dyDescent="0.25"/>
    <row r="5436" s="33" customFormat="1" x14ac:dyDescent="0.25"/>
    <row r="5437" s="33" customFormat="1" x14ac:dyDescent="0.25"/>
    <row r="5438" s="33" customFormat="1" x14ac:dyDescent="0.25"/>
    <row r="5439" s="33" customFormat="1" x14ac:dyDescent="0.25"/>
    <row r="5440" s="33" customFormat="1" x14ac:dyDescent="0.25"/>
    <row r="5441" s="33" customFormat="1" x14ac:dyDescent="0.25"/>
    <row r="5442" s="33" customFormat="1" x14ac:dyDescent="0.25"/>
    <row r="5443" s="33" customFormat="1" x14ac:dyDescent="0.25"/>
    <row r="5444" s="33" customFormat="1" x14ac:dyDescent="0.25"/>
    <row r="5445" s="33" customFormat="1" x14ac:dyDescent="0.25"/>
    <row r="5446" s="33" customFormat="1" x14ac:dyDescent="0.25"/>
    <row r="5447" s="33" customFormat="1" x14ac:dyDescent="0.25"/>
    <row r="5448" s="33" customFormat="1" x14ac:dyDescent="0.25"/>
    <row r="5449" s="33" customFormat="1" x14ac:dyDescent="0.25"/>
    <row r="5450" s="33" customFormat="1" x14ac:dyDescent="0.25"/>
    <row r="5451" s="33" customFormat="1" x14ac:dyDescent="0.25"/>
    <row r="5452" s="33" customFormat="1" x14ac:dyDescent="0.25"/>
    <row r="5453" s="33" customFormat="1" x14ac:dyDescent="0.25"/>
    <row r="5454" s="33" customFormat="1" x14ac:dyDescent="0.25"/>
    <row r="5455" s="33" customFormat="1" x14ac:dyDescent="0.25"/>
    <row r="5456" s="33" customFormat="1" x14ac:dyDescent="0.25"/>
    <row r="5457" s="33" customFormat="1" x14ac:dyDescent="0.25"/>
    <row r="5458" s="33" customFormat="1" x14ac:dyDescent="0.25"/>
    <row r="5459" s="33" customFormat="1" x14ac:dyDescent="0.25"/>
    <row r="5460" s="33" customFormat="1" x14ac:dyDescent="0.25"/>
    <row r="5461" s="33" customFormat="1" x14ac:dyDescent="0.25"/>
    <row r="5462" s="33" customFormat="1" x14ac:dyDescent="0.25"/>
    <row r="5463" s="33" customFormat="1" x14ac:dyDescent="0.25"/>
    <row r="5464" s="33" customFormat="1" x14ac:dyDescent="0.25"/>
    <row r="5465" s="33" customFormat="1" x14ac:dyDescent="0.25"/>
    <row r="5466" s="33" customFormat="1" x14ac:dyDescent="0.25"/>
    <row r="5467" s="33" customFormat="1" x14ac:dyDescent="0.25"/>
    <row r="5468" s="33" customFormat="1" x14ac:dyDescent="0.25"/>
    <row r="5469" s="33" customFormat="1" x14ac:dyDescent="0.25"/>
    <row r="5470" s="33" customFormat="1" x14ac:dyDescent="0.25"/>
    <row r="5471" s="33" customFormat="1" x14ac:dyDescent="0.25"/>
    <row r="5472" s="33" customFormat="1" x14ac:dyDescent="0.25"/>
    <row r="5473" s="33" customFormat="1" x14ac:dyDescent="0.25"/>
    <row r="5474" s="33" customFormat="1" x14ac:dyDescent="0.25"/>
    <row r="5475" s="33" customFormat="1" x14ac:dyDescent="0.25"/>
    <row r="5476" s="33" customFormat="1" x14ac:dyDescent="0.25"/>
    <row r="5477" s="33" customFormat="1" x14ac:dyDescent="0.25"/>
    <row r="5478" s="33" customFormat="1" x14ac:dyDescent="0.25"/>
    <row r="5479" s="33" customFormat="1" x14ac:dyDescent="0.25"/>
    <row r="5480" s="33" customFormat="1" x14ac:dyDescent="0.25"/>
    <row r="5481" s="33" customFormat="1" x14ac:dyDescent="0.25"/>
    <row r="5482" s="33" customFormat="1" x14ac:dyDescent="0.25"/>
    <row r="5483" s="33" customFormat="1" x14ac:dyDescent="0.25"/>
    <row r="5484" s="33" customFormat="1" x14ac:dyDescent="0.25"/>
    <row r="5485" s="33" customFormat="1" x14ac:dyDescent="0.25"/>
    <row r="5486" s="33" customFormat="1" x14ac:dyDescent="0.25"/>
    <row r="5487" s="33" customFormat="1" x14ac:dyDescent="0.25"/>
    <row r="5488" s="33" customFormat="1" x14ac:dyDescent="0.25"/>
    <row r="5489" s="33" customFormat="1" x14ac:dyDescent="0.25"/>
    <row r="5490" s="33" customFormat="1" x14ac:dyDescent="0.25"/>
    <row r="5491" s="33" customFormat="1" x14ac:dyDescent="0.25"/>
    <row r="5492" s="33" customFormat="1" x14ac:dyDescent="0.25"/>
    <row r="5493" s="33" customFormat="1" x14ac:dyDescent="0.25"/>
    <row r="5494" s="33" customFormat="1" x14ac:dyDescent="0.25"/>
    <row r="5495" s="33" customFormat="1" x14ac:dyDescent="0.25"/>
    <row r="5496" s="33" customFormat="1" x14ac:dyDescent="0.25"/>
    <row r="5497" s="33" customFormat="1" x14ac:dyDescent="0.25"/>
    <row r="5498" s="33" customFormat="1" x14ac:dyDescent="0.25"/>
    <row r="5499" s="33" customFormat="1" x14ac:dyDescent="0.25"/>
    <row r="5500" s="33" customFormat="1" x14ac:dyDescent="0.25"/>
    <row r="5501" s="33" customFormat="1" x14ac:dyDescent="0.25"/>
    <row r="5502" s="33" customFormat="1" x14ac:dyDescent="0.25"/>
    <row r="5503" s="33" customFormat="1" x14ac:dyDescent="0.25"/>
    <row r="5504" s="33" customFormat="1" x14ac:dyDescent="0.25"/>
    <row r="5505" s="33" customFormat="1" x14ac:dyDescent="0.25"/>
    <row r="5506" s="33" customFormat="1" x14ac:dyDescent="0.25"/>
    <row r="5507" s="33" customFormat="1" x14ac:dyDescent="0.25"/>
    <row r="5508" s="33" customFormat="1" x14ac:dyDescent="0.25"/>
    <row r="5509" s="33" customFormat="1" x14ac:dyDescent="0.25"/>
    <row r="5510" s="33" customFormat="1" x14ac:dyDescent="0.25"/>
    <row r="5511" s="33" customFormat="1" x14ac:dyDescent="0.25"/>
    <row r="5512" s="33" customFormat="1" x14ac:dyDescent="0.25"/>
    <row r="5513" s="33" customFormat="1" x14ac:dyDescent="0.25"/>
    <row r="5514" s="33" customFormat="1" x14ac:dyDescent="0.25"/>
    <row r="5515" s="33" customFormat="1" x14ac:dyDescent="0.25"/>
    <row r="5516" s="33" customFormat="1" x14ac:dyDescent="0.25"/>
    <row r="5517" s="33" customFormat="1" x14ac:dyDescent="0.25"/>
    <row r="5518" s="33" customFormat="1" x14ac:dyDescent="0.25"/>
    <row r="5519" s="33" customFormat="1" x14ac:dyDescent="0.25"/>
    <row r="5520" s="33" customFormat="1" x14ac:dyDescent="0.25"/>
    <row r="5521" s="33" customFormat="1" x14ac:dyDescent="0.25"/>
    <row r="5522" s="33" customFormat="1" x14ac:dyDescent="0.25"/>
    <row r="5523" s="33" customFormat="1" x14ac:dyDescent="0.25"/>
    <row r="5524" s="33" customFormat="1" x14ac:dyDescent="0.25"/>
    <row r="5525" s="33" customFormat="1" x14ac:dyDescent="0.25"/>
    <row r="5526" s="33" customFormat="1" x14ac:dyDescent="0.25"/>
    <row r="5527" s="33" customFormat="1" x14ac:dyDescent="0.25"/>
    <row r="5528" s="33" customFormat="1" x14ac:dyDescent="0.25"/>
    <row r="5529" s="33" customFormat="1" x14ac:dyDescent="0.25"/>
    <row r="5530" s="33" customFormat="1" x14ac:dyDescent="0.25"/>
    <row r="5531" s="33" customFormat="1" x14ac:dyDescent="0.25"/>
    <row r="5532" s="33" customFormat="1" x14ac:dyDescent="0.25"/>
    <row r="5533" s="33" customFormat="1" x14ac:dyDescent="0.25"/>
    <row r="5534" s="33" customFormat="1" x14ac:dyDescent="0.25"/>
    <row r="5535" s="33" customFormat="1" x14ac:dyDescent="0.25"/>
    <row r="5536" s="33" customFormat="1" x14ac:dyDescent="0.25"/>
    <row r="5537" s="33" customFormat="1" x14ac:dyDescent="0.25"/>
    <row r="5538" s="33" customFormat="1" x14ac:dyDescent="0.25"/>
    <row r="5539" s="33" customFormat="1" x14ac:dyDescent="0.25"/>
    <row r="5540" s="33" customFormat="1" x14ac:dyDescent="0.25"/>
    <row r="5541" s="33" customFormat="1" x14ac:dyDescent="0.25"/>
    <row r="5542" s="33" customFormat="1" x14ac:dyDescent="0.25"/>
    <row r="5543" s="33" customFormat="1" x14ac:dyDescent="0.25"/>
    <row r="5544" s="33" customFormat="1" x14ac:dyDescent="0.25"/>
    <row r="5545" s="33" customFormat="1" x14ac:dyDescent="0.25"/>
    <row r="5546" s="33" customFormat="1" x14ac:dyDescent="0.25"/>
    <row r="5547" s="33" customFormat="1" x14ac:dyDescent="0.25"/>
    <row r="5548" s="33" customFormat="1" x14ac:dyDescent="0.25"/>
    <row r="5549" s="33" customFormat="1" x14ac:dyDescent="0.25"/>
    <row r="5550" s="33" customFormat="1" x14ac:dyDescent="0.25"/>
    <row r="5551" s="33" customFormat="1" x14ac:dyDescent="0.25"/>
    <row r="5552" s="33" customFormat="1" x14ac:dyDescent="0.25"/>
    <row r="5553" s="33" customFormat="1" x14ac:dyDescent="0.25"/>
    <row r="5554" s="33" customFormat="1" x14ac:dyDescent="0.25"/>
    <row r="5555" s="33" customFormat="1" x14ac:dyDescent="0.25"/>
    <row r="5556" s="33" customFormat="1" x14ac:dyDescent="0.25"/>
    <row r="5557" s="33" customFormat="1" x14ac:dyDescent="0.25"/>
    <row r="5558" s="33" customFormat="1" x14ac:dyDescent="0.25"/>
    <row r="5559" s="33" customFormat="1" x14ac:dyDescent="0.25"/>
    <row r="5560" s="33" customFormat="1" x14ac:dyDescent="0.25"/>
    <row r="5561" s="33" customFormat="1" x14ac:dyDescent="0.25"/>
    <row r="5562" s="33" customFormat="1" x14ac:dyDescent="0.25"/>
    <row r="5563" s="33" customFormat="1" x14ac:dyDescent="0.25"/>
    <row r="5564" s="33" customFormat="1" x14ac:dyDescent="0.25"/>
    <row r="5565" s="33" customFormat="1" x14ac:dyDescent="0.25"/>
    <row r="5566" s="33" customFormat="1" x14ac:dyDescent="0.25"/>
    <row r="5567" s="33" customFormat="1" x14ac:dyDescent="0.25"/>
    <row r="5568" s="33" customFormat="1" x14ac:dyDescent="0.25"/>
    <row r="5569" s="33" customFormat="1" x14ac:dyDescent="0.25"/>
    <row r="5570" s="33" customFormat="1" x14ac:dyDescent="0.25"/>
    <row r="5571" s="33" customFormat="1" x14ac:dyDescent="0.25"/>
    <row r="5572" s="33" customFormat="1" x14ac:dyDescent="0.25"/>
    <row r="5573" s="33" customFormat="1" x14ac:dyDescent="0.25"/>
    <row r="5574" s="33" customFormat="1" x14ac:dyDescent="0.25"/>
    <row r="5575" s="33" customFormat="1" x14ac:dyDescent="0.25"/>
    <row r="5576" s="33" customFormat="1" x14ac:dyDescent="0.25"/>
    <row r="5577" s="33" customFormat="1" x14ac:dyDescent="0.25"/>
    <row r="5578" s="33" customFormat="1" x14ac:dyDescent="0.25"/>
    <row r="5579" s="33" customFormat="1" x14ac:dyDescent="0.25"/>
    <row r="5580" s="33" customFormat="1" x14ac:dyDescent="0.25"/>
    <row r="5581" s="33" customFormat="1" x14ac:dyDescent="0.25"/>
    <row r="5582" s="33" customFormat="1" x14ac:dyDescent="0.25"/>
    <row r="5583" s="33" customFormat="1" x14ac:dyDescent="0.25"/>
    <row r="5584" s="33" customFormat="1" x14ac:dyDescent="0.25"/>
    <row r="5585" s="33" customFormat="1" x14ac:dyDescent="0.25"/>
    <row r="5586" s="33" customFormat="1" x14ac:dyDescent="0.25"/>
    <row r="5587" s="33" customFormat="1" x14ac:dyDescent="0.25"/>
    <row r="5588" s="33" customFormat="1" x14ac:dyDescent="0.25"/>
    <row r="5589" s="33" customFormat="1" x14ac:dyDescent="0.25"/>
    <row r="5590" s="33" customFormat="1" x14ac:dyDescent="0.25"/>
    <row r="5591" s="33" customFormat="1" x14ac:dyDescent="0.25"/>
    <row r="5592" s="33" customFormat="1" x14ac:dyDescent="0.25"/>
    <row r="5593" s="33" customFormat="1" x14ac:dyDescent="0.25"/>
    <row r="5594" s="33" customFormat="1" x14ac:dyDescent="0.25"/>
    <row r="5595" s="33" customFormat="1" x14ac:dyDescent="0.25"/>
    <row r="5596" s="33" customFormat="1" x14ac:dyDescent="0.25"/>
    <row r="5597" s="33" customFormat="1" x14ac:dyDescent="0.25"/>
    <row r="5598" s="33" customFormat="1" x14ac:dyDescent="0.25"/>
    <row r="5599" s="33" customFormat="1" x14ac:dyDescent="0.25"/>
    <row r="5600" s="33" customFormat="1" x14ac:dyDescent="0.25"/>
    <row r="5601" s="33" customFormat="1" x14ac:dyDescent="0.25"/>
    <row r="5602" s="33" customFormat="1" x14ac:dyDescent="0.25"/>
    <row r="5603" s="33" customFormat="1" x14ac:dyDescent="0.25"/>
    <row r="5604" s="33" customFormat="1" x14ac:dyDescent="0.25"/>
    <row r="5605" s="33" customFormat="1" x14ac:dyDescent="0.25"/>
    <row r="5606" s="33" customFormat="1" x14ac:dyDescent="0.25"/>
    <row r="5607" s="33" customFormat="1" x14ac:dyDescent="0.25"/>
    <row r="5608" s="33" customFormat="1" x14ac:dyDescent="0.25"/>
    <row r="5609" s="33" customFormat="1" x14ac:dyDescent="0.25"/>
    <row r="5610" s="33" customFormat="1" x14ac:dyDescent="0.25"/>
    <row r="5611" s="33" customFormat="1" x14ac:dyDescent="0.25"/>
    <row r="5612" s="33" customFormat="1" x14ac:dyDescent="0.25"/>
    <row r="5613" s="33" customFormat="1" x14ac:dyDescent="0.25"/>
    <row r="5614" s="33" customFormat="1" x14ac:dyDescent="0.25"/>
    <row r="5615" s="33" customFormat="1" x14ac:dyDescent="0.25"/>
    <row r="5616" s="33" customFormat="1" x14ac:dyDescent="0.25"/>
    <row r="5617" s="33" customFormat="1" x14ac:dyDescent="0.25"/>
    <row r="5618" s="33" customFormat="1" x14ac:dyDescent="0.25"/>
    <row r="5619" s="33" customFormat="1" x14ac:dyDescent="0.25"/>
    <row r="5620" s="33" customFormat="1" x14ac:dyDescent="0.25"/>
    <row r="5621" s="33" customFormat="1" x14ac:dyDescent="0.25"/>
    <row r="5622" s="33" customFormat="1" x14ac:dyDescent="0.25"/>
    <row r="5623" s="33" customFormat="1" x14ac:dyDescent="0.25"/>
    <row r="5624" s="33" customFormat="1" x14ac:dyDescent="0.25"/>
    <row r="5625" s="33" customFormat="1" x14ac:dyDescent="0.25"/>
    <row r="5626" s="33" customFormat="1" x14ac:dyDescent="0.25"/>
    <row r="5627" s="33" customFormat="1" x14ac:dyDescent="0.25"/>
    <row r="5628" s="33" customFormat="1" x14ac:dyDescent="0.25"/>
    <row r="5629" s="33" customFormat="1" x14ac:dyDescent="0.25"/>
    <row r="5630" s="33" customFormat="1" x14ac:dyDescent="0.25"/>
    <row r="5631" s="33" customFormat="1" x14ac:dyDescent="0.25"/>
    <row r="5632" s="33" customFormat="1" x14ac:dyDescent="0.25"/>
    <row r="5633" s="33" customFormat="1" x14ac:dyDescent="0.25"/>
    <row r="5634" s="33" customFormat="1" x14ac:dyDescent="0.25"/>
    <row r="5635" s="33" customFormat="1" x14ac:dyDescent="0.25"/>
    <row r="5636" s="33" customFormat="1" x14ac:dyDescent="0.25"/>
    <row r="5637" s="33" customFormat="1" x14ac:dyDescent="0.25"/>
    <row r="5638" s="33" customFormat="1" x14ac:dyDescent="0.25"/>
    <row r="5639" s="33" customFormat="1" x14ac:dyDescent="0.25"/>
    <row r="5640" s="33" customFormat="1" x14ac:dyDescent="0.25"/>
    <row r="5641" s="33" customFormat="1" x14ac:dyDescent="0.25"/>
    <row r="5642" s="33" customFormat="1" x14ac:dyDescent="0.25"/>
    <row r="5643" s="33" customFormat="1" x14ac:dyDescent="0.25"/>
    <row r="5644" s="33" customFormat="1" x14ac:dyDescent="0.25"/>
    <row r="5645" s="33" customFormat="1" x14ac:dyDescent="0.25"/>
    <row r="5646" s="33" customFormat="1" x14ac:dyDescent="0.25"/>
    <row r="5647" s="33" customFormat="1" x14ac:dyDescent="0.25"/>
    <row r="5648" s="33" customFormat="1" x14ac:dyDescent="0.25"/>
    <row r="5649" s="33" customFormat="1" x14ac:dyDescent="0.25"/>
    <row r="5650" s="33" customFormat="1" x14ac:dyDescent="0.25"/>
    <row r="5651" s="33" customFormat="1" x14ac:dyDescent="0.25"/>
    <row r="5652" s="33" customFormat="1" x14ac:dyDescent="0.25"/>
    <row r="5653" s="33" customFormat="1" x14ac:dyDescent="0.25"/>
    <row r="5654" s="33" customFormat="1" x14ac:dyDescent="0.25"/>
    <row r="5655" s="33" customFormat="1" x14ac:dyDescent="0.25"/>
    <row r="5656" s="33" customFormat="1" x14ac:dyDescent="0.25"/>
    <row r="5657" s="33" customFormat="1" x14ac:dyDescent="0.25"/>
    <row r="5658" s="33" customFormat="1" x14ac:dyDescent="0.25"/>
    <row r="5659" s="33" customFormat="1" x14ac:dyDescent="0.25"/>
    <row r="5660" s="33" customFormat="1" x14ac:dyDescent="0.25"/>
    <row r="5661" s="33" customFormat="1" x14ac:dyDescent="0.25"/>
    <row r="5662" s="33" customFormat="1" x14ac:dyDescent="0.25"/>
    <row r="5663" s="33" customFormat="1" x14ac:dyDescent="0.25"/>
    <row r="5664" s="33" customFormat="1" x14ac:dyDescent="0.25"/>
    <row r="5665" s="33" customFormat="1" x14ac:dyDescent="0.25"/>
    <row r="5666" s="33" customFormat="1" x14ac:dyDescent="0.25"/>
    <row r="5667" s="33" customFormat="1" x14ac:dyDescent="0.25"/>
    <row r="5668" s="33" customFormat="1" x14ac:dyDescent="0.25"/>
    <row r="5669" s="33" customFormat="1" x14ac:dyDescent="0.25"/>
    <row r="5670" s="33" customFormat="1" x14ac:dyDescent="0.25"/>
    <row r="5671" s="33" customFormat="1" x14ac:dyDescent="0.25"/>
    <row r="5672" s="33" customFormat="1" x14ac:dyDescent="0.25"/>
    <row r="5673" s="33" customFormat="1" x14ac:dyDescent="0.25"/>
    <row r="5674" s="33" customFormat="1" x14ac:dyDescent="0.25"/>
    <row r="5675" s="33" customFormat="1" x14ac:dyDescent="0.25"/>
    <row r="5676" s="33" customFormat="1" x14ac:dyDescent="0.25"/>
    <row r="5677" s="33" customFormat="1" x14ac:dyDescent="0.25"/>
    <row r="5678" s="33" customFormat="1" x14ac:dyDescent="0.25"/>
    <row r="5679" s="33" customFormat="1" x14ac:dyDescent="0.25"/>
    <row r="5680" s="33" customFormat="1" x14ac:dyDescent="0.25"/>
    <row r="5681" s="33" customFormat="1" x14ac:dyDescent="0.25"/>
    <row r="5682" s="33" customFormat="1" x14ac:dyDescent="0.25"/>
    <row r="5683" s="33" customFormat="1" x14ac:dyDescent="0.25"/>
    <row r="5684" s="33" customFormat="1" x14ac:dyDescent="0.25"/>
    <row r="5685" s="33" customFormat="1" x14ac:dyDescent="0.25"/>
    <row r="5686" s="33" customFormat="1" x14ac:dyDescent="0.25"/>
    <row r="5687" s="33" customFormat="1" x14ac:dyDescent="0.25"/>
    <row r="5688" s="33" customFormat="1" x14ac:dyDescent="0.25"/>
    <row r="5689" s="33" customFormat="1" x14ac:dyDescent="0.25"/>
    <row r="5690" s="33" customFormat="1" x14ac:dyDescent="0.25"/>
    <row r="5691" s="33" customFormat="1" x14ac:dyDescent="0.25"/>
    <row r="5692" s="33" customFormat="1" x14ac:dyDescent="0.25"/>
    <row r="5693" s="33" customFormat="1" x14ac:dyDescent="0.25"/>
    <row r="5694" s="33" customFormat="1" x14ac:dyDescent="0.25"/>
    <row r="5695" s="33" customFormat="1" x14ac:dyDescent="0.25"/>
    <row r="5696" s="33" customFormat="1" x14ac:dyDescent="0.25"/>
    <row r="5697" s="33" customFormat="1" x14ac:dyDescent="0.25"/>
    <row r="5698" s="33" customFormat="1" x14ac:dyDescent="0.25"/>
    <row r="5699" s="33" customFormat="1" x14ac:dyDescent="0.25"/>
    <row r="5700" s="33" customFormat="1" x14ac:dyDescent="0.25"/>
    <row r="5701" s="33" customFormat="1" x14ac:dyDescent="0.25"/>
    <row r="5702" s="33" customFormat="1" x14ac:dyDescent="0.25"/>
    <row r="5703" s="33" customFormat="1" x14ac:dyDescent="0.25"/>
    <row r="5704" s="33" customFormat="1" x14ac:dyDescent="0.25"/>
    <row r="5705" s="33" customFormat="1" x14ac:dyDescent="0.25"/>
    <row r="5706" s="33" customFormat="1" x14ac:dyDescent="0.25"/>
    <row r="5707" s="33" customFormat="1" x14ac:dyDescent="0.25"/>
    <row r="5708" s="33" customFormat="1" x14ac:dyDescent="0.25"/>
    <row r="5709" s="33" customFormat="1" x14ac:dyDescent="0.25"/>
    <row r="5710" s="33" customFormat="1" x14ac:dyDescent="0.25"/>
    <row r="5711" s="33" customFormat="1" x14ac:dyDescent="0.25"/>
    <row r="5712" s="33" customFormat="1" x14ac:dyDescent="0.25"/>
    <row r="5713" s="33" customFormat="1" x14ac:dyDescent="0.25"/>
    <row r="5714" s="33" customFormat="1" x14ac:dyDescent="0.25"/>
    <row r="5715" s="33" customFormat="1" x14ac:dyDescent="0.25"/>
    <row r="5716" s="33" customFormat="1" x14ac:dyDescent="0.25"/>
    <row r="5717" s="33" customFormat="1" x14ac:dyDescent="0.25"/>
    <row r="5718" s="33" customFormat="1" x14ac:dyDescent="0.25"/>
    <row r="5719" s="33" customFormat="1" x14ac:dyDescent="0.25"/>
    <row r="5720" s="33" customFormat="1" x14ac:dyDescent="0.25"/>
    <row r="5721" s="33" customFormat="1" x14ac:dyDescent="0.25"/>
    <row r="5722" s="33" customFormat="1" x14ac:dyDescent="0.25"/>
    <row r="5723" s="33" customFormat="1" x14ac:dyDescent="0.25"/>
    <row r="5724" s="33" customFormat="1" x14ac:dyDescent="0.25"/>
    <row r="5725" s="33" customFormat="1" x14ac:dyDescent="0.25"/>
    <row r="5726" s="33" customFormat="1" x14ac:dyDescent="0.25"/>
    <row r="5727" s="33" customFormat="1" x14ac:dyDescent="0.25"/>
    <row r="5728" s="33" customFormat="1" x14ac:dyDescent="0.25"/>
    <row r="5729" s="33" customFormat="1" x14ac:dyDescent="0.25"/>
    <row r="5730" s="33" customFormat="1" x14ac:dyDescent="0.25"/>
    <row r="5731" s="33" customFormat="1" x14ac:dyDescent="0.25"/>
    <row r="5732" s="33" customFormat="1" x14ac:dyDescent="0.25"/>
    <row r="5733" s="33" customFormat="1" x14ac:dyDescent="0.25"/>
    <row r="5734" s="33" customFormat="1" x14ac:dyDescent="0.25"/>
    <row r="5735" s="33" customFormat="1" x14ac:dyDescent="0.25"/>
    <row r="5736" s="33" customFormat="1" x14ac:dyDescent="0.25"/>
    <row r="5737" s="33" customFormat="1" x14ac:dyDescent="0.25"/>
    <row r="5738" s="33" customFormat="1" x14ac:dyDescent="0.25"/>
    <row r="5739" s="33" customFormat="1" x14ac:dyDescent="0.25"/>
    <row r="5740" s="33" customFormat="1" x14ac:dyDescent="0.25"/>
    <row r="5741" s="33" customFormat="1" x14ac:dyDescent="0.25"/>
    <row r="5742" s="33" customFormat="1" x14ac:dyDescent="0.25"/>
    <row r="5743" s="33" customFormat="1" x14ac:dyDescent="0.25"/>
    <row r="5744" s="33" customFormat="1" x14ac:dyDescent="0.25"/>
    <row r="5745" s="33" customFormat="1" x14ac:dyDescent="0.25"/>
    <row r="5746" s="33" customFormat="1" x14ac:dyDescent="0.25"/>
    <row r="5747" s="33" customFormat="1" x14ac:dyDescent="0.25"/>
    <row r="5748" s="33" customFormat="1" x14ac:dyDescent="0.25"/>
    <row r="5749" s="33" customFormat="1" x14ac:dyDescent="0.25"/>
    <row r="5750" s="33" customFormat="1" x14ac:dyDescent="0.25"/>
    <row r="5751" s="33" customFormat="1" x14ac:dyDescent="0.25"/>
    <row r="5752" s="33" customFormat="1" x14ac:dyDescent="0.25"/>
    <row r="5753" s="33" customFormat="1" x14ac:dyDescent="0.25"/>
    <row r="5754" s="33" customFormat="1" x14ac:dyDescent="0.25"/>
    <row r="5755" s="33" customFormat="1" x14ac:dyDescent="0.25"/>
    <row r="5756" s="33" customFormat="1" x14ac:dyDescent="0.25"/>
    <row r="5757" s="33" customFormat="1" x14ac:dyDescent="0.25"/>
    <row r="5758" s="33" customFormat="1" x14ac:dyDescent="0.25"/>
    <row r="5759" s="33" customFormat="1" x14ac:dyDescent="0.25"/>
    <row r="5760" s="33" customFormat="1" x14ac:dyDescent="0.25"/>
    <row r="5761" s="33" customFormat="1" x14ac:dyDescent="0.25"/>
    <row r="5762" s="33" customFormat="1" x14ac:dyDescent="0.25"/>
    <row r="5763" s="33" customFormat="1" x14ac:dyDescent="0.25"/>
    <row r="5764" s="33" customFormat="1" x14ac:dyDescent="0.25"/>
    <row r="5765" s="33" customFormat="1" x14ac:dyDescent="0.25"/>
    <row r="5766" s="33" customFormat="1" x14ac:dyDescent="0.25"/>
    <row r="5767" s="33" customFormat="1" x14ac:dyDescent="0.25"/>
    <row r="5768" s="33" customFormat="1" x14ac:dyDescent="0.25"/>
    <row r="5769" s="33" customFormat="1" x14ac:dyDescent="0.25"/>
    <row r="5770" s="33" customFormat="1" x14ac:dyDescent="0.25"/>
    <row r="5771" s="33" customFormat="1" x14ac:dyDescent="0.25"/>
    <row r="5772" s="33" customFormat="1" x14ac:dyDescent="0.25"/>
    <row r="5773" s="33" customFormat="1" x14ac:dyDescent="0.25"/>
    <row r="5774" s="33" customFormat="1" x14ac:dyDescent="0.25"/>
    <row r="5775" s="33" customFormat="1" x14ac:dyDescent="0.25"/>
    <row r="5776" s="33" customFormat="1" x14ac:dyDescent="0.25"/>
    <row r="5777" s="33" customFormat="1" x14ac:dyDescent="0.25"/>
    <row r="5778" s="33" customFormat="1" x14ac:dyDescent="0.25"/>
    <row r="5779" s="33" customFormat="1" x14ac:dyDescent="0.25"/>
    <row r="5780" s="33" customFormat="1" x14ac:dyDescent="0.25"/>
    <row r="5781" s="33" customFormat="1" x14ac:dyDescent="0.25"/>
    <row r="5782" s="33" customFormat="1" x14ac:dyDescent="0.25"/>
    <row r="5783" s="33" customFormat="1" x14ac:dyDescent="0.25"/>
    <row r="5784" s="33" customFormat="1" x14ac:dyDescent="0.25"/>
    <row r="5785" s="33" customFormat="1" x14ac:dyDescent="0.25"/>
    <row r="5786" s="33" customFormat="1" x14ac:dyDescent="0.25"/>
    <row r="5787" s="33" customFormat="1" x14ac:dyDescent="0.25"/>
    <row r="5788" s="33" customFormat="1" x14ac:dyDescent="0.25"/>
    <row r="5789" s="33" customFormat="1" x14ac:dyDescent="0.25"/>
    <row r="5790" s="33" customFormat="1" x14ac:dyDescent="0.25"/>
    <row r="5791" s="33" customFormat="1" x14ac:dyDescent="0.25"/>
    <row r="5792" s="33" customFormat="1" x14ac:dyDescent="0.25"/>
    <row r="5793" s="33" customFormat="1" x14ac:dyDescent="0.25"/>
    <row r="5794" s="33" customFormat="1" x14ac:dyDescent="0.25"/>
    <row r="5795" s="33" customFormat="1" x14ac:dyDescent="0.25"/>
    <row r="5796" s="33" customFormat="1" x14ac:dyDescent="0.25"/>
    <row r="5797" s="33" customFormat="1" x14ac:dyDescent="0.25"/>
    <row r="5798" s="33" customFormat="1" x14ac:dyDescent="0.25"/>
    <row r="5799" s="33" customFormat="1" x14ac:dyDescent="0.25"/>
    <row r="5800" s="33" customFormat="1" x14ac:dyDescent="0.25"/>
    <row r="5801" s="33" customFormat="1" x14ac:dyDescent="0.25"/>
    <row r="5802" s="33" customFormat="1" x14ac:dyDescent="0.25"/>
    <row r="5803" s="33" customFormat="1" x14ac:dyDescent="0.25"/>
    <row r="5804" s="33" customFormat="1" x14ac:dyDescent="0.25"/>
    <row r="5805" s="33" customFormat="1" x14ac:dyDescent="0.25"/>
    <row r="5806" s="33" customFormat="1" x14ac:dyDescent="0.25"/>
    <row r="5807" s="33" customFormat="1" x14ac:dyDescent="0.25"/>
    <row r="5808" s="33" customFormat="1" x14ac:dyDescent="0.25"/>
    <row r="5809" s="33" customFormat="1" x14ac:dyDescent="0.25"/>
    <row r="5810" s="33" customFormat="1" x14ac:dyDescent="0.25"/>
    <row r="5811" s="33" customFormat="1" x14ac:dyDescent="0.25"/>
    <row r="5812" s="33" customFormat="1" x14ac:dyDescent="0.25"/>
    <row r="5813" s="33" customFormat="1" x14ac:dyDescent="0.25"/>
    <row r="5814" s="33" customFormat="1" x14ac:dyDescent="0.25"/>
    <row r="5815" s="33" customFormat="1" x14ac:dyDescent="0.25"/>
    <row r="5816" s="33" customFormat="1" x14ac:dyDescent="0.25"/>
    <row r="5817" s="33" customFormat="1" x14ac:dyDescent="0.25"/>
    <row r="5818" s="33" customFormat="1" x14ac:dyDescent="0.25"/>
    <row r="5819" s="33" customFormat="1" x14ac:dyDescent="0.25"/>
    <row r="5820" s="33" customFormat="1" x14ac:dyDescent="0.25"/>
    <row r="5821" s="33" customFormat="1" x14ac:dyDescent="0.25"/>
    <row r="5822" s="33" customFormat="1" x14ac:dyDescent="0.25"/>
    <row r="5823" s="33" customFormat="1" x14ac:dyDescent="0.25"/>
    <row r="5824" s="33" customFormat="1" x14ac:dyDescent="0.25"/>
    <row r="5825" s="33" customFormat="1" x14ac:dyDescent="0.25"/>
    <row r="5826" s="33" customFormat="1" x14ac:dyDescent="0.25"/>
    <row r="5827" s="33" customFormat="1" x14ac:dyDescent="0.25"/>
    <row r="5828" s="33" customFormat="1" x14ac:dyDescent="0.25"/>
    <row r="5829" s="33" customFormat="1" x14ac:dyDescent="0.25"/>
    <row r="5830" s="33" customFormat="1" x14ac:dyDescent="0.25"/>
    <row r="5831" s="33" customFormat="1" x14ac:dyDescent="0.25"/>
    <row r="5832" s="33" customFormat="1" x14ac:dyDescent="0.25"/>
    <row r="5833" s="33" customFormat="1" x14ac:dyDescent="0.25"/>
    <row r="5834" s="33" customFormat="1" x14ac:dyDescent="0.25"/>
    <row r="5835" s="33" customFormat="1" x14ac:dyDescent="0.25"/>
    <row r="5836" s="33" customFormat="1" x14ac:dyDescent="0.25"/>
    <row r="5837" s="33" customFormat="1" x14ac:dyDescent="0.25"/>
    <row r="5838" s="33" customFormat="1" x14ac:dyDescent="0.25"/>
    <row r="5839" s="33" customFormat="1" x14ac:dyDescent="0.25"/>
    <row r="5840" s="33" customFormat="1" x14ac:dyDescent="0.25"/>
    <row r="5841" s="33" customFormat="1" x14ac:dyDescent="0.25"/>
    <row r="5842" s="33" customFormat="1" x14ac:dyDescent="0.25"/>
    <row r="5843" s="33" customFormat="1" x14ac:dyDescent="0.25"/>
    <row r="5844" s="33" customFormat="1" x14ac:dyDescent="0.25"/>
    <row r="5845" s="33" customFormat="1" x14ac:dyDescent="0.25"/>
    <row r="5846" s="33" customFormat="1" x14ac:dyDescent="0.25"/>
    <row r="5847" s="33" customFormat="1" x14ac:dyDescent="0.25"/>
    <row r="5848" s="33" customFormat="1" x14ac:dyDescent="0.25"/>
    <row r="5849" s="33" customFormat="1" x14ac:dyDescent="0.25"/>
    <row r="5850" s="33" customFormat="1" x14ac:dyDescent="0.25"/>
    <row r="5851" s="33" customFormat="1" x14ac:dyDescent="0.25"/>
    <row r="5852" s="33" customFormat="1" x14ac:dyDescent="0.25"/>
    <row r="5853" s="33" customFormat="1" x14ac:dyDescent="0.25"/>
    <row r="5854" s="33" customFormat="1" x14ac:dyDescent="0.25"/>
    <row r="5855" s="33" customFormat="1" x14ac:dyDescent="0.25"/>
    <row r="5856" s="33" customFormat="1" x14ac:dyDescent="0.25"/>
    <row r="5857" s="33" customFormat="1" x14ac:dyDescent="0.25"/>
    <row r="5858" s="33" customFormat="1" x14ac:dyDescent="0.25"/>
    <row r="5859" s="33" customFormat="1" x14ac:dyDescent="0.25"/>
    <row r="5860" s="33" customFormat="1" x14ac:dyDescent="0.25"/>
    <row r="5861" s="33" customFormat="1" x14ac:dyDescent="0.25"/>
    <row r="5862" s="33" customFormat="1" x14ac:dyDescent="0.25"/>
    <row r="5863" s="33" customFormat="1" x14ac:dyDescent="0.25"/>
    <row r="5864" s="33" customFormat="1" x14ac:dyDescent="0.25"/>
    <row r="5865" s="33" customFormat="1" x14ac:dyDescent="0.25"/>
    <row r="5866" s="33" customFormat="1" x14ac:dyDescent="0.25"/>
    <row r="5867" s="33" customFormat="1" x14ac:dyDescent="0.25"/>
    <row r="5868" s="33" customFormat="1" x14ac:dyDescent="0.25"/>
    <row r="5869" s="33" customFormat="1" x14ac:dyDescent="0.25"/>
    <row r="5870" s="33" customFormat="1" x14ac:dyDescent="0.25"/>
    <row r="5871" s="33" customFormat="1" x14ac:dyDescent="0.25"/>
    <row r="5872" s="33" customFormat="1" x14ac:dyDescent="0.25"/>
    <row r="5873" s="33" customFormat="1" x14ac:dyDescent="0.25"/>
    <row r="5874" s="33" customFormat="1" x14ac:dyDescent="0.25"/>
    <row r="5875" s="33" customFormat="1" x14ac:dyDescent="0.25"/>
    <row r="5876" s="33" customFormat="1" x14ac:dyDescent="0.25"/>
    <row r="5877" s="33" customFormat="1" x14ac:dyDescent="0.25"/>
    <row r="5878" s="33" customFormat="1" x14ac:dyDescent="0.25"/>
    <row r="5879" s="33" customFormat="1" x14ac:dyDescent="0.25"/>
    <row r="5880" s="33" customFormat="1" x14ac:dyDescent="0.25"/>
    <row r="5881" s="33" customFormat="1" x14ac:dyDescent="0.25"/>
    <row r="5882" s="33" customFormat="1" x14ac:dyDescent="0.25"/>
    <row r="5883" s="33" customFormat="1" x14ac:dyDescent="0.25"/>
    <row r="5884" s="33" customFormat="1" x14ac:dyDescent="0.25"/>
    <row r="5885" s="33" customFormat="1" x14ac:dyDescent="0.25"/>
    <row r="5886" s="33" customFormat="1" x14ac:dyDescent="0.25"/>
    <row r="5887" s="33" customFormat="1" x14ac:dyDescent="0.25"/>
    <row r="5888" s="33" customFormat="1" x14ac:dyDescent="0.25"/>
    <row r="5889" s="33" customFormat="1" x14ac:dyDescent="0.25"/>
    <row r="5890" s="33" customFormat="1" x14ac:dyDescent="0.25"/>
    <row r="5891" s="33" customFormat="1" x14ac:dyDescent="0.25"/>
    <row r="5892" s="33" customFormat="1" x14ac:dyDescent="0.25"/>
    <row r="5893" s="33" customFormat="1" x14ac:dyDescent="0.25"/>
    <row r="5894" s="33" customFormat="1" x14ac:dyDescent="0.25"/>
    <row r="5895" s="33" customFormat="1" x14ac:dyDescent="0.25"/>
    <row r="5896" s="33" customFormat="1" x14ac:dyDescent="0.25"/>
    <row r="5897" s="33" customFormat="1" x14ac:dyDescent="0.25"/>
    <row r="5898" s="33" customFormat="1" x14ac:dyDescent="0.25"/>
    <row r="5899" s="33" customFormat="1" x14ac:dyDescent="0.25"/>
    <row r="5900" s="33" customFormat="1" x14ac:dyDescent="0.25"/>
    <row r="5901" s="33" customFormat="1" x14ac:dyDescent="0.25"/>
    <row r="5902" s="33" customFormat="1" x14ac:dyDescent="0.25"/>
    <row r="5903" s="33" customFormat="1" x14ac:dyDescent="0.25"/>
    <row r="5904" s="33" customFormat="1" x14ac:dyDescent="0.25"/>
    <row r="5905" s="33" customFormat="1" x14ac:dyDescent="0.25"/>
    <row r="5906" s="33" customFormat="1" x14ac:dyDescent="0.25"/>
    <row r="5907" s="33" customFormat="1" x14ac:dyDescent="0.25"/>
    <row r="5908" s="33" customFormat="1" x14ac:dyDescent="0.25"/>
    <row r="5909" s="33" customFormat="1" x14ac:dyDescent="0.25"/>
    <row r="5910" s="33" customFormat="1" x14ac:dyDescent="0.25"/>
    <row r="5911" s="33" customFormat="1" x14ac:dyDescent="0.25"/>
    <row r="5912" s="33" customFormat="1" x14ac:dyDescent="0.25"/>
    <row r="5913" s="33" customFormat="1" x14ac:dyDescent="0.25"/>
    <row r="5914" s="33" customFormat="1" x14ac:dyDescent="0.25"/>
    <row r="5915" s="33" customFormat="1" x14ac:dyDescent="0.25"/>
    <row r="5916" s="33" customFormat="1" x14ac:dyDescent="0.25"/>
    <row r="5917" s="33" customFormat="1" x14ac:dyDescent="0.25"/>
    <row r="5918" s="33" customFormat="1" x14ac:dyDescent="0.25"/>
    <row r="5919" s="33" customFormat="1" x14ac:dyDescent="0.25"/>
    <row r="5920" s="33" customFormat="1" x14ac:dyDescent="0.25"/>
    <row r="5921" s="33" customFormat="1" x14ac:dyDescent="0.25"/>
    <row r="5922" s="33" customFormat="1" x14ac:dyDescent="0.25"/>
    <row r="5923" s="33" customFormat="1" x14ac:dyDescent="0.25"/>
    <row r="5924" s="33" customFormat="1" x14ac:dyDescent="0.25"/>
    <row r="5925" s="33" customFormat="1" x14ac:dyDescent="0.25"/>
    <row r="5926" s="33" customFormat="1" x14ac:dyDescent="0.25"/>
    <row r="5927" s="33" customFormat="1" x14ac:dyDescent="0.25"/>
    <row r="5928" s="33" customFormat="1" x14ac:dyDescent="0.25"/>
    <row r="5929" s="33" customFormat="1" x14ac:dyDescent="0.25"/>
    <row r="5930" s="33" customFormat="1" x14ac:dyDescent="0.25"/>
    <row r="5931" s="33" customFormat="1" x14ac:dyDescent="0.25"/>
    <row r="5932" s="33" customFormat="1" x14ac:dyDescent="0.25"/>
    <row r="5933" s="33" customFormat="1" x14ac:dyDescent="0.25"/>
    <row r="5934" s="33" customFormat="1" x14ac:dyDescent="0.25"/>
    <row r="5935" s="33" customFormat="1" x14ac:dyDescent="0.25"/>
    <row r="5936" s="33" customFormat="1" x14ac:dyDescent="0.25"/>
    <row r="5937" s="33" customFormat="1" x14ac:dyDescent="0.25"/>
    <row r="5938" s="33" customFormat="1" x14ac:dyDescent="0.25"/>
    <row r="5939" s="33" customFormat="1" x14ac:dyDescent="0.25"/>
    <row r="5940" s="33" customFormat="1" x14ac:dyDescent="0.25"/>
    <row r="5941" s="33" customFormat="1" x14ac:dyDescent="0.25"/>
    <row r="5942" s="33" customFormat="1" x14ac:dyDescent="0.25"/>
    <row r="5943" s="33" customFormat="1" x14ac:dyDescent="0.25"/>
    <row r="5944" s="33" customFormat="1" x14ac:dyDescent="0.25"/>
    <row r="5945" s="33" customFormat="1" x14ac:dyDescent="0.25"/>
    <row r="5946" s="33" customFormat="1" x14ac:dyDescent="0.25"/>
    <row r="5947" s="33" customFormat="1" x14ac:dyDescent="0.25"/>
    <row r="5948" s="33" customFormat="1" x14ac:dyDescent="0.25"/>
    <row r="5949" s="33" customFormat="1" x14ac:dyDescent="0.25"/>
    <row r="5950" s="33" customFormat="1" x14ac:dyDescent="0.25"/>
    <row r="5951" s="33" customFormat="1" x14ac:dyDescent="0.25"/>
    <row r="5952" s="33" customFormat="1" x14ac:dyDescent="0.25"/>
    <row r="5953" s="33" customFormat="1" x14ac:dyDescent="0.25"/>
    <row r="5954" s="33" customFormat="1" x14ac:dyDescent="0.25"/>
    <row r="5955" s="33" customFormat="1" x14ac:dyDescent="0.25"/>
    <row r="5956" s="33" customFormat="1" x14ac:dyDescent="0.25"/>
    <row r="5957" s="33" customFormat="1" x14ac:dyDescent="0.25"/>
    <row r="5958" s="33" customFormat="1" x14ac:dyDescent="0.25"/>
    <row r="5959" s="33" customFormat="1" x14ac:dyDescent="0.25"/>
    <row r="5960" s="33" customFormat="1" x14ac:dyDescent="0.25"/>
    <row r="5961" s="33" customFormat="1" x14ac:dyDescent="0.25"/>
    <row r="5962" s="33" customFormat="1" x14ac:dyDescent="0.25"/>
    <row r="5963" s="33" customFormat="1" x14ac:dyDescent="0.25"/>
    <row r="5964" s="33" customFormat="1" x14ac:dyDescent="0.25"/>
    <row r="5965" s="33" customFormat="1" x14ac:dyDescent="0.25"/>
    <row r="5966" s="33" customFormat="1" x14ac:dyDescent="0.25"/>
    <row r="5967" s="33" customFormat="1" x14ac:dyDescent="0.25"/>
    <row r="5968" s="33" customFormat="1" x14ac:dyDescent="0.25"/>
    <row r="5969" s="33" customFormat="1" x14ac:dyDescent="0.25"/>
    <row r="5970" s="33" customFormat="1" x14ac:dyDescent="0.25"/>
    <row r="5971" s="33" customFormat="1" x14ac:dyDescent="0.25"/>
    <row r="5972" s="33" customFormat="1" x14ac:dyDescent="0.25"/>
    <row r="5973" s="33" customFormat="1" x14ac:dyDescent="0.25"/>
    <row r="5974" s="33" customFormat="1" x14ac:dyDescent="0.25"/>
    <row r="5975" s="33" customFormat="1" x14ac:dyDescent="0.25"/>
    <row r="5976" s="33" customFormat="1" x14ac:dyDescent="0.25"/>
    <row r="5977" s="33" customFormat="1" x14ac:dyDescent="0.25"/>
    <row r="5978" s="33" customFormat="1" x14ac:dyDescent="0.25"/>
    <row r="5979" s="33" customFormat="1" x14ac:dyDescent="0.25"/>
    <row r="5980" s="33" customFormat="1" x14ac:dyDescent="0.25"/>
    <row r="5981" s="33" customFormat="1" x14ac:dyDescent="0.25"/>
    <row r="5982" s="33" customFormat="1" x14ac:dyDescent="0.25"/>
    <row r="5983" s="33" customFormat="1" x14ac:dyDescent="0.25"/>
    <row r="5984" s="33" customFormat="1" x14ac:dyDescent="0.25"/>
    <row r="5985" s="33" customFormat="1" x14ac:dyDescent="0.25"/>
    <row r="5986" s="33" customFormat="1" x14ac:dyDescent="0.25"/>
    <row r="5987" s="33" customFormat="1" x14ac:dyDescent="0.25"/>
    <row r="5988" s="33" customFormat="1" x14ac:dyDescent="0.25"/>
    <row r="5989" s="33" customFormat="1" x14ac:dyDescent="0.25"/>
    <row r="5990" s="33" customFormat="1" x14ac:dyDescent="0.25"/>
    <row r="5991" s="33" customFormat="1" x14ac:dyDescent="0.25"/>
    <row r="5992" s="33" customFormat="1" x14ac:dyDescent="0.25"/>
    <row r="5993" s="33" customFormat="1" x14ac:dyDescent="0.25"/>
    <row r="5994" s="33" customFormat="1" x14ac:dyDescent="0.25"/>
    <row r="5995" s="33" customFormat="1" x14ac:dyDescent="0.25"/>
    <row r="5996" s="33" customFormat="1" x14ac:dyDescent="0.25"/>
    <row r="5997" s="33" customFormat="1" x14ac:dyDescent="0.25"/>
    <row r="5998" s="33" customFormat="1" x14ac:dyDescent="0.25"/>
    <row r="5999" s="33" customFormat="1" x14ac:dyDescent="0.25"/>
    <row r="6000" s="33" customFormat="1" x14ac:dyDescent="0.25"/>
    <row r="6001" s="33" customFormat="1" x14ac:dyDescent="0.25"/>
    <row r="6002" s="33" customFormat="1" x14ac:dyDescent="0.25"/>
    <row r="6003" s="33" customFormat="1" x14ac:dyDescent="0.25"/>
    <row r="6004" s="33" customFormat="1" x14ac:dyDescent="0.25"/>
    <row r="6005" s="33" customFormat="1" x14ac:dyDescent="0.25"/>
    <row r="6006" s="33" customFormat="1" x14ac:dyDescent="0.25"/>
    <row r="6007" s="33" customFormat="1" x14ac:dyDescent="0.25"/>
    <row r="6008" s="33" customFormat="1" x14ac:dyDescent="0.25"/>
    <row r="6009" s="33" customFormat="1" x14ac:dyDescent="0.25"/>
    <row r="6010" s="33" customFormat="1" x14ac:dyDescent="0.25"/>
    <row r="6011" s="33" customFormat="1" x14ac:dyDescent="0.25"/>
    <row r="6012" s="33" customFormat="1" x14ac:dyDescent="0.25"/>
    <row r="6013" s="33" customFormat="1" x14ac:dyDescent="0.25"/>
    <row r="6014" s="33" customFormat="1" x14ac:dyDescent="0.25"/>
    <row r="6015" s="33" customFormat="1" x14ac:dyDescent="0.25"/>
    <row r="6016" s="33" customFormat="1" x14ac:dyDescent="0.25"/>
    <row r="6017" s="33" customFormat="1" x14ac:dyDescent="0.25"/>
    <row r="6018" s="33" customFormat="1" x14ac:dyDescent="0.25"/>
    <row r="6019" s="33" customFormat="1" x14ac:dyDescent="0.25"/>
    <row r="6020" s="33" customFormat="1" x14ac:dyDescent="0.25"/>
    <row r="6021" s="33" customFormat="1" x14ac:dyDescent="0.25"/>
    <row r="6022" s="33" customFormat="1" x14ac:dyDescent="0.25"/>
    <row r="6023" s="33" customFormat="1" x14ac:dyDescent="0.25"/>
    <row r="6024" s="33" customFormat="1" x14ac:dyDescent="0.25"/>
    <row r="6025" s="33" customFormat="1" x14ac:dyDescent="0.25"/>
    <row r="6026" s="33" customFormat="1" x14ac:dyDescent="0.25"/>
    <row r="6027" s="33" customFormat="1" x14ac:dyDescent="0.25"/>
    <row r="6028" s="33" customFormat="1" x14ac:dyDescent="0.25"/>
    <row r="6029" s="33" customFormat="1" x14ac:dyDescent="0.25"/>
    <row r="6030" s="33" customFormat="1" x14ac:dyDescent="0.25"/>
    <row r="6031" s="33" customFormat="1" x14ac:dyDescent="0.25"/>
    <row r="6032" s="33" customFormat="1" x14ac:dyDescent="0.25"/>
    <row r="6033" s="33" customFormat="1" x14ac:dyDescent="0.25"/>
    <row r="6034" s="33" customFormat="1" x14ac:dyDescent="0.25"/>
    <row r="6035" s="33" customFormat="1" x14ac:dyDescent="0.25"/>
    <row r="6036" s="33" customFormat="1" x14ac:dyDescent="0.25"/>
    <row r="6037" s="33" customFormat="1" x14ac:dyDescent="0.25"/>
    <row r="6038" s="33" customFormat="1" x14ac:dyDescent="0.25"/>
    <row r="6039" s="33" customFormat="1" x14ac:dyDescent="0.25"/>
    <row r="6040" s="33" customFormat="1" x14ac:dyDescent="0.25"/>
    <row r="6041" s="33" customFormat="1" x14ac:dyDescent="0.25"/>
    <row r="6042" s="33" customFormat="1" x14ac:dyDescent="0.25"/>
    <row r="6043" s="33" customFormat="1" x14ac:dyDescent="0.25"/>
    <row r="6044" s="33" customFormat="1" x14ac:dyDescent="0.25"/>
    <row r="6045" s="33" customFormat="1" x14ac:dyDescent="0.25"/>
    <row r="6046" s="33" customFormat="1" x14ac:dyDescent="0.25"/>
    <row r="6047" s="33" customFormat="1" x14ac:dyDescent="0.25"/>
    <row r="6048" s="33" customFormat="1" x14ac:dyDescent="0.25"/>
    <row r="6049" s="33" customFormat="1" x14ac:dyDescent="0.25"/>
    <row r="6050" s="33" customFormat="1" x14ac:dyDescent="0.25"/>
    <row r="6051" s="33" customFormat="1" x14ac:dyDescent="0.25"/>
    <row r="6052" s="33" customFormat="1" x14ac:dyDescent="0.25"/>
    <row r="6053" s="33" customFormat="1" x14ac:dyDescent="0.25"/>
    <row r="6054" s="33" customFormat="1" x14ac:dyDescent="0.25"/>
    <row r="6055" s="33" customFormat="1" x14ac:dyDescent="0.25"/>
    <row r="6056" s="33" customFormat="1" x14ac:dyDescent="0.25"/>
    <row r="6057" s="33" customFormat="1" x14ac:dyDescent="0.25"/>
    <row r="6058" s="33" customFormat="1" x14ac:dyDescent="0.25"/>
    <row r="6059" s="33" customFormat="1" x14ac:dyDescent="0.25"/>
    <row r="6060" s="33" customFormat="1" x14ac:dyDescent="0.25"/>
    <row r="6061" s="33" customFormat="1" x14ac:dyDescent="0.25"/>
    <row r="6062" s="33" customFormat="1" x14ac:dyDescent="0.25"/>
    <row r="6063" s="33" customFormat="1" x14ac:dyDescent="0.25"/>
    <row r="6064" s="33" customFormat="1" x14ac:dyDescent="0.25"/>
    <row r="6065" s="33" customFormat="1" x14ac:dyDescent="0.25"/>
    <row r="6066" s="33" customFormat="1" x14ac:dyDescent="0.25"/>
    <row r="6067" s="33" customFormat="1" x14ac:dyDescent="0.25"/>
    <row r="6068" s="33" customFormat="1" x14ac:dyDescent="0.25"/>
    <row r="6069" s="33" customFormat="1" x14ac:dyDescent="0.25"/>
    <row r="6070" s="33" customFormat="1" x14ac:dyDescent="0.25"/>
    <row r="6071" s="33" customFormat="1" x14ac:dyDescent="0.25"/>
    <row r="6072" s="33" customFormat="1" x14ac:dyDescent="0.25"/>
    <row r="6073" s="33" customFormat="1" x14ac:dyDescent="0.25"/>
    <row r="6074" s="33" customFormat="1" x14ac:dyDescent="0.25"/>
    <row r="6075" s="33" customFormat="1" x14ac:dyDescent="0.25"/>
    <row r="6076" s="33" customFormat="1" x14ac:dyDescent="0.25"/>
    <row r="6077" s="33" customFormat="1" x14ac:dyDescent="0.25"/>
    <row r="6078" s="33" customFormat="1" x14ac:dyDescent="0.25"/>
    <row r="6079" s="33" customFormat="1" x14ac:dyDescent="0.25"/>
    <row r="6080" s="33" customFormat="1" x14ac:dyDescent="0.25"/>
    <row r="6081" s="33" customFormat="1" x14ac:dyDescent="0.25"/>
    <row r="6082" s="33" customFormat="1" x14ac:dyDescent="0.25"/>
    <row r="6083" s="33" customFormat="1" x14ac:dyDescent="0.25"/>
    <row r="6084" s="33" customFormat="1" x14ac:dyDescent="0.25"/>
    <row r="6085" s="33" customFormat="1" x14ac:dyDescent="0.25"/>
    <row r="6086" s="33" customFormat="1" x14ac:dyDescent="0.25"/>
    <row r="6087" s="33" customFormat="1" x14ac:dyDescent="0.25"/>
    <row r="6088" s="33" customFormat="1" x14ac:dyDescent="0.25"/>
    <row r="6089" s="33" customFormat="1" x14ac:dyDescent="0.25"/>
    <row r="6090" s="33" customFormat="1" x14ac:dyDescent="0.25"/>
    <row r="6091" s="33" customFormat="1" x14ac:dyDescent="0.25"/>
    <row r="6092" s="33" customFormat="1" x14ac:dyDescent="0.25"/>
    <row r="6093" s="33" customFormat="1" x14ac:dyDescent="0.25"/>
    <row r="6094" s="33" customFormat="1" x14ac:dyDescent="0.25"/>
    <row r="6095" s="33" customFormat="1" x14ac:dyDescent="0.25"/>
    <row r="6096" s="33" customFormat="1" x14ac:dyDescent="0.25"/>
    <row r="6097" s="33" customFormat="1" x14ac:dyDescent="0.25"/>
    <row r="6098" s="33" customFormat="1" x14ac:dyDescent="0.25"/>
    <row r="6099" s="33" customFormat="1" x14ac:dyDescent="0.25"/>
    <row r="6100" s="33" customFormat="1" x14ac:dyDescent="0.25"/>
    <row r="6101" s="33" customFormat="1" x14ac:dyDescent="0.25"/>
    <row r="6102" s="33" customFormat="1" x14ac:dyDescent="0.25"/>
    <row r="6103" s="33" customFormat="1" x14ac:dyDescent="0.25"/>
    <row r="6104" s="33" customFormat="1" x14ac:dyDescent="0.25"/>
    <row r="6105" s="33" customFormat="1" x14ac:dyDescent="0.25"/>
    <row r="6106" s="33" customFormat="1" x14ac:dyDescent="0.25"/>
    <row r="6107" s="33" customFormat="1" x14ac:dyDescent="0.25"/>
    <row r="6108" s="33" customFormat="1" x14ac:dyDescent="0.25"/>
    <row r="6109" s="33" customFormat="1" x14ac:dyDescent="0.25"/>
    <row r="6110" s="33" customFormat="1" x14ac:dyDescent="0.25"/>
    <row r="6111" s="33" customFormat="1" x14ac:dyDescent="0.25"/>
    <row r="6112" s="33" customFormat="1" x14ac:dyDescent="0.25"/>
    <row r="6113" s="33" customFormat="1" x14ac:dyDescent="0.25"/>
    <row r="6114" s="33" customFormat="1" x14ac:dyDescent="0.25"/>
    <row r="6115" s="33" customFormat="1" x14ac:dyDescent="0.25"/>
    <row r="6116" s="33" customFormat="1" x14ac:dyDescent="0.25"/>
    <row r="6117" s="33" customFormat="1" x14ac:dyDescent="0.25"/>
    <row r="6118" s="33" customFormat="1" x14ac:dyDescent="0.25"/>
    <row r="6119" s="33" customFormat="1" x14ac:dyDescent="0.25"/>
    <row r="6120" s="33" customFormat="1" x14ac:dyDescent="0.25"/>
    <row r="6121" s="33" customFormat="1" x14ac:dyDescent="0.25"/>
    <row r="6122" s="33" customFormat="1" x14ac:dyDescent="0.25"/>
    <row r="6123" s="33" customFormat="1" x14ac:dyDescent="0.25"/>
    <row r="6124" s="33" customFormat="1" x14ac:dyDescent="0.25"/>
    <row r="6125" s="33" customFormat="1" x14ac:dyDescent="0.25"/>
    <row r="6126" s="33" customFormat="1" x14ac:dyDescent="0.25"/>
    <row r="6127" s="33" customFormat="1" x14ac:dyDescent="0.25"/>
    <row r="6128" s="33" customFormat="1" x14ac:dyDescent="0.25"/>
    <row r="6129" s="33" customFormat="1" x14ac:dyDescent="0.25"/>
    <row r="6130" s="33" customFormat="1" x14ac:dyDescent="0.25"/>
    <row r="6131" s="33" customFormat="1" x14ac:dyDescent="0.25"/>
    <row r="6132" s="33" customFormat="1" x14ac:dyDescent="0.25"/>
    <row r="6133" s="33" customFormat="1" x14ac:dyDescent="0.25"/>
    <row r="6134" s="33" customFormat="1" x14ac:dyDescent="0.25"/>
    <row r="6135" s="33" customFormat="1" x14ac:dyDescent="0.25"/>
    <row r="6136" s="33" customFormat="1" x14ac:dyDescent="0.25"/>
    <row r="6137" s="33" customFormat="1" x14ac:dyDescent="0.25"/>
    <row r="6138" s="33" customFormat="1" x14ac:dyDescent="0.25"/>
    <row r="6139" s="33" customFormat="1" x14ac:dyDescent="0.25"/>
    <row r="6140" s="33" customFormat="1" x14ac:dyDescent="0.25"/>
    <row r="6141" s="33" customFormat="1" x14ac:dyDescent="0.25"/>
    <row r="6142" s="33" customFormat="1" x14ac:dyDescent="0.25"/>
    <row r="6143" s="33" customFormat="1" x14ac:dyDescent="0.25"/>
    <row r="6144" s="33" customFormat="1" x14ac:dyDescent="0.25"/>
    <row r="6145" s="33" customFormat="1" x14ac:dyDescent="0.25"/>
    <row r="6146" s="33" customFormat="1" x14ac:dyDescent="0.25"/>
    <row r="6147" s="33" customFormat="1" x14ac:dyDescent="0.25"/>
    <row r="6148" s="33" customFormat="1" x14ac:dyDescent="0.25"/>
    <row r="6149" s="33" customFormat="1" x14ac:dyDescent="0.25"/>
    <row r="6150" s="33" customFormat="1" x14ac:dyDescent="0.25"/>
    <row r="6151" s="33" customFormat="1" x14ac:dyDescent="0.25"/>
    <row r="6152" s="33" customFormat="1" x14ac:dyDescent="0.25"/>
    <row r="6153" s="33" customFormat="1" x14ac:dyDescent="0.25"/>
    <row r="6154" s="33" customFormat="1" x14ac:dyDescent="0.25"/>
    <row r="6155" s="33" customFormat="1" x14ac:dyDescent="0.25"/>
    <row r="6156" s="33" customFormat="1" x14ac:dyDescent="0.25"/>
    <row r="6157" s="33" customFormat="1" x14ac:dyDescent="0.25"/>
    <row r="6158" s="33" customFormat="1" x14ac:dyDescent="0.25"/>
    <row r="6159" s="33" customFormat="1" x14ac:dyDescent="0.25"/>
    <row r="6160" s="33" customFormat="1" x14ac:dyDescent="0.25"/>
    <row r="6161" s="33" customFormat="1" x14ac:dyDescent="0.25"/>
    <row r="6162" s="33" customFormat="1" x14ac:dyDescent="0.25"/>
    <row r="6163" s="33" customFormat="1" x14ac:dyDescent="0.25"/>
    <row r="6164" s="33" customFormat="1" x14ac:dyDescent="0.25"/>
    <row r="6165" s="33" customFormat="1" x14ac:dyDescent="0.25"/>
    <row r="6166" s="33" customFormat="1" x14ac:dyDescent="0.25"/>
    <row r="6167" s="33" customFormat="1" x14ac:dyDescent="0.25"/>
    <row r="6168" s="33" customFormat="1" x14ac:dyDescent="0.25"/>
    <row r="6169" s="33" customFormat="1" x14ac:dyDescent="0.25"/>
    <row r="6170" s="33" customFormat="1" x14ac:dyDescent="0.25"/>
    <row r="6171" s="33" customFormat="1" x14ac:dyDescent="0.25"/>
    <row r="6172" s="33" customFormat="1" x14ac:dyDescent="0.25"/>
    <row r="6173" s="33" customFormat="1" x14ac:dyDescent="0.25"/>
    <row r="6174" s="33" customFormat="1" x14ac:dyDescent="0.25"/>
    <row r="6175" s="33" customFormat="1" x14ac:dyDescent="0.25"/>
    <row r="6176" s="33" customFormat="1" x14ac:dyDescent="0.25"/>
    <row r="6177" s="33" customFormat="1" x14ac:dyDescent="0.25"/>
    <row r="6178" s="33" customFormat="1" x14ac:dyDescent="0.25"/>
    <row r="6179" s="33" customFormat="1" x14ac:dyDescent="0.25"/>
    <row r="6180" s="33" customFormat="1" x14ac:dyDescent="0.25"/>
    <row r="6181" s="33" customFormat="1" x14ac:dyDescent="0.25"/>
    <row r="6182" s="33" customFormat="1" x14ac:dyDescent="0.25"/>
    <row r="6183" s="33" customFormat="1" x14ac:dyDescent="0.25"/>
    <row r="6184" s="33" customFormat="1" x14ac:dyDescent="0.25"/>
    <row r="6185" s="33" customFormat="1" x14ac:dyDescent="0.25"/>
    <row r="6186" s="33" customFormat="1" x14ac:dyDescent="0.25"/>
    <row r="6187" s="33" customFormat="1" x14ac:dyDescent="0.25"/>
    <row r="6188" s="33" customFormat="1" x14ac:dyDescent="0.25"/>
    <row r="6189" s="33" customFormat="1" x14ac:dyDescent="0.25"/>
    <row r="6190" s="33" customFormat="1" x14ac:dyDescent="0.25"/>
    <row r="6191" s="33" customFormat="1" x14ac:dyDescent="0.25"/>
    <row r="6192" s="33" customFormat="1" x14ac:dyDescent="0.25"/>
    <row r="6193" s="33" customFormat="1" x14ac:dyDescent="0.25"/>
    <row r="6194" s="33" customFormat="1" x14ac:dyDescent="0.25"/>
    <row r="6195" s="33" customFormat="1" x14ac:dyDescent="0.25"/>
    <row r="6196" s="33" customFormat="1" x14ac:dyDescent="0.25"/>
    <row r="6197" s="33" customFormat="1" x14ac:dyDescent="0.25"/>
    <row r="6198" s="33" customFormat="1" x14ac:dyDescent="0.25"/>
    <row r="6199" s="33" customFormat="1" x14ac:dyDescent="0.25"/>
    <row r="6200" s="33" customFormat="1" x14ac:dyDescent="0.25"/>
    <row r="6201" s="33" customFormat="1" x14ac:dyDescent="0.25"/>
    <row r="6202" s="33" customFormat="1" x14ac:dyDescent="0.25"/>
    <row r="6203" s="33" customFormat="1" x14ac:dyDescent="0.25"/>
    <row r="6204" s="33" customFormat="1" x14ac:dyDescent="0.25"/>
    <row r="6205" s="33" customFormat="1" x14ac:dyDescent="0.25"/>
    <row r="6206" s="33" customFormat="1" x14ac:dyDescent="0.25"/>
    <row r="6207" s="33" customFormat="1" x14ac:dyDescent="0.25"/>
    <row r="6208" s="33" customFormat="1" x14ac:dyDescent="0.25"/>
    <row r="6209" s="33" customFormat="1" x14ac:dyDescent="0.25"/>
    <row r="6210" s="33" customFormat="1" x14ac:dyDescent="0.25"/>
    <row r="6211" s="33" customFormat="1" x14ac:dyDescent="0.25"/>
    <row r="6212" s="33" customFormat="1" x14ac:dyDescent="0.25"/>
    <row r="6213" s="33" customFormat="1" x14ac:dyDescent="0.25"/>
    <row r="6214" s="33" customFormat="1" x14ac:dyDescent="0.25"/>
    <row r="6215" s="33" customFormat="1" x14ac:dyDescent="0.25"/>
    <row r="6216" s="33" customFormat="1" x14ac:dyDescent="0.25"/>
    <row r="6217" s="33" customFormat="1" x14ac:dyDescent="0.25"/>
    <row r="6218" s="33" customFormat="1" x14ac:dyDescent="0.25"/>
    <row r="6219" s="33" customFormat="1" x14ac:dyDescent="0.25"/>
    <row r="6220" s="33" customFormat="1" x14ac:dyDescent="0.25"/>
    <row r="6221" s="33" customFormat="1" x14ac:dyDescent="0.25"/>
    <row r="6222" s="33" customFormat="1" x14ac:dyDescent="0.25"/>
    <row r="6223" s="33" customFormat="1" x14ac:dyDescent="0.25"/>
    <row r="6224" s="33" customFormat="1" x14ac:dyDescent="0.25"/>
    <row r="6225" s="33" customFormat="1" x14ac:dyDescent="0.25"/>
    <row r="6226" s="33" customFormat="1" x14ac:dyDescent="0.25"/>
    <row r="6227" s="33" customFormat="1" x14ac:dyDescent="0.25"/>
    <row r="6228" s="33" customFormat="1" x14ac:dyDescent="0.25"/>
    <row r="6229" s="33" customFormat="1" x14ac:dyDescent="0.25"/>
    <row r="6230" s="33" customFormat="1" x14ac:dyDescent="0.25"/>
    <row r="6231" s="33" customFormat="1" x14ac:dyDescent="0.25"/>
    <row r="6232" s="33" customFormat="1" x14ac:dyDescent="0.25"/>
    <row r="6233" s="33" customFormat="1" x14ac:dyDescent="0.25"/>
    <row r="6234" s="33" customFormat="1" x14ac:dyDescent="0.25"/>
    <row r="6235" s="33" customFormat="1" x14ac:dyDescent="0.25"/>
    <row r="6236" s="33" customFormat="1" x14ac:dyDescent="0.25"/>
    <row r="6237" s="33" customFormat="1" x14ac:dyDescent="0.25"/>
    <row r="6238" s="33" customFormat="1" x14ac:dyDescent="0.25"/>
    <row r="6239" s="33" customFormat="1" x14ac:dyDescent="0.25"/>
    <row r="6240" s="33" customFormat="1" x14ac:dyDescent="0.25"/>
    <row r="6241" s="33" customFormat="1" x14ac:dyDescent="0.25"/>
    <row r="6242" s="33" customFormat="1" x14ac:dyDescent="0.25"/>
    <row r="6243" s="33" customFormat="1" x14ac:dyDescent="0.25"/>
    <row r="6244" s="33" customFormat="1" x14ac:dyDescent="0.25"/>
    <row r="6245" s="33" customFormat="1" x14ac:dyDescent="0.25"/>
    <row r="6246" s="33" customFormat="1" x14ac:dyDescent="0.25"/>
    <row r="6247" s="33" customFormat="1" x14ac:dyDescent="0.25"/>
    <row r="6248" s="33" customFormat="1" x14ac:dyDescent="0.25"/>
    <row r="6249" s="33" customFormat="1" x14ac:dyDescent="0.25"/>
    <row r="6250" s="33" customFormat="1" x14ac:dyDescent="0.25"/>
    <row r="6251" s="33" customFormat="1" x14ac:dyDescent="0.25"/>
    <row r="6252" s="33" customFormat="1" x14ac:dyDescent="0.25"/>
    <row r="6253" s="33" customFormat="1" x14ac:dyDescent="0.25"/>
    <row r="6254" s="33" customFormat="1" x14ac:dyDescent="0.25"/>
    <row r="6255" s="33" customFormat="1" x14ac:dyDescent="0.25"/>
    <row r="6256" s="33" customFormat="1" x14ac:dyDescent="0.25"/>
    <row r="6257" s="33" customFormat="1" x14ac:dyDescent="0.25"/>
    <row r="6258" s="33" customFormat="1" x14ac:dyDescent="0.25"/>
    <row r="6259" s="33" customFormat="1" x14ac:dyDescent="0.25"/>
    <row r="6260" s="33" customFormat="1" x14ac:dyDescent="0.25"/>
    <row r="6261" s="33" customFormat="1" x14ac:dyDescent="0.25"/>
    <row r="6262" s="33" customFormat="1" x14ac:dyDescent="0.25"/>
    <row r="6263" s="33" customFormat="1" x14ac:dyDescent="0.25"/>
    <row r="6264" s="33" customFormat="1" x14ac:dyDescent="0.25"/>
    <row r="6265" s="33" customFormat="1" x14ac:dyDescent="0.25"/>
    <row r="6266" s="33" customFormat="1" x14ac:dyDescent="0.25"/>
    <row r="6267" s="33" customFormat="1" x14ac:dyDescent="0.25"/>
    <row r="6268" s="33" customFormat="1" x14ac:dyDescent="0.25"/>
    <row r="6269" s="33" customFormat="1" x14ac:dyDescent="0.25"/>
    <row r="6270" s="33" customFormat="1" x14ac:dyDescent="0.25"/>
    <row r="6271" s="33" customFormat="1" x14ac:dyDescent="0.25"/>
    <row r="6272" s="33" customFormat="1" x14ac:dyDescent="0.25"/>
    <row r="6273" s="33" customFormat="1" x14ac:dyDescent="0.25"/>
    <row r="6274" s="33" customFormat="1" x14ac:dyDescent="0.25"/>
    <row r="6275" s="33" customFormat="1" x14ac:dyDescent="0.25"/>
    <row r="6276" s="33" customFormat="1" x14ac:dyDescent="0.25"/>
    <row r="6277" s="33" customFormat="1" x14ac:dyDescent="0.25"/>
    <row r="6278" s="33" customFormat="1" x14ac:dyDescent="0.25"/>
    <row r="6279" s="33" customFormat="1" x14ac:dyDescent="0.25"/>
    <row r="6280" s="33" customFormat="1" x14ac:dyDescent="0.25"/>
    <row r="6281" s="33" customFormat="1" x14ac:dyDescent="0.25"/>
    <row r="6282" s="33" customFormat="1" x14ac:dyDescent="0.25"/>
    <row r="6283" s="33" customFormat="1" x14ac:dyDescent="0.25"/>
    <row r="6284" s="33" customFormat="1" x14ac:dyDescent="0.25"/>
    <row r="6285" s="33" customFormat="1" x14ac:dyDescent="0.25"/>
    <row r="6286" s="33" customFormat="1" x14ac:dyDescent="0.25"/>
    <row r="6287" s="33" customFormat="1" x14ac:dyDescent="0.25"/>
    <row r="6288" s="33" customFormat="1" x14ac:dyDescent="0.25"/>
    <row r="6289" s="33" customFormat="1" x14ac:dyDescent="0.25"/>
    <row r="6290" s="33" customFormat="1" x14ac:dyDescent="0.25"/>
    <row r="6291" s="33" customFormat="1" x14ac:dyDescent="0.25"/>
    <row r="6292" s="33" customFormat="1" x14ac:dyDescent="0.25"/>
    <row r="6293" s="33" customFormat="1" x14ac:dyDescent="0.25"/>
    <row r="6294" s="33" customFormat="1" x14ac:dyDescent="0.25"/>
    <row r="6295" s="33" customFormat="1" x14ac:dyDescent="0.25"/>
    <row r="6296" s="33" customFormat="1" x14ac:dyDescent="0.25"/>
    <row r="6297" s="33" customFormat="1" x14ac:dyDescent="0.25"/>
    <row r="6298" s="33" customFormat="1" x14ac:dyDescent="0.25"/>
    <row r="6299" s="33" customFormat="1" x14ac:dyDescent="0.25"/>
    <row r="6300" s="33" customFormat="1" x14ac:dyDescent="0.25"/>
    <row r="6301" s="33" customFormat="1" x14ac:dyDescent="0.25"/>
    <row r="6302" s="33" customFormat="1" x14ac:dyDescent="0.25"/>
    <row r="6303" s="33" customFormat="1" x14ac:dyDescent="0.25"/>
    <row r="6304" s="33" customFormat="1" x14ac:dyDescent="0.25"/>
    <row r="6305" s="33" customFormat="1" x14ac:dyDescent="0.25"/>
    <row r="6306" s="33" customFormat="1" x14ac:dyDescent="0.25"/>
    <row r="6307" s="33" customFormat="1" x14ac:dyDescent="0.25"/>
    <row r="6308" s="33" customFormat="1" x14ac:dyDescent="0.25"/>
    <row r="6309" s="33" customFormat="1" x14ac:dyDescent="0.25"/>
    <row r="6310" s="33" customFormat="1" x14ac:dyDescent="0.25"/>
    <row r="6311" s="33" customFormat="1" x14ac:dyDescent="0.25"/>
    <row r="6312" s="33" customFormat="1" x14ac:dyDescent="0.25"/>
    <row r="6313" s="33" customFormat="1" x14ac:dyDescent="0.25"/>
    <row r="6314" s="33" customFormat="1" x14ac:dyDescent="0.25"/>
    <row r="6315" s="33" customFormat="1" x14ac:dyDescent="0.25"/>
    <row r="6316" s="33" customFormat="1" x14ac:dyDescent="0.25"/>
    <row r="6317" s="33" customFormat="1" x14ac:dyDescent="0.25"/>
    <row r="6318" s="33" customFormat="1" x14ac:dyDescent="0.25"/>
    <row r="6319" s="33" customFormat="1" x14ac:dyDescent="0.25"/>
    <row r="6320" s="33" customFormat="1" x14ac:dyDescent="0.25"/>
    <row r="6321" s="33" customFormat="1" x14ac:dyDescent="0.25"/>
    <row r="6322" s="33" customFormat="1" x14ac:dyDescent="0.25"/>
    <row r="6323" s="33" customFormat="1" x14ac:dyDescent="0.25"/>
    <row r="6324" s="33" customFormat="1" x14ac:dyDescent="0.25"/>
    <row r="6325" s="33" customFormat="1" x14ac:dyDescent="0.25"/>
    <row r="6326" s="33" customFormat="1" x14ac:dyDescent="0.25"/>
    <row r="6327" s="33" customFormat="1" x14ac:dyDescent="0.25"/>
    <row r="6328" s="33" customFormat="1" x14ac:dyDescent="0.25"/>
    <row r="6329" s="33" customFormat="1" x14ac:dyDescent="0.25"/>
    <row r="6330" s="33" customFormat="1" x14ac:dyDescent="0.25"/>
    <row r="6331" s="33" customFormat="1" x14ac:dyDescent="0.25"/>
    <row r="6332" s="33" customFormat="1" x14ac:dyDescent="0.25"/>
    <row r="6333" s="33" customFormat="1" x14ac:dyDescent="0.25"/>
    <row r="6334" s="33" customFormat="1" x14ac:dyDescent="0.25"/>
    <row r="6335" s="33" customFormat="1" x14ac:dyDescent="0.25"/>
    <row r="6336" s="33" customFormat="1" x14ac:dyDescent="0.25"/>
    <row r="6337" s="33" customFormat="1" x14ac:dyDescent="0.25"/>
    <row r="6338" s="33" customFormat="1" x14ac:dyDescent="0.25"/>
    <row r="6339" s="33" customFormat="1" x14ac:dyDescent="0.25"/>
    <row r="6340" s="33" customFormat="1" x14ac:dyDescent="0.25"/>
    <row r="6341" s="33" customFormat="1" x14ac:dyDescent="0.25"/>
    <row r="6342" s="33" customFormat="1" x14ac:dyDescent="0.25"/>
    <row r="6343" s="33" customFormat="1" x14ac:dyDescent="0.25"/>
    <row r="6344" s="33" customFormat="1" x14ac:dyDescent="0.25"/>
    <row r="6345" s="33" customFormat="1" x14ac:dyDescent="0.25"/>
    <row r="6346" s="33" customFormat="1" x14ac:dyDescent="0.25"/>
    <row r="6347" s="33" customFormat="1" x14ac:dyDescent="0.25"/>
    <row r="6348" s="33" customFormat="1" x14ac:dyDescent="0.25"/>
    <row r="6349" s="33" customFormat="1" x14ac:dyDescent="0.25"/>
    <row r="6350" s="33" customFormat="1" x14ac:dyDescent="0.25"/>
    <row r="6351" s="33" customFormat="1" x14ac:dyDescent="0.25"/>
    <row r="6352" s="33" customFormat="1" x14ac:dyDescent="0.25"/>
    <row r="6353" s="33" customFormat="1" x14ac:dyDescent="0.25"/>
    <row r="6354" s="33" customFormat="1" x14ac:dyDescent="0.25"/>
    <row r="6355" s="33" customFormat="1" x14ac:dyDescent="0.25"/>
    <row r="6356" s="33" customFormat="1" x14ac:dyDescent="0.25"/>
    <row r="6357" s="33" customFormat="1" x14ac:dyDescent="0.25"/>
    <row r="6358" s="33" customFormat="1" x14ac:dyDescent="0.25"/>
    <row r="6359" s="33" customFormat="1" x14ac:dyDescent="0.25"/>
    <row r="6360" s="33" customFormat="1" x14ac:dyDescent="0.25"/>
    <row r="6361" s="33" customFormat="1" x14ac:dyDescent="0.25"/>
    <row r="6362" s="33" customFormat="1" x14ac:dyDescent="0.25"/>
    <row r="6363" s="33" customFormat="1" x14ac:dyDescent="0.25"/>
    <row r="6364" s="33" customFormat="1" x14ac:dyDescent="0.25"/>
    <row r="6365" s="33" customFormat="1" x14ac:dyDescent="0.25"/>
    <row r="6366" s="33" customFormat="1" x14ac:dyDescent="0.25"/>
    <row r="6367" s="33" customFormat="1" x14ac:dyDescent="0.25"/>
    <row r="6368" s="33" customFormat="1" x14ac:dyDescent="0.25"/>
    <row r="6369" s="33" customFormat="1" x14ac:dyDescent="0.25"/>
    <row r="6370" s="33" customFormat="1" x14ac:dyDescent="0.25"/>
    <row r="6371" s="33" customFormat="1" x14ac:dyDescent="0.25"/>
    <row r="6372" s="33" customFormat="1" x14ac:dyDescent="0.25"/>
    <row r="6373" s="33" customFormat="1" x14ac:dyDescent="0.25"/>
    <row r="6374" s="33" customFormat="1" x14ac:dyDescent="0.25"/>
    <row r="6375" s="33" customFormat="1" x14ac:dyDescent="0.25"/>
    <row r="6376" s="33" customFormat="1" x14ac:dyDescent="0.25"/>
    <row r="6377" s="33" customFormat="1" x14ac:dyDescent="0.25"/>
    <row r="6378" s="33" customFormat="1" x14ac:dyDescent="0.25"/>
    <row r="6379" s="33" customFormat="1" x14ac:dyDescent="0.25"/>
    <row r="6380" s="33" customFormat="1" x14ac:dyDescent="0.25"/>
    <row r="6381" s="33" customFormat="1" x14ac:dyDescent="0.25"/>
    <row r="6382" s="33" customFormat="1" x14ac:dyDescent="0.25"/>
    <row r="6383" s="33" customFormat="1" x14ac:dyDescent="0.25"/>
    <row r="6384" s="33" customFormat="1" x14ac:dyDescent="0.25"/>
    <row r="6385" s="33" customFormat="1" x14ac:dyDescent="0.25"/>
    <row r="6386" s="33" customFormat="1" x14ac:dyDescent="0.25"/>
    <row r="6387" s="33" customFormat="1" x14ac:dyDescent="0.25"/>
    <row r="6388" s="33" customFormat="1" x14ac:dyDescent="0.25"/>
    <row r="6389" s="33" customFormat="1" x14ac:dyDescent="0.25"/>
    <row r="6390" s="33" customFormat="1" x14ac:dyDescent="0.25"/>
    <row r="6391" s="33" customFormat="1" x14ac:dyDescent="0.25"/>
    <row r="6392" s="33" customFormat="1" x14ac:dyDescent="0.25"/>
    <row r="6393" s="33" customFormat="1" x14ac:dyDescent="0.25"/>
    <row r="6394" s="33" customFormat="1" x14ac:dyDescent="0.25"/>
    <row r="6395" s="33" customFormat="1" x14ac:dyDescent="0.25"/>
    <row r="6396" s="33" customFormat="1" x14ac:dyDescent="0.25"/>
    <row r="6397" s="33" customFormat="1" x14ac:dyDescent="0.25"/>
    <row r="6398" s="33" customFormat="1" x14ac:dyDescent="0.25"/>
    <row r="6399" s="33" customFormat="1" x14ac:dyDescent="0.25"/>
    <row r="6400" s="33" customFormat="1" x14ac:dyDescent="0.25"/>
    <row r="6401" s="33" customFormat="1" x14ac:dyDescent="0.25"/>
    <row r="6402" s="33" customFormat="1" x14ac:dyDescent="0.25"/>
    <row r="6403" s="33" customFormat="1" x14ac:dyDescent="0.25"/>
    <row r="6404" s="33" customFormat="1" x14ac:dyDescent="0.25"/>
    <row r="6405" s="33" customFormat="1" x14ac:dyDescent="0.25"/>
    <row r="6406" s="33" customFormat="1" x14ac:dyDescent="0.25"/>
    <row r="6407" s="33" customFormat="1" x14ac:dyDescent="0.25"/>
    <row r="6408" s="33" customFormat="1" x14ac:dyDescent="0.25"/>
    <row r="6409" s="33" customFormat="1" x14ac:dyDescent="0.25"/>
    <row r="6410" s="33" customFormat="1" x14ac:dyDescent="0.25"/>
    <row r="6411" s="33" customFormat="1" x14ac:dyDescent="0.25"/>
    <row r="6412" s="33" customFormat="1" x14ac:dyDescent="0.25"/>
    <row r="6413" s="33" customFormat="1" x14ac:dyDescent="0.25"/>
    <row r="6414" s="33" customFormat="1" x14ac:dyDescent="0.25"/>
    <row r="6415" s="33" customFormat="1" x14ac:dyDescent="0.25"/>
    <row r="6416" s="33" customFormat="1" x14ac:dyDescent="0.25"/>
    <row r="6417" s="33" customFormat="1" x14ac:dyDescent="0.25"/>
    <row r="6418" s="33" customFormat="1" x14ac:dyDescent="0.25"/>
    <row r="6419" s="33" customFormat="1" x14ac:dyDescent="0.25"/>
    <row r="6420" s="33" customFormat="1" x14ac:dyDescent="0.25"/>
    <row r="6421" s="33" customFormat="1" x14ac:dyDescent="0.25"/>
    <row r="6422" s="33" customFormat="1" x14ac:dyDescent="0.25"/>
    <row r="6423" s="33" customFormat="1" x14ac:dyDescent="0.25"/>
    <row r="6424" s="33" customFormat="1" x14ac:dyDescent="0.25"/>
    <row r="6425" s="33" customFormat="1" x14ac:dyDescent="0.25"/>
    <row r="6426" s="33" customFormat="1" x14ac:dyDescent="0.25"/>
    <row r="6427" s="33" customFormat="1" x14ac:dyDescent="0.25"/>
    <row r="6428" s="33" customFormat="1" x14ac:dyDescent="0.25"/>
    <row r="6429" s="33" customFormat="1" x14ac:dyDescent="0.25"/>
    <row r="6430" s="33" customFormat="1" x14ac:dyDescent="0.25"/>
    <row r="6431" s="33" customFormat="1" x14ac:dyDescent="0.25"/>
    <row r="6432" s="33" customFormat="1" x14ac:dyDescent="0.25"/>
    <row r="6433" s="33" customFormat="1" x14ac:dyDescent="0.25"/>
    <row r="6434" s="33" customFormat="1" x14ac:dyDescent="0.25"/>
    <row r="6435" s="33" customFormat="1" x14ac:dyDescent="0.25"/>
    <row r="6436" s="33" customFormat="1" x14ac:dyDescent="0.25"/>
    <row r="6437" s="33" customFormat="1" x14ac:dyDescent="0.25"/>
    <row r="6438" s="33" customFormat="1" x14ac:dyDescent="0.25"/>
    <row r="6439" s="33" customFormat="1" x14ac:dyDescent="0.25"/>
    <row r="6440" s="33" customFormat="1" x14ac:dyDescent="0.25"/>
    <row r="6441" s="33" customFormat="1" x14ac:dyDescent="0.25"/>
    <row r="6442" s="33" customFormat="1" x14ac:dyDescent="0.25"/>
    <row r="6443" s="33" customFormat="1" x14ac:dyDescent="0.25"/>
    <row r="6444" s="33" customFormat="1" x14ac:dyDescent="0.25"/>
    <row r="6445" s="33" customFormat="1" x14ac:dyDescent="0.25"/>
    <row r="6446" s="33" customFormat="1" x14ac:dyDescent="0.25"/>
    <row r="6447" s="33" customFormat="1" x14ac:dyDescent="0.25"/>
    <row r="6448" s="33" customFormat="1" x14ac:dyDescent="0.25"/>
    <row r="6449" s="33" customFormat="1" x14ac:dyDescent="0.25"/>
    <row r="6450" s="33" customFormat="1" x14ac:dyDescent="0.25"/>
    <row r="6451" s="33" customFormat="1" x14ac:dyDescent="0.25"/>
    <row r="6452" s="33" customFormat="1" x14ac:dyDescent="0.25"/>
    <row r="6453" s="33" customFormat="1" x14ac:dyDescent="0.25"/>
    <row r="6454" s="33" customFormat="1" x14ac:dyDescent="0.25"/>
    <row r="6455" s="33" customFormat="1" x14ac:dyDescent="0.25"/>
    <row r="6456" s="33" customFormat="1" x14ac:dyDescent="0.25"/>
    <row r="6457" s="33" customFormat="1" x14ac:dyDescent="0.25"/>
    <row r="6458" s="33" customFormat="1" x14ac:dyDescent="0.25"/>
    <row r="6459" s="33" customFormat="1" x14ac:dyDescent="0.25"/>
    <row r="6460" s="33" customFormat="1" x14ac:dyDescent="0.25"/>
    <row r="6461" s="33" customFormat="1" x14ac:dyDescent="0.25"/>
    <row r="6462" s="33" customFormat="1" x14ac:dyDescent="0.25"/>
    <row r="6463" s="33" customFormat="1" x14ac:dyDescent="0.25"/>
    <row r="6464" s="33" customFormat="1" x14ac:dyDescent="0.25"/>
    <row r="6465" s="33" customFormat="1" x14ac:dyDescent="0.25"/>
    <row r="6466" s="33" customFormat="1" x14ac:dyDescent="0.25"/>
    <row r="6467" s="33" customFormat="1" x14ac:dyDescent="0.25"/>
    <row r="6468" s="33" customFormat="1" x14ac:dyDescent="0.25"/>
    <row r="6469" s="33" customFormat="1" x14ac:dyDescent="0.25"/>
    <row r="6470" s="33" customFormat="1" x14ac:dyDescent="0.25"/>
    <row r="6471" s="33" customFormat="1" x14ac:dyDescent="0.25"/>
    <row r="6472" s="33" customFormat="1" x14ac:dyDescent="0.25"/>
    <row r="6473" s="33" customFormat="1" x14ac:dyDescent="0.25"/>
    <row r="6474" s="33" customFormat="1" x14ac:dyDescent="0.25"/>
    <row r="6475" s="33" customFormat="1" x14ac:dyDescent="0.25"/>
    <row r="6476" s="33" customFormat="1" x14ac:dyDescent="0.25"/>
    <row r="6477" s="33" customFormat="1" x14ac:dyDescent="0.25"/>
    <row r="6478" s="33" customFormat="1" x14ac:dyDescent="0.25"/>
    <row r="6479" s="33" customFormat="1" x14ac:dyDescent="0.25"/>
    <row r="6480" s="33" customFormat="1" x14ac:dyDescent="0.25"/>
    <row r="6481" s="33" customFormat="1" x14ac:dyDescent="0.25"/>
    <row r="6482" s="33" customFormat="1" x14ac:dyDescent="0.25"/>
    <row r="6483" s="33" customFormat="1" x14ac:dyDescent="0.25"/>
    <row r="6484" s="33" customFormat="1" x14ac:dyDescent="0.25"/>
    <row r="6485" s="33" customFormat="1" x14ac:dyDescent="0.25"/>
    <row r="6486" s="33" customFormat="1" x14ac:dyDescent="0.25"/>
    <row r="6487" s="33" customFormat="1" x14ac:dyDescent="0.25"/>
    <row r="6488" s="33" customFormat="1" x14ac:dyDescent="0.25"/>
    <row r="6489" s="33" customFormat="1" x14ac:dyDescent="0.25"/>
    <row r="6490" s="33" customFormat="1" x14ac:dyDescent="0.25"/>
    <row r="6491" s="33" customFormat="1" x14ac:dyDescent="0.25"/>
    <row r="6492" s="33" customFormat="1" x14ac:dyDescent="0.25"/>
    <row r="6493" s="33" customFormat="1" x14ac:dyDescent="0.25"/>
    <row r="6494" s="33" customFormat="1" x14ac:dyDescent="0.25"/>
    <row r="6495" s="33" customFormat="1" x14ac:dyDescent="0.25"/>
    <row r="6496" s="33" customFormat="1" x14ac:dyDescent="0.25"/>
    <row r="6497" s="33" customFormat="1" x14ac:dyDescent="0.25"/>
    <row r="6498" s="33" customFormat="1" x14ac:dyDescent="0.25"/>
    <row r="6499" s="33" customFormat="1" x14ac:dyDescent="0.25"/>
    <row r="6500" s="33" customFormat="1" x14ac:dyDescent="0.25"/>
    <row r="6501" s="33" customFormat="1" x14ac:dyDescent="0.25"/>
    <row r="6502" s="33" customFormat="1" x14ac:dyDescent="0.25"/>
    <row r="6503" s="33" customFormat="1" x14ac:dyDescent="0.25"/>
    <row r="6504" s="33" customFormat="1" x14ac:dyDescent="0.25"/>
    <row r="6505" s="33" customFormat="1" x14ac:dyDescent="0.25"/>
    <row r="6506" s="33" customFormat="1" x14ac:dyDescent="0.25"/>
    <row r="6507" s="33" customFormat="1" x14ac:dyDescent="0.25"/>
    <row r="6508" s="33" customFormat="1" x14ac:dyDescent="0.25"/>
    <row r="6509" s="33" customFormat="1" x14ac:dyDescent="0.25"/>
    <row r="6510" s="33" customFormat="1" x14ac:dyDescent="0.25"/>
    <row r="6511" s="33" customFormat="1" x14ac:dyDescent="0.25"/>
    <row r="6512" s="33" customFormat="1" x14ac:dyDescent="0.25"/>
    <row r="6513" s="33" customFormat="1" x14ac:dyDescent="0.25"/>
    <row r="6514" s="33" customFormat="1" x14ac:dyDescent="0.25"/>
    <row r="6515" s="33" customFormat="1" x14ac:dyDescent="0.25"/>
    <row r="6516" s="33" customFormat="1" x14ac:dyDescent="0.25"/>
    <row r="6517" s="33" customFormat="1" x14ac:dyDescent="0.25"/>
    <row r="6518" s="33" customFormat="1" x14ac:dyDescent="0.25"/>
    <row r="6519" s="33" customFormat="1" x14ac:dyDescent="0.25"/>
    <row r="6520" s="33" customFormat="1" x14ac:dyDescent="0.25"/>
    <row r="6521" s="33" customFormat="1" x14ac:dyDescent="0.25"/>
    <row r="6522" s="33" customFormat="1" x14ac:dyDescent="0.25"/>
    <row r="6523" s="33" customFormat="1" x14ac:dyDescent="0.25"/>
    <row r="6524" s="33" customFormat="1" x14ac:dyDescent="0.25"/>
    <row r="6525" s="33" customFormat="1" x14ac:dyDescent="0.25"/>
    <row r="6526" s="33" customFormat="1" x14ac:dyDescent="0.25"/>
    <row r="6527" s="33" customFormat="1" x14ac:dyDescent="0.25"/>
    <row r="6528" s="33" customFormat="1" x14ac:dyDescent="0.25"/>
    <row r="6529" s="33" customFormat="1" x14ac:dyDescent="0.25"/>
    <row r="6530" s="33" customFormat="1" x14ac:dyDescent="0.25"/>
    <row r="6531" s="33" customFormat="1" x14ac:dyDescent="0.25"/>
    <row r="6532" s="33" customFormat="1" x14ac:dyDescent="0.25"/>
    <row r="6533" s="33" customFormat="1" x14ac:dyDescent="0.25"/>
    <row r="6534" s="33" customFormat="1" x14ac:dyDescent="0.25"/>
    <row r="6535" s="33" customFormat="1" x14ac:dyDescent="0.25"/>
    <row r="6536" s="33" customFormat="1" x14ac:dyDescent="0.25"/>
    <row r="6537" s="33" customFormat="1" x14ac:dyDescent="0.25"/>
    <row r="6538" s="33" customFormat="1" x14ac:dyDescent="0.25"/>
    <row r="6539" s="33" customFormat="1" x14ac:dyDescent="0.25"/>
    <row r="6540" s="33" customFormat="1" x14ac:dyDescent="0.25"/>
    <row r="6541" s="33" customFormat="1" x14ac:dyDescent="0.25"/>
    <row r="6542" s="33" customFormat="1" x14ac:dyDescent="0.25"/>
    <row r="6543" s="33" customFormat="1" x14ac:dyDescent="0.25"/>
    <row r="6544" s="33" customFormat="1" x14ac:dyDescent="0.25"/>
    <row r="6545" s="33" customFormat="1" x14ac:dyDescent="0.25"/>
    <row r="6546" s="33" customFormat="1" x14ac:dyDescent="0.25"/>
    <row r="6547" s="33" customFormat="1" x14ac:dyDescent="0.25"/>
    <row r="6548" s="33" customFormat="1" x14ac:dyDescent="0.25"/>
    <row r="6549" s="33" customFormat="1" x14ac:dyDescent="0.25"/>
    <row r="6550" s="33" customFormat="1" x14ac:dyDescent="0.25"/>
    <row r="6551" s="33" customFormat="1" x14ac:dyDescent="0.25"/>
    <row r="6552" s="33" customFormat="1" x14ac:dyDescent="0.25"/>
    <row r="6553" s="33" customFormat="1" x14ac:dyDescent="0.25"/>
    <row r="6554" s="33" customFormat="1" x14ac:dyDescent="0.25"/>
    <row r="6555" s="33" customFormat="1" x14ac:dyDescent="0.25"/>
    <row r="6556" s="33" customFormat="1" x14ac:dyDescent="0.25"/>
    <row r="6557" s="33" customFormat="1" x14ac:dyDescent="0.25"/>
    <row r="6558" s="33" customFormat="1" x14ac:dyDescent="0.25"/>
    <row r="6559" s="33" customFormat="1" x14ac:dyDescent="0.25"/>
    <row r="6560" s="33" customFormat="1" x14ac:dyDescent="0.25"/>
    <row r="6561" s="33" customFormat="1" x14ac:dyDescent="0.25"/>
    <row r="6562" s="33" customFormat="1" x14ac:dyDescent="0.25"/>
    <row r="6563" s="33" customFormat="1" x14ac:dyDescent="0.25"/>
    <row r="6564" s="33" customFormat="1" x14ac:dyDescent="0.25"/>
    <row r="6565" s="33" customFormat="1" x14ac:dyDescent="0.25"/>
    <row r="6566" s="33" customFormat="1" x14ac:dyDescent="0.25"/>
    <row r="6567" s="33" customFormat="1" x14ac:dyDescent="0.25"/>
    <row r="6568" s="33" customFormat="1" x14ac:dyDescent="0.25"/>
    <row r="6569" s="33" customFormat="1" x14ac:dyDescent="0.25"/>
    <row r="6570" s="33" customFormat="1" x14ac:dyDescent="0.25"/>
    <row r="6571" s="33" customFormat="1" x14ac:dyDescent="0.25"/>
    <row r="6572" s="33" customFormat="1" x14ac:dyDescent="0.25"/>
    <row r="6573" s="33" customFormat="1" x14ac:dyDescent="0.25"/>
    <row r="6574" s="33" customFormat="1" x14ac:dyDescent="0.25"/>
    <row r="6575" s="33" customFormat="1" x14ac:dyDescent="0.25"/>
    <row r="6576" s="33" customFormat="1" x14ac:dyDescent="0.25"/>
    <row r="6577" s="33" customFormat="1" x14ac:dyDescent="0.25"/>
    <row r="6578" s="33" customFormat="1" x14ac:dyDescent="0.25"/>
    <row r="6579" s="33" customFormat="1" x14ac:dyDescent="0.25"/>
    <row r="6580" s="33" customFormat="1" x14ac:dyDescent="0.25"/>
    <row r="6581" s="33" customFormat="1" x14ac:dyDescent="0.25"/>
    <row r="6582" s="33" customFormat="1" x14ac:dyDescent="0.25"/>
    <row r="6583" s="33" customFormat="1" x14ac:dyDescent="0.25"/>
    <row r="6584" s="33" customFormat="1" x14ac:dyDescent="0.25"/>
    <row r="6585" s="33" customFormat="1" x14ac:dyDescent="0.25"/>
    <row r="6586" s="33" customFormat="1" x14ac:dyDescent="0.25"/>
    <row r="6587" s="33" customFormat="1" x14ac:dyDescent="0.25"/>
    <row r="6588" s="33" customFormat="1" x14ac:dyDescent="0.25"/>
    <row r="6589" s="33" customFormat="1" x14ac:dyDescent="0.25"/>
    <row r="6590" s="33" customFormat="1" x14ac:dyDescent="0.25"/>
    <row r="6591" s="33" customFormat="1" x14ac:dyDescent="0.25"/>
    <row r="6592" s="33" customFormat="1" x14ac:dyDescent="0.25"/>
    <row r="6593" s="33" customFormat="1" x14ac:dyDescent="0.25"/>
    <row r="6594" s="33" customFormat="1" x14ac:dyDescent="0.25"/>
    <row r="6595" s="33" customFormat="1" x14ac:dyDescent="0.25"/>
    <row r="6596" s="33" customFormat="1" x14ac:dyDescent="0.25"/>
    <row r="6597" s="33" customFormat="1" x14ac:dyDescent="0.25"/>
    <row r="6598" s="33" customFormat="1" x14ac:dyDescent="0.25"/>
    <row r="6599" s="33" customFormat="1" x14ac:dyDescent="0.25"/>
    <row r="6600" s="33" customFormat="1" x14ac:dyDescent="0.25"/>
    <row r="6601" s="33" customFormat="1" x14ac:dyDescent="0.25"/>
    <row r="6602" s="33" customFormat="1" x14ac:dyDescent="0.25"/>
    <row r="6603" s="33" customFormat="1" x14ac:dyDescent="0.25"/>
    <row r="6604" s="33" customFormat="1" x14ac:dyDescent="0.25"/>
    <row r="6605" s="33" customFormat="1" x14ac:dyDescent="0.25"/>
    <row r="6606" s="33" customFormat="1" x14ac:dyDescent="0.25"/>
    <row r="6607" s="33" customFormat="1" x14ac:dyDescent="0.25"/>
    <row r="6608" s="33" customFormat="1" x14ac:dyDescent="0.25"/>
    <row r="6609" s="33" customFormat="1" x14ac:dyDescent="0.25"/>
    <row r="6610" s="33" customFormat="1" x14ac:dyDescent="0.25"/>
    <row r="6611" s="33" customFormat="1" x14ac:dyDescent="0.25"/>
    <row r="6612" s="33" customFormat="1" x14ac:dyDescent="0.25"/>
    <row r="6613" s="33" customFormat="1" x14ac:dyDescent="0.25"/>
    <row r="6614" s="33" customFormat="1" x14ac:dyDescent="0.25"/>
    <row r="6615" s="33" customFormat="1" x14ac:dyDescent="0.25"/>
    <row r="6616" s="33" customFormat="1" x14ac:dyDescent="0.25"/>
    <row r="6617" s="33" customFormat="1" x14ac:dyDescent="0.25"/>
    <row r="6618" s="33" customFormat="1" x14ac:dyDescent="0.25"/>
    <row r="6619" s="33" customFormat="1" x14ac:dyDescent="0.25"/>
    <row r="6620" s="33" customFormat="1" x14ac:dyDescent="0.25"/>
    <row r="6621" s="33" customFormat="1" x14ac:dyDescent="0.25"/>
    <row r="6622" s="33" customFormat="1" x14ac:dyDescent="0.25"/>
    <row r="6623" s="33" customFormat="1" x14ac:dyDescent="0.25"/>
    <row r="6624" s="33" customFormat="1" x14ac:dyDescent="0.25"/>
    <row r="6625" s="33" customFormat="1" x14ac:dyDescent="0.25"/>
    <row r="6626" s="33" customFormat="1" x14ac:dyDescent="0.25"/>
    <row r="6627" s="33" customFormat="1" x14ac:dyDescent="0.25"/>
    <row r="6628" s="33" customFormat="1" x14ac:dyDescent="0.25"/>
    <row r="6629" s="33" customFormat="1" x14ac:dyDescent="0.25"/>
    <row r="6630" s="33" customFormat="1" x14ac:dyDescent="0.25"/>
    <row r="6631" s="33" customFormat="1" x14ac:dyDescent="0.25"/>
    <row r="6632" s="33" customFormat="1" x14ac:dyDescent="0.25"/>
    <row r="6633" s="33" customFormat="1" x14ac:dyDescent="0.25"/>
    <row r="6634" s="33" customFormat="1" x14ac:dyDescent="0.25"/>
    <row r="6635" s="33" customFormat="1" x14ac:dyDescent="0.25"/>
    <row r="6636" s="33" customFormat="1" x14ac:dyDescent="0.25"/>
    <row r="6637" s="33" customFormat="1" x14ac:dyDescent="0.25"/>
    <row r="6638" s="33" customFormat="1" x14ac:dyDescent="0.25"/>
    <row r="6639" s="33" customFormat="1" x14ac:dyDescent="0.25"/>
    <row r="6640" s="33" customFormat="1" x14ac:dyDescent="0.25"/>
    <row r="6641" s="33" customFormat="1" x14ac:dyDescent="0.25"/>
    <row r="6642" s="33" customFormat="1" x14ac:dyDescent="0.25"/>
    <row r="6643" s="33" customFormat="1" x14ac:dyDescent="0.25"/>
    <row r="6644" s="33" customFormat="1" x14ac:dyDescent="0.25"/>
    <row r="6645" s="33" customFormat="1" x14ac:dyDescent="0.25"/>
    <row r="6646" s="33" customFormat="1" x14ac:dyDescent="0.25"/>
    <row r="6647" s="33" customFormat="1" x14ac:dyDescent="0.25"/>
    <row r="6648" s="33" customFormat="1" x14ac:dyDescent="0.25"/>
    <row r="6649" s="33" customFormat="1" x14ac:dyDescent="0.25"/>
    <row r="6650" s="33" customFormat="1" x14ac:dyDescent="0.25"/>
    <row r="6651" s="33" customFormat="1" x14ac:dyDescent="0.25"/>
    <row r="6652" s="33" customFormat="1" x14ac:dyDescent="0.25"/>
    <row r="6653" s="33" customFormat="1" x14ac:dyDescent="0.25"/>
    <row r="6654" s="33" customFormat="1" x14ac:dyDescent="0.25"/>
    <row r="6655" s="33" customFormat="1" x14ac:dyDescent="0.25"/>
    <row r="6656" s="33" customFormat="1" x14ac:dyDescent="0.25"/>
    <row r="6657" s="33" customFormat="1" x14ac:dyDescent="0.25"/>
    <row r="6658" s="33" customFormat="1" x14ac:dyDescent="0.25"/>
    <row r="6659" s="33" customFormat="1" x14ac:dyDescent="0.25"/>
    <row r="6660" s="33" customFormat="1" x14ac:dyDescent="0.25"/>
    <row r="6661" s="33" customFormat="1" x14ac:dyDescent="0.25"/>
    <row r="6662" s="33" customFormat="1" x14ac:dyDescent="0.25"/>
    <row r="6663" s="33" customFormat="1" x14ac:dyDescent="0.25"/>
    <row r="6664" s="33" customFormat="1" x14ac:dyDescent="0.25"/>
    <row r="6665" s="33" customFormat="1" x14ac:dyDescent="0.25"/>
    <row r="6666" s="33" customFormat="1" x14ac:dyDescent="0.25"/>
    <row r="6667" s="33" customFormat="1" x14ac:dyDescent="0.25"/>
    <row r="6668" s="33" customFormat="1" x14ac:dyDescent="0.25"/>
    <row r="6669" s="33" customFormat="1" x14ac:dyDescent="0.25"/>
    <row r="6670" s="33" customFormat="1" x14ac:dyDescent="0.25"/>
    <row r="6671" s="33" customFormat="1" x14ac:dyDescent="0.25"/>
    <row r="6672" s="33" customFormat="1" x14ac:dyDescent="0.25"/>
    <row r="6673" s="33" customFormat="1" x14ac:dyDescent="0.25"/>
    <row r="6674" s="33" customFormat="1" x14ac:dyDescent="0.25"/>
    <row r="6675" s="33" customFormat="1" x14ac:dyDescent="0.25"/>
    <row r="6676" s="33" customFormat="1" x14ac:dyDescent="0.25"/>
    <row r="6677" s="33" customFormat="1" x14ac:dyDescent="0.25"/>
    <row r="6678" s="33" customFormat="1" x14ac:dyDescent="0.25"/>
    <row r="6679" s="33" customFormat="1" x14ac:dyDescent="0.25"/>
    <row r="6680" s="33" customFormat="1" x14ac:dyDescent="0.25"/>
    <row r="6681" s="33" customFormat="1" x14ac:dyDescent="0.25"/>
    <row r="6682" s="33" customFormat="1" x14ac:dyDescent="0.25"/>
    <row r="6683" s="33" customFormat="1" x14ac:dyDescent="0.25"/>
    <row r="6684" s="33" customFormat="1" x14ac:dyDescent="0.25"/>
    <row r="6685" s="33" customFormat="1" x14ac:dyDescent="0.25"/>
    <row r="6686" s="33" customFormat="1" x14ac:dyDescent="0.25"/>
    <row r="6687" s="33" customFormat="1" x14ac:dyDescent="0.25"/>
    <row r="6688" s="33" customFormat="1" x14ac:dyDescent="0.25"/>
    <row r="6689" s="33" customFormat="1" x14ac:dyDescent="0.25"/>
    <row r="6690" s="33" customFormat="1" x14ac:dyDescent="0.25"/>
    <row r="6691" s="33" customFormat="1" x14ac:dyDescent="0.25"/>
    <row r="6692" s="33" customFormat="1" x14ac:dyDescent="0.25"/>
    <row r="6693" s="33" customFormat="1" x14ac:dyDescent="0.25"/>
    <row r="6694" s="33" customFormat="1" x14ac:dyDescent="0.25"/>
    <row r="6695" s="33" customFormat="1" x14ac:dyDescent="0.25"/>
    <row r="6696" s="33" customFormat="1" x14ac:dyDescent="0.25"/>
    <row r="6697" s="33" customFormat="1" x14ac:dyDescent="0.25"/>
    <row r="6698" s="33" customFormat="1" x14ac:dyDescent="0.25"/>
    <row r="6699" s="33" customFormat="1" x14ac:dyDescent="0.25"/>
    <row r="6700" s="33" customFormat="1" x14ac:dyDescent="0.25"/>
    <row r="6701" s="33" customFormat="1" x14ac:dyDescent="0.25"/>
    <row r="6702" s="33" customFormat="1" x14ac:dyDescent="0.25"/>
    <row r="6703" s="33" customFormat="1" x14ac:dyDescent="0.25"/>
    <row r="6704" s="33" customFormat="1" x14ac:dyDescent="0.25"/>
    <row r="6705" s="33" customFormat="1" x14ac:dyDescent="0.25"/>
    <row r="6706" s="33" customFormat="1" x14ac:dyDescent="0.25"/>
    <row r="6707" s="33" customFormat="1" x14ac:dyDescent="0.25"/>
    <row r="6708" s="33" customFormat="1" x14ac:dyDescent="0.25"/>
    <row r="6709" s="33" customFormat="1" x14ac:dyDescent="0.25"/>
    <row r="6710" s="33" customFormat="1" x14ac:dyDescent="0.25"/>
    <row r="6711" s="33" customFormat="1" x14ac:dyDescent="0.25"/>
    <row r="6712" s="33" customFormat="1" x14ac:dyDescent="0.25"/>
    <row r="6713" s="33" customFormat="1" x14ac:dyDescent="0.25"/>
    <row r="6714" s="33" customFormat="1" x14ac:dyDescent="0.25"/>
    <row r="6715" s="33" customFormat="1" x14ac:dyDescent="0.25"/>
    <row r="6716" s="33" customFormat="1" x14ac:dyDescent="0.25"/>
    <row r="6717" s="33" customFormat="1" x14ac:dyDescent="0.25"/>
    <row r="6718" s="33" customFormat="1" x14ac:dyDescent="0.25"/>
    <row r="6719" s="33" customFormat="1" x14ac:dyDescent="0.25"/>
    <row r="6720" s="33" customFormat="1" x14ac:dyDescent="0.25"/>
    <row r="6721" s="33" customFormat="1" x14ac:dyDescent="0.25"/>
    <row r="6722" s="33" customFormat="1" x14ac:dyDescent="0.25"/>
    <row r="6723" s="33" customFormat="1" x14ac:dyDescent="0.25"/>
    <row r="6724" s="33" customFormat="1" x14ac:dyDescent="0.25"/>
    <row r="6725" s="33" customFormat="1" x14ac:dyDescent="0.25"/>
    <row r="6726" s="33" customFormat="1" x14ac:dyDescent="0.25"/>
    <row r="6727" s="33" customFormat="1" x14ac:dyDescent="0.25"/>
    <row r="6728" s="33" customFormat="1" x14ac:dyDescent="0.25"/>
    <row r="6729" s="33" customFormat="1" x14ac:dyDescent="0.25"/>
    <row r="6730" s="33" customFormat="1" x14ac:dyDescent="0.25"/>
    <row r="6731" s="33" customFormat="1" x14ac:dyDescent="0.25"/>
    <row r="6732" s="33" customFormat="1" x14ac:dyDescent="0.25"/>
    <row r="6733" s="33" customFormat="1" x14ac:dyDescent="0.25"/>
    <row r="6734" s="33" customFormat="1" x14ac:dyDescent="0.25"/>
    <row r="6735" s="33" customFormat="1" x14ac:dyDescent="0.25"/>
    <row r="6736" s="33" customFormat="1" x14ac:dyDescent="0.25"/>
    <row r="6737" s="33" customFormat="1" x14ac:dyDescent="0.25"/>
    <row r="6738" s="33" customFormat="1" x14ac:dyDescent="0.25"/>
    <row r="6739" s="33" customFormat="1" x14ac:dyDescent="0.25"/>
    <row r="6740" s="33" customFormat="1" x14ac:dyDescent="0.25"/>
    <row r="6741" s="33" customFormat="1" x14ac:dyDescent="0.25"/>
    <row r="6742" s="33" customFormat="1" x14ac:dyDescent="0.25"/>
    <row r="6743" s="33" customFormat="1" x14ac:dyDescent="0.25"/>
    <row r="6744" s="33" customFormat="1" x14ac:dyDescent="0.25"/>
    <row r="6745" s="33" customFormat="1" x14ac:dyDescent="0.25"/>
    <row r="6746" s="33" customFormat="1" x14ac:dyDescent="0.25"/>
    <row r="6747" s="33" customFormat="1" x14ac:dyDescent="0.25"/>
    <row r="6748" s="33" customFormat="1" x14ac:dyDescent="0.25"/>
    <row r="6749" s="33" customFormat="1" x14ac:dyDescent="0.25"/>
    <row r="6750" s="33" customFormat="1" x14ac:dyDescent="0.25"/>
    <row r="6751" s="33" customFormat="1" x14ac:dyDescent="0.25"/>
    <row r="6752" s="33" customFormat="1" x14ac:dyDescent="0.25"/>
    <row r="6753" s="33" customFormat="1" x14ac:dyDescent="0.25"/>
    <row r="6754" s="33" customFormat="1" x14ac:dyDescent="0.25"/>
    <row r="6755" s="33" customFormat="1" x14ac:dyDescent="0.25"/>
    <row r="6756" s="33" customFormat="1" x14ac:dyDescent="0.25"/>
    <row r="6757" s="33" customFormat="1" x14ac:dyDescent="0.25"/>
    <row r="6758" s="33" customFormat="1" x14ac:dyDescent="0.25"/>
    <row r="6759" s="33" customFormat="1" x14ac:dyDescent="0.25"/>
    <row r="6760" s="33" customFormat="1" x14ac:dyDescent="0.25"/>
    <row r="6761" s="33" customFormat="1" x14ac:dyDescent="0.25"/>
    <row r="6762" s="33" customFormat="1" x14ac:dyDescent="0.25"/>
    <row r="6763" s="33" customFormat="1" x14ac:dyDescent="0.25"/>
    <row r="6764" s="33" customFormat="1" x14ac:dyDescent="0.25"/>
    <row r="6765" s="33" customFormat="1" x14ac:dyDescent="0.25"/>
    <row r="6766" s="33" customFormat="1" x14ac:dyDescent="0.25"/>
    <row r="6767" s="33" customFormat="1" x14ac:dyDescent="0.25"/>
    <row r="6768" s="33" customFormat="1" x14ac:dyDescent="0.25"/>
    <row r="6769" s="33" customFormat="1" x14ac:dyDescent="0.25"/>
    <row r="6770" s="33" customFormat="1" x14ac:dyDescent="0.25"/>
    <row r="6771" s="33" customFormat="1" x14ac:dyDescent="0.25"/>
    <row r="6772" s="33" customFormat="1" x14ac:dyDescent="0.25"/>
    <row r="6773" s="33" customFormat="1" x14ac:dyDescent="0.25"/>
    <row r="6774" s="33" customFormat="1" x14ac:dyDescent="0.25"/>
    <row r="6775" s="33" customFormat="1" x14ac:dyDescent="0.25"/>
    <row r="6776" s="33" customFormat="1" x14ac:dyDescent="0.25"/>
    <row r="6777" s="33" customFormat="1" x14ac:dyDescent="0.25"/>
    <row r="6778" s="33" customFormat="1" x14ac:dyDescent="0.25"/>
    <row r="6779" s="33" customFormat="1" x14ac:dyDescent="0.25"/>
    <row r="6780" s="33" customFormat="1" x14ac:dyDescent="0.25"/>
    <row r="6781" s="33" customFormat="1" x14ac:dyDescent="0.25"/>
    <row r="6782" s="33" customFormat="1" x14ac:dyDescent="0.25"/>
    <row r="6783" s="33" customFormat="1" x14ac:dyDescent="0.25"/>
    <row r="6784" s="33" customFormat="1" x14ac:dyDescent="0.25"/>
    <row r="6785" s="33" customFormat="1" x14ac:dyDescent="0.25"/>
    <row r="6786" s="33" customFormat="1" x14ac:dyDescent="0.25"/>
    <row r="6787" s="33" customFormat="1" x14ac:dyDescent="0.25"/>
    <row r="6788" s="33" customFormat="1" x14ac:dyDescent="0.25"/>
    <row r="6789" s="33" customFormat="1" x14ac:dyDescent="0.25"/>
    <row r="6790" s="33" customFormat="1" x14ac:dyDescent="0.25"/>
    <row r="6791" s="33" customFormat="1" x14ac:dyDescent="0.25"/>
    <row r="6792" s="33" customFormat="1" x14ac:dyDescent="0.25"/>
    <row r="6793" s="33" customFormat="1" x14ac:dyDescent="0.25"/>
    <row r="6794" s="33" customFormat="1" x14ac:dyDescent="0.25"/>
    <row r="6795" s="33" customFormat="1" x14ac:dyDescent="0.25"/>
    <row r="6796" s="33" customFormat="1" x14ac:dyDescent="0.25"/>
    <row r="6797" s="33" customFormat="1" x14ac:dyDescent="0.25"/>
    <row r="6798" s="33" customFormat="1" x14ac:dyDescent="0.25"/>
    <row r="6799" s="33" customFormat="1" x14ac:dyDescent="0.25"/>
    <row r="6800" s="33" customFormat="1" x14ac:dyDescent="0.25"/>
    <row r="6801" s="33" customFormat="1" x14ac:dyDescent="0.25"/>
    <row r="6802" s="33" customFormat="1" x14ac:dyDescent="0.25"/>
    <row r="6803" s="33" customFormat="1" x14ac:dyDescent="0.25"/>
    <row r="6804" s="33" customFormat="1" x14ac:dyDescent="0.25"/>
    <row r="6805" s="33" customFormat="1" x14ac:dyDescent="0.25"/>
    <row r="6806" s="33" customFormat="1" x14ac:dyDescent="0.25"/>
    <row r="6807" s="33" customFormat="1" x14ac:dyDescent="0.25"/>
    <row r="6808" s="33" customFormat="1" x14ac:dyDescent="0.25"/>
    <row r="6809" s="33" customFormat="1" x14ac:dyDescent="0.25"/>
    <row r="6810" s="33" customFormat="1" x14ac:dyDescent="0.25"/>
    <row r="6811" s="33" customFormat="1" x14ac:dyDescent="0.25"/>
    <row r="6812" s="33" customFormat="1" x14ac:dyDescent="0.25"/>
    <row r="6813" s="33" customFormat="1" x14ac:dyDescent="0.25"/>
    <row r="6814" s="33" customFormat="1" x14ac:dyDescent="0.25"/>
    <row r="6815" s="33" customFormat="1" x14ac:dyDescent="0.25"/>
    <row r="6816" s="33" customFormat="1" x14ac:dyDescent="0.25"/>
    <row r="6817" s="33" customFormat="1" x14ac:dyDescent="0.25"/>
    <row r="6818" s="33" customFormat="1" x14ac:dyDescent="0.25"/>
    <row r="6819" s="33" customFormat="1" x14ac:dyDescent="0.25"/>
    <row r="6820" s="33" customFormat="1" x14ac:dyDescent="0.25"/>
    <row r="6821" s="33" customFormat="1" x14ac:dyDescent="0.25"/>
    <row r="6822" s="33" customFormat="1" x14ac:dyDescent="0.25"/>
    <row r="6823" s="33" customFormat="1" x14ac:dyDescent="0.25"/>
    <row r="6824" s="33" customFormat="1" x14ac:dyDescent="0.25"/>
    <row r="6825" s="33" customFormat="1" x14ac:dyDescent="0.25"/>
    <row r="6826" s="33" customFormat="1" x14ac:dyDescent="0.25"/>
    <row r="6827" s="33" customFormat="1" x14ac:dyDescent="0.25"/>
    <row r="6828" s="33" customFormat="1" x14ac:dyDescent="0.25"/>
    <row r="6829" s="33" customFormat="1" x14ac:dyDescent="0.25"/>
    <row r="6830" s="33" customFormat="1" x14ac:dyDescent="0.25"/>
    <row r="6831" s="33" customFormat="1" x14ac:dyDescent="0.25"/>
    <row r="6832" s="33" customFormat="1" x14ac:dyDescent="0.25"/>
    <row r="6833" s="33" customFormat="1" x14ac:dyDescent="0.25"/>
    <row r="6834" s="33" customFormat="1" x14ac:dyDescent="0.25"/>
    <row r="6835" s="33" customFormat="1" x14ac:dyDescent="0.25"/>
    <row r="6836" s="33" customFormat="1" x14ac:dyDescent="0.25"/>
    <row r="6837" s="33" customFormat="1" x14ac:dyDescent="0.25"/>
    <row r="6838" s="33" customFormat="1" x14ac:dyDescent="0.25"/>
    <row r="6839" s="33" customFormat="1" x14ac:dyDescent="0.25"/>
    <row r="6840" s="33" customFormat="1" x14ac:dyDescent="0.25"/>
    <row r="6841" s="33" customFormat="1" x14ac:dyDescent="0.25"/>
    <row r="6842" s="33" customFormat="1" x14ac:dyDescent="0.25"/>
    <row r="6843" s="33" customFormat="1" x14ac:dyDescent="0.25"/>
    <row r="6844" s="33" customFormat="1" x14ac:dyDescent="0.25"/>
    <row r="6845" s="33" customFormat="1" x14ac:dyDescent="0.25"/>
    <row r="6846" s="33" customFormat="1" x14ac:dyDescent="0.25"/>
    <row r="6847" s="33" customFormat="1" x14ac:dyDescent="0.25"/>
    <row r="6848" s="33" customFormat="1" x14ac:dyDescent="0.25"/>
    <row r="6849" s="33" customFormat="1" x14ac:dyDescent="0.25"/>
    <row r="6850" s="33" customFormat="1" x14ac:dyDescent="0.25"/>
    <row r="6851" s="33" customFormat="1" x14ac:dyDescent="0.25"/>
    <row r="6852" s="33" customFormat="1" x14ac:dyDescent="0.25"/>
    <row r="6853" s="33" customFormat="1" x14ac:dyDescent="0.25"/>
    <row r="6854" s="33" customFormat="1" x14ac:dyDescent="0.25"/>
    <row r="6855" s="33" customFormat="1" x14ac:dyDescent="0.25"/>
    <row r="6856" s="33" customFormat="1" x14ac:dyDescent="0.25"/>
    <row r="6857" s="33" customFormat="1" x14ac:dyDescent="0.25"/>
    <row r="6858" s="33" customFormat="1" x14ac:dyDescent="0.25"/>
    <row r="6859" s="33" customFormat="1" x14ac:dyDescent="0.25"/>
    <row r="6860" s="33" customFormat="1" x14ac:dyDescent="0.25"/>
    <row r="6861" s="33" customFormat="1" x14ac:dyDescent="0.25"/>
    <row r="6862" s="33" customFormat="1" x14ac:dyDescent="0.25"/>
    <row r="6863" s="33" customFormat="1" x14ac:dyDescent="0.25"/>
    <row r="6864" s="33" customFormat="1" x14ac:dyDescent="0.25"/>
    <row r="6865" s="33" customFormat="1" x14ac:dyDescent="0.25"/>
    <row r="6866" s="33" customFormat="1" x14ac:dyDescent="0.25"/>
    <row r="6867" s="33" customFormat="1" x14ac:dyDescent="0.25"/>
    <row r="6868" s="33" customFormat="1" x14ac:dyDescent="0.25"/>
    <row r="6869" s="33" customFormat="1" x14ac:dyDescent="0.25"/>
    <row r="6870" s="33" customFormat="1" x14ac:dyDescent="0.25"/>
    <row r="6871" s="33" customFormat="1" x14ac:dyDescent="0.25"/>
    <row r="6872" s="33" customFormat="1" x14ac:dyDescent="0.25"/>
    <row r="6873" s="33" customFormat="1" x14ac:dyDescent="0.25"/>
    <row r="6874" s="33" customFormat="1" x14ac:dyDescent="0.25"/>
    <row r="6875" s="33" customFormat="1" x14ac:dyDescent="0.25"/>
    <row r="6876" s="33" customFormat="1" x14ac:dyDescent="0.25"/>
    <row r="6877" s="33" customFormat="1" x14ac:dyDescent="0.25"/>
    <row r="6878" s="33" customFormat="1" x14ac:dyDescent="0.25"/>
    <row r="6879" s="33" customFormat="1" x14ac:dyDescent="0.25"/>
    <row r="6880" s="33" customFormat="1" x14ac:dyDescent="0.25"/>
    <row r="6881" s="33" customFormat="1" x14ac:dyDescent="0.25"/>
    <row r="6882" s="33" customFormat="1" x14ac:dyDescent="0.25"/>
    <row r="6883" s="33" customFormat="1" x14ac:dyDescent="0.25"/>
    <row r="6884" s="33" customFormat="1" x14ac:dyDescent="0.25"/>
    <row r="6885" s="33" customFormat="1" x14ac:dyDescent="0.25"/>
    <row r="6886" s="33" customFormat="1" x14ac:dyDescent="0.25"/>
    <row r="6887" s="33" customFormat="1" x14ac:dyDescent="0.25"/>
    <row r="6888" s="33" customFormat="1" x14ac:dyDescent="0.25"/>
    <row r="6889" s="33" customFormat="1" x14ac:dyDescent="0.25"/>
    <row r="6890" s="33" customFormat="1" x14ac:dyDescent="0.25"/>
    <row r="6891" s="33" customFormat="1" x14ac:dyDescent="0.25"/>
    <row r="6892" s="33" customFormat="1" x14ac:dyDescent="0.25"/>
    <row r="6893" s="33" customFormat="1" x14ac:dyDescent="0.25"/>
    <row r="6894" s="33" customFormat="1" x14ac:dyDescent="0.25"/>
    <row r="6895" s="33" customFormat="1" x14ac:dyDescent="0.25"/>
    <row r="6896" s="33" customFormat="1" x14ac:dyDescent="0.25"/>
    <row r="6897" s="33" customFormat="1" x14ac:dyDescent="0.25"/>
    <row r="6898" s="33" customFormat="1" x14ac:dyDescent="0.25"/>
    <row r="6899" s="33" customFormat="1" x14ac:dyDescent="0.25"/>
    <row r="6900" s="33" customFormat="1" x14ac:dyDescent="0.25"/>
    <row r="6901" s="33" customFormat="1" x14ac:dyDescent="0.25"/>
    <row r="6902" s="33" customFormat="1" x14ac:dyDescent="0.25"/>
    <row r="6903" s="33" customFormat="1" x14ac:dyDescent="0.25"/>
    <row r="6904" s="33" customFormat="1" x14ac:dyDescent="0.25"/>
    <row r="6905" s="33" customFormat="1" x14ac:dyDescent="0.25"/>
    <row r="6906" s="33" customFormat="1" x14ac:dyDescent="0.25"/>
    <row r="6907" s="33" customFormat="1" x14ac:dyDescent="0.25"/>
    <row r="6908" s="33" customFormat="1" x14ac:dyDescent="0.25"/>
    <row r="6909" s="33" customFormat="1" x14ac:dyDescent="0.25"/>
    <row r="6910" s="33" customFormat="1" x14ac:dyDescent="0.25"/>
    <row r="6911" s="33" customFormat="1" x14ac:dyDescent="0.25"/>
    <row r="6912" s="33" customFormat="1" x14ac:dyDescent="0.25"/>
    <row r="6913" s="33" customFormat="1" x14ac:dyDescent="0.25"/>
    <row r="6914" s="33" customFormat="1" x14ac:dyDescent="0.25"/>
    <row r="6915" s="33" customFormat="1" x14ac:dyDescent="0.25"/>
    <row r="6916" s="33" customFormat="1" x14ac:dyDescent="0.25"/>
    <row r="6917" s="33" customFormat="1" x14ac:dyDescent="0.25"/>
    <row r="6918" s="33" customFormat="1" x14ac:dyDescent="0.25"/>
    <row r="6919" s="33" customFormat="1" x14ac:dyDescent="0.25"/>
    <row r="6920" s="33" customFormat="1" x14ac:dyDescent="0.25"/>
    <row r="6921" s="33" customFormat="1" x14ac:dyDescent="0.25"/>
    <row r="6922" s="33" customFormat="1" x14ac:dyDescent="0.25"/>
    <row r="6923" s="33" customFormat="1" x14ac:dyDescent="0.25"/>
    <row r="6924" s="33" customFormat="1" x14ac:dyDescent="0.25"/>
    <row r="6925" s="33" customFormat="1" x14ac:dyDescent="0.25"/>
    <row r="6926" s="33" customFormat="1" x14ac:dyDescent="0.25"/>
    <row r="6927" s="33" customFormat="1" x14ac:dyDescent="0.25"/>
    <row r="6928" s="33" customFormat="1" x14ac:dyDescent="0.25"/>
    <row r="6929" s="33" customFormat="1" x14ac:dyDescent="0.25"/>
    <row r="6930" s="33" customFormat="1" x14ac:dyDescent="0.25"/>
    <row r="6931" s="33" customFormat="1" x14ac:dyDescent="0.25"/>
    <row r="6932" s="33" customFormat="1" x14ac:dyDescent="0.25"/>
    <row r="6933" s="33" customFormat="1" x14ac:dyDescent="0.25"/>
    <row r="6934" s="33" customFormat="1" x14ac:dyDescent="0.25"/>
    <row r="6935" s="33" customFormat="1" x14ac:dyDescent="0.25"/>
    <row r="6936" s="33" customFormat="1" x14ac:dyDescent="0.25"/>
    <row r="6937" s="33" customFormat="1" x14ac:dyDescent="0.25"/>
    <row r="6938" s="33" customFormat="1" x14ac:dyDescent="0.25"/>
    <row r="6939" s="33" customFormat="1" x14ac:dyDescent="0.25"/>
    <row r="6940" s="33" customFormat="1" x14ac:dyDescent="0.25"/>
    <row r="6941" s="33" customFormat="1" x14ac:dyDescent="0.25"/>
    <row r="6942" s="33" customFormat="1" x14ac:dyDescent="0.25"/>
    <row r="6943" s="33" customFormat="1" x14ac:dyDescent="0.25"/>
    <row r="6944" s="33" customFormat="1" x14ac:dyDescent="0.25"/>
    <row r="6945" s="33" customFormat="1" x14ac:dyDescent="0.25"/>
    <row r="6946" s="33" customFormat="1" x14ac:dyDescent="0.25"/>
    <row r="6947" s="33" customFormat="1" x14ac:dyDescent="0.25"/>
    <row r="6948" s="33" customFormat="1" x14ac:dyDescent="0.25"/>
    <row r="6949" s="33" customFormat="1" x14ac:dyDescent="0.25"/>
    <row r="6950" s="33" customFormat="1" x14ac:dyDescent="0.25"/>
    <row r="6951" s="33" customFormat="1" x14ac:dyDescent="0.25"/>
    <row r="6952" s="33" customFormat="1" x14ac:dyDescent="0.25"/>
    <row r="6953" s="33" customFormat="1" x14ac:dyDescent="0.25"/>
    <row r="6954" s="33" customFormat="1" x14ac:dyDescent="0.25"/>
    <row r="6955" s="33" customFormat="1" x14ac:dyDescent="0.25"/>
    <row r="6956" s="33" customFormat="1" x14ac:dyDescent="0.25"/>
    <row r="6957" s="33" customFormat="1" x14ac:dyDescent="0.25"/>
    <row r="6958" s="33" customFormat="1" x14ac:dyDescent="0.25"/>
    <row r="6959" s="33" customFormat="1" x14ac:dyDescent="0.25"/>
    <row r="6960" s="33" customFormat="1" x14ac:dyDescent="0.25"/>
    <row r="6961" s="33" customFormat="1" x14ac:dyDescent="0.25"/>
    <row r="6962" s="33" customFormat="1" x14ac:dyDescent="0.25"/>
    <row r="6963" s="33" customFormat="1" x14ac:dyDescent="0.25"/>
    <row r="6964" s="33" customFormat="1" x14ac:dyDescent="0.25"/>
    <row r="6965" s="33" customFormat="1" x14ac:dyDescent="0.25"/>
    <row r="6966" s="33" customFormat="1" x14ac:dyDescent="0.25"/>
    <row r="6967" s="33" customFormat="1" x14ac:dyDescent="0.25"/>
    <row r="6968" s="33" customFormat="1" x14ac:dyDescent="0.25"/>
    <row r="6969" s="33" customFormat="1" x14ac:dyDescent="0.25"/>
    <row r="6970" s="33" customFormat="1" x14ac:dyDescent="0.25"/>
    <row r="6971" s="33" customFormat="1" x14ac:dyDescent="0.25"/>
    <row r="6972" s="33" customFormat="1" x14ac:dyDescent="0.25"/>
    <row r="6973" s="33" customFormat="1" x14ac:dyDescent="0.25"/>
    <row r="6974" s="33" customFormat="1" x14ac:dyDescent="0.25"/>
    <row r="6975" s="33" customFormat="1" x14ac:dyDescent="0.25"/>
    <row r="6976" s="33" customFormat="1" x14ac:dyDescent="0.25"/>
    <row r="6977" s="33" customFormat="1" x14ac:dyDescent="0.25"/>
    <row r="6978" s="33" customFormat="1" x14ac:dyDescent="0.25"/>
    <row r="6979" s="33" customFormat="1" x14ac:dyDescent="0.25"/>
    <row r="6980" s="33" customFormat="1" x14ac:dyDescent="0.25"/>
    <row r="6981" s="33" customFormat="1" x14ac:dyDescent="0.25"/>
    <row r="6982" s="33" customFormat="1" x14ac:dyDescent="0.25"/>
    <row r="6983" s="33" customFormat="1" x14ac:dyDescent="0.25"/>
    <row r="6984" s="33" customFormat="1" x14ac:dyDescent="0.25"/>
    <row r="6985" s="33" customFormat="1" x14ac:dyDescent="0.25"/>
    <row r="6986" s="33" customFormat="1" x14ac:dyDescent="0.25"/>
    <row r="6987" s="33" customFormat="1" x14ac:dyDescent="0.25"/>
    <row r="6988" s="33" customFormat="1" x14ac:dyDescent="0.25"/>
    <row r="6989" s="33" customFormat="1" x14ac:dyDescent="0.25"/>
    <row r="6990" s="33" customFormat="1" x14ac:dyDescent="0.25"/>
    <row r="6991" s="33" customFormat="1" x14ac:dyDescent="0.25"/>
    <row r="6992" s="33" customFormat="1" x14ac:dyDescent="0.25"/>
    <row r="6993" s="33" customFormat="1" x14ac:dyDescent="0.25"/>
    <row r="6994" s="33" customFormat="1" x14ac:dyDescent="0.25"/>
    <row r="6995" s="33" customFormat="1" x14ac:dyDescent="0.25"/>
    <row r="6996" s="33" customFormat="1" x14ac:dyDescent="0.25"/>
    <row r="6997" s="33" customFormat="1" x14ac:dyDescent="0.25"/>
    <row r="6998" s="33" customFormat="1" x14ac:dyDescent="0.25"/>
    <row r="6999" s="33" customFormat="1" x14ac:dyDescent="0.25"/>
    <row r="7000" s="33" customFormat="1" x14ac:dyDescent="0.25"/>
    <row r="7001" s="33" customFormat="1" x14ac:dyDescent="0.25"/>
    <row r="7002" s="33" customFormat="1" x14ac:dyDescent="0.25"/>
    <row r="7003" s="33" customFormat="1" x14ac:dyDescent="0.25"/>
    <row r="7004" s="33" customFormat="1" x14ac:dyDescent="0.25"/>
    <row r="7005" s="33" customFormat="1" x14ac:dyDescent="0.25"/>
    <row r="7006" s="33" customFormat="1" x14ac:dyDescent="0.25"/>
    <row r="7007" s="33" customFormat="1" x14ac:dyDescent="0.25"/>
    <row r="7008" s="33" customFormat="1" x14ac:dyDescent="0.25"/>
    <row r="7009" s="33" customFormat="1" x14ac:dyDescent="0.25"/>
    <row r="7010" s="33" customFormat="1" x14ac:dyDescent="0.25"/>
    <row r="7011" s="33" customFormat="1" x14ac:dyDescent="0.25"/>
    <row r="7012" s="33" customFormat="1" x14ac:dyDescent="0.25"/>
    <row r="7013" s="33" customFormat="1" x14ac:dyDescent="0.25"/>
    <row r="7014" s="33" customFormat="1" x14ac:dyDescent="0.25"/>
    <row r="7015" s="33" customFormat="1" x14ac:dyDescent="0.25"/>
    <row r="7016" s="33" customFormat="1" x14ac:dyDescent="0.25"/>
    <row r="7017" s="33" customFormat="1" x14ac:dyDescent="0.25"/>
    <row r="7018" s="33" customFormat="1" x14ac:dyDescent="0.25"/>
    <row r="7019" s="33" customFormat="1" x14ac:dyDescent="0.25"/>
    <row r="7020" s="33" customFormat="1" x14ac:dyDescent="0.25"/>
    <row r="7021" s="33" customFormat="1" x14ac:dyDescent="0.25"/>
    <row r="7022" s="33" customFormat="1" x14ac:dyDescent="0.25"/>
    <row r="7023" s="33" customFormat="1" x14ac:dyDescent="0.25"/>
    <row r="7024" s="33" customFormat="1" x14ac:dyDescent="0.25"/>
    <row r="7025" s="33" customFormat="1" x14ac:dyDescent="0.25"/>
    <row r="7026" s="33" customFormat="1" x14ac:dyDescent="0.25"/>
    <row r="7027" s="33" customFormat="1" x14ac:dyDescent="0.25"/>
    <row r="7028" s="33" customFormat="1" x14ac:dyDescent="0.25"/>
    <row r="7029" s="33" customFormat="1" x14ac:dyDescent="0.25"/>
    <row r="7030" s="33" customFormat="1" x14ac:dyDescent="0.25"/>
    <row r="7031" s="33" customFormat="1" x14ac:dyDescent="0.25"/>
    <row r="7032" s="33" customFormat="1" x14ac:dyDescent="0.25"/>
    <row r="7033" s="33" customFormat="1" x14ac:dyDescent="0.25"/>
    <row r="7034" s="33" customFormat="1" x14ac:dyDescent="0.25"/>
    <row r="7035" s="33" customFormat="1" x14ac:dyDescent="0.25"/>
    <row r="7036" s="33" customFormat="1" x14ac:dyDescent="0.25"/>
    <row r="7037" s="33" customFormat="1" x14ac:dyDescent="0.25"/>
    <row r="7038" s="33" customFormat="1" x14ac:dyDescent="0.25"/>
    <row r="7039" s="33" customFormat="1" x14ac:dyDescent="0.25"/>
    <row r="7040" s="33" customFormat="1" x14ac:dyDescent="0.25"/>
    <row r="7041" s="33" customFormat="1" x14ac:dyDescent="0.25"/>
    <row r="7042" s="33" customFormat="1" x14ac:dyDescent="0.25"/>
    <row r="7043" s="33" customFormat="1" x14ac:dyDescent="0.25"/>
    <row r="7044" s="33" customFormat="1" x14ac:dyDescent="0.25"/>
    <row r="7045" s="33" customFormat="1" x14ac:dyDescent="0.25"/>
    <row r="7046" s="33" customFormat="1" x14ac:dyDescent="0.25"/>
    <row r="7047" s="33" customFormat="1" x14ac:dyDescent="0.25"/>
    <row r="7048" s="33" customFormat="1" x14ac:dyDescent="0.25"/>
    <row r="7049" s="33" customFormat="1" x14ac:dyDescent="0.25"/>
    <row r="7050" s="33" customFormat="1" x14ac:dyDescent="0.25"/>
    <row r="7051" s="33" customFormat="1" x14ac:dyDescent="0.25"/>
    <row r="7052" s="33" customFormat="1" x14ac:dyDescent="0.25"/>
    <row r="7053" s="33" customFormat="1" x14ac:dyDescent="0.25"/>
    <row r="7054" s="33" customFormat="1" x14ac:dyDescent="0.25"/>
    <row r="7055" s="33" customFormat="1" x14ac:dyDescent="0.25"/>
    <row r="7056" s="33" customFormat="1" x14ac:dyDescent="0.25"/>
    <row r="7057" s="33" customFormat="1" x14ac:dyDescent="0.25"/>
    <row r="7058" s="33" customFormat="1" x14ac:dyDescent="0.25"/>
    <row r="7059" s="33" customFormat="1" x14ac:dyDescent="0.25"/>
    <row r="7060" s="33" customFormat="1" x14ac:dyDescent="0.25"/>
    <row r="7061" s="33" customFormat="1" x14ac:dyDescent="0.25"/>
    <row r="7062" s="33" customFormat="1" x14ac:dyDescent="0.25"/>
    <row r="7063" s="33" customFormat="1" x14ac:dyDescent="0.25"/>
    <row r="7064" s="33" customFormat="1" x14ac:dyDescent="0.25"/>
    <row r="7065" s="33" customFormat="1" x14ac:dyDescent="0.25"/>
    <row r="7066" s="33" customFormat="1" x14ac:dyDescent="0.25"/>
    <row r="7067" s="33" customFormat="1" x14ac:dyDescent="0.25"/>
    <row r="7068" s="33" customFormat="1" x14ac:dyDescent="0.25"/>
    <row r="7069" s="33" customFormat="1" x14ac:dyDescent="0.25"/>
    <row r="7070" s="33" customFormat="1" x14ac:dyDescent="0.25"/>
    <row r="7071" s="33" customFormat="1" x14ac:dyDescent="0.25"/>
    <row r="7072" s="33" customFormat="1" x14ac:dyDescent="0.25"/>
    <row r="7073" s="33" customFormat="1" x14ac:dyDescent="0.25"/>
    <row r="7074" s="33" customFormat="1" x14ac:dyDescent="0.25"/>
    <row r="7075" s="33" customFormat="1" x14ac:dyDescent="0.25"/>
    <row r="7076" s="33" customFormat="1" x14ac:dyDescent="0.25"/>
    <row r="7077" s="33" customFormat="1" x14ac:dyDescent="0.25"/>
    <row r="7078" s="33" customFormat="1" x14ac:dyDescent="0.25"/>
    <row r="7079" s="33" customFormat="1" x14ac:dyDescent="0.25"/>
    <row r="7080" s="33" customFormat="1" x14ac:dyDescent="0.25"/>
    <row r="7081" s="33" customFormat="1" x14ac:dyDescent="0.25"/>
    <row r="7082" s="33" customFormat="1" x14ac:dyDescent="0.25"/>
    <row r="7083" s="33" customFormat="1" x14ac:dyDescent="0.25"/>
    <row r="7084" s="33" customFormat="1" x14ac:dyDescent="0.25"/>
    <row r="7085" s="33" customFormat="1" x14ac:dyDescent="0.25"/>
    <row r="7086" s="33" customFormat="1" x14ac:dyDescent="0.25"/>
    <row r="7087" s="33" customFormat="1" x14ac:dyDescent="0.25"/>
    <row r="7088" s="33" customFormat="1" x14ac:dyDescent="0.25"/>
    <row r="7089" s="33" customFormat="1" x14ac:dyDescent="0.25"/>
    <row r="7090" s="33" customFormat="1" x14ac:dyDescent="0.25"/>
    <row r="7091" s="33" customFormat="1" x14ac:dyDescent="0.25"/>
    <row r="7092" s="33" customFormat="1" x14ac:dyDescent="0.25"/>
    <row r="7093" s="33" customFormat="1" x14ac:dyDescent="0.25"/>
    <row r="7094" s="33" customFormat="1" x14ac:dyDescent="0.25"/>
    <row r="7095" s="33" customFormat="1" x14ac:dyDescent="0.25"/>
    <row r="7096" s="33" customFormat="1" x14ac:dyDescent="0.25"/>
    <row r="7097" s="33" customFormat="1" x14ac:dyDescent="0.25"/>
    <row r="7098" s="33" customFormat="1" x14ac:dyDescent="0.25"/>
    <row r="7099" s="33" customFormat="1" x14ac:dyDescent="0.25"/>
    <row r="7100" s="33" customFormat="1" x14ac:dyDescent="0.25"/>
    <row r="7101" s="33" customFormat="1" x14ac:dyDescent="0.25"/>
    <row r="7102" s="33" customFormat="1" x14ac:dyDescent="0.25"/>
    <row r="7103" s="33" customFormat="1" x14ac:dyDescent="0.25"/>
    <row r="7104" s="33" customFormat="1" x14ac:dyDescent="0.25"/>
    <row r="7105" s="33" customFormat="1" x14ac:dyDescent="0.25"/>
    <row r="7106" s="33" customFormat="1" x14ac:dyDescent="0.25"/>
    <row r="7107" s="33" customFormat="1" x14ac:dyDescent="0.25"/>
    <row r="7108" s="33" customFormat="1" x14ac:dyDescent="0.25"/>
    <row r="7109" s="33" customFormat="1" x14ac:dyDescent="0.25"/>
    <row r="7110" s="33" customFormat="1" x14ac:dyDescent="0.25"/>
    <row r="7111" s="33" customFormat="1" x14ac:dyDescent="0.25"/>
    <row r="7112" s="33" customFormat="1" x14ac:dyDescent="0.25"/>
    <row r="7113" s="33" customFormat="1" x14ac:dyDescent="0.25"/>
    <row r="7114" s="33" customFormat="1" x14ac:dyDescent="0.25"/>
    <row r="7115" s="33" customFormat="1" x14ac:dyDescent="0.25"/>
    <row r="7116" s="33" customFormat="1" x14ac:dyDescent="0.25"/>
    <row r="7117" s="33" customFormat="1" x14ac:dyDescent="0.25"/>
    <row r="7118" s="33" customFormat="1" x14ac:dyDescent="0.25"/>
    <row r="7119" s="33" customFormat="1" x14ac:dyDescent="0.25"/>
    <row r="7120" s="33" customFormat="1" x14ac:dyDescent="0.25"/>
    <row r="7121" s="33" customFormat="1" x14ac:dyDescent="0.25"/>
    <row r="7122" s="33" customFormat="1" x14ac:dyDescent="0.25"/>
    <row r="7123" s="33" customFormat="1" x14ac:dyDescent="0.25"/>
    <row r="7124" s="33" customFormat="1" x14ac:dyDescent="0.25"/>
    <row r="7125" s="33" customFormat="1" x14ac:dyDescent="0.25"/>
    <row r="7126" s="33" customFormat="1" x14ac:dyDescent="0.25"/>
    <row r="7127" s="33" customFormat="1" x14ac:dyDescent="0.25"/>
    <row r="7128" s="33" customFormat="1" x14ac:dyDescent="0.25"/>
    <row r="7129" s="33" customFormat="1" x14ac:dyDescent="0.25"/>
    <row r="7130" s="33" customFormat="1" x14ac:dyDescent="0.25"/>
    <row r="7131" s="33" customFormat="1" x14ac:dyDescent="0.25"/>
    <row r="7132" s="33" customFormat="1" x14ac:dyDescent="0.25"/>
    <row r="7133" s="33" customFormat="1" x14ac:dyDescent="0.25"/>
    <row r="7134" s="33" customFormat="1" x14ac:dyDescent="0.25"/>
    <row r="7135" s="33" customFormat="1" x14ac:dyDescent="0.25"/>
    <row r="7136" s="33" customFormat="1" x14ac:dyDescent="0.25"/>
    <row r="7137" s="33" customFormat="1" x14ac:dyDescent="0.25"/>
    <row r="7138" s="33" customFormat="1" x14ac:dyDescent="0.25"/>
    <row r="7139" s="33" customFormat="1" x14ac:dyDescent="0.25"/>
    <row r="7140" s="33" customFormat="1" x14ac:dyDescent="0.25"/>
    <row r="7141" s="33" customFormat="1" x14ac:dyDescent="0.25"/>
    <row r="7142" s="33" customFormat="1" x14ac:dyDescent="0.25"/>
    <row r="7143" s="33" customFormat="1" x14ac:dyDescent="0.25"/>
    <row r="7144" s="33" customFormat="1" x14ac:dyDescent="0.25"/>
    <row r="7145" s="33" customFormat="1" x14ac:dyDescent="0.25"/>
    <row r="7146" s="33" customFormat="1" x14ac:dyDescent="0.25"/>
    <row r="7147" s="33" customFormat="1" x14ac:dyDescent="0.25"/>
    <row r="7148" s="33" customFormat="1" x14ac:dyDescent="0.25"/>
    <row r="7149" s="33" customFormat="1" x14ac:dyDescent="0.25"/>
    <row r="7150" s="33" customFormat="1" x14ac:dyDescent="0.25"/>
    <row r="7151" s="33" customFormat="1" x14ac:dyDescent="0.25"/>
    <row r="7152" s="33" customFormat="1" x14ac:dyDescent="0.25"/>
    <row r="7153" s="33" customFormat="1" x14ac:dyDescent="0.25"/>
    <row r="7154" s="33" customFormat="1" x14ac:dyDescent="0.25"/>
    <row r="7155" s="33" customFormat="1" x14ac:dyDescent="0.25"/>
    <row r="7156" s="33" customFormat="1" x14ac:dyDescent="0.25"/>
    <row r="7157" s="33" customFormat="1" x14ac:dyDescent="0.25"/>
    <row r="7158" s="33" customFormat="1" x14ac:dyDescent="0.25"/>
    <row r="7159" s="33" customFormat="1" x14ac:dyDescent="0.25"/>
    <row r="7160" s="33" customFormat="1" x14ac:dyDescent="0.25"/>
    <row r="7161" s="33" customFormat="1" x14ac:dyDescent="0.25"/>
    <row r="7162" s="33" customFormat="1" x14ac:dyDescent="0.25"/>
    <row r="7163" s="33" customFormat="1" x14ac:dyDescent="0.25"/>
    <row r="7164" s="33" customFormat="1" x14ac:dyDescent="0.25"/>
    <row r="7165" s="33" customFormat="1" x14ac:dyDescent="0.25"/>
    <row r="7166" s="33" customFormat="1" x14ac:dyDescent="0.25"/>
    <row r="7167" s="33" customFormat="1" x14ac:dyDescent="0.25"/>
    <row r="7168" s="33" customFormat="1" x14ac:dyDescent="0.25"/>
    <row r="7169" s="33" customFormat="1" x14ac:dyDescent="0.25"/>
    <row r="7170" s="33" customFormat="1" x14ac:dyDescent="0.25"/>
    <row r="7171" s="33" customFormat="1" x14ac:dyDescent="0.25"/>
    <row r="7172" s="33" customFormat="1" x14ac:dyDescent="0.25"/>
    <row r="7173" s="33" customFormat="1" x14ac:dyDescent="0.25"/>
    <row r="7174" s="33" customFormat="1" x14ac:dyDescent="0.25"/>
    <row r="7175" s="33" customFormat="1" x14ac:dyDescent="0.25"/>
    <row r="7176" s="33" customFormat="1" x14ac:dyDescent="0.25"/>
    <row r="7177" s="33" customFormat="1" x14ac:dyDescent="0.25"/>
    <row r="7178" s="33" customFormat="1" x14ac:dyDescent="0.25"/>
    <row r="7179" s="33" customFormat="1" x14ac:dyDescent="0.25"/>
    <row r="7180" s="33" customFormat="1" x14ac:dyDescent="0.25"/>
    <row r="7181" s="33" customFormat="1" x14ac:dyDescent="0.25"/>
    <row r="7182" s="33" customFormat="1" x14ac:dyDescent="0.25"/>
    <row r="7183" s="33" customFormat="1" x14ac:dyDescent="0.25"/>
    <row r="7184" s="33" customFormat="1" x14ac:dyDescent="0.25"/>
    <row r="7185" s="33" customFormat="1" x14ac:dyDescent="0.25"/>
    <row r="7186" s="33" customFormat="1" x14ac:dyDescent="0.25"/>
    <row r="7187" s="33" customFormat="1" x14ac:dyDescent="0.25"/>
    <row r="7188" s="33" customFormat="1" x14ac:dyDescent="0.25"/>
    <row r="7189" s="33" customFormat="1" x14ac:dyDescent="0.25"/>
    <row r="7190" s="33" customFormat="1" x14ac:dyDescent="0.25"/>
    <row r="7191" s="33" customFormat="1" x14ac:dyDescent="0.25"/>
    <row r="7192" s="33" customFormat="1" x14ac:dyDescent="0.25"/>
    <row r="7193" s="33" customFormat="1" x14ac:dyDescent="0.25"/>
    <row r="7194" s="33" customFormat="1" x14ac:dyDescent="0.25"/>
    <row r="7195" s="33" customFormat="1" x14ac:dyDescent="0.25"/>
    <row r="7196" s="33" customFormat="1" x14ac:dyDescent="0.25"/>
    <row r="7197" s="33" customFormat="1" x14ac:dyDescent="0.25"/>
    <row r="7198" s="33" customFormat="1" x14ac:dyDescent="0.25"/>
    <row r="7199" s="33" customFormat="1" x14ac:dyDescent="0.25"/>
    <row r="7200" s="33" customFormat="1" x14ac:dyDescent="0.25"/>
    <row r="7201" s="33" customFormat="1" x14ac:dyDescent="0.25"/>
    <row r="7202" s="33" customFormat="1" x14ac:dyDescent="0.25"/>
    <row r="7203" s="33" customFormat="1" x14ac:dyDescent="0.25"/>
    <row r="7204" s="33" customFormat="1" x14ac:dyDescent="0.25"/>
    <row r="7205" s="33" customFormat="1" x14ac:dyDescent="0.25"/>
    <row r="7206" s="33" customFormat="1" x14ac:dyDescent="0.25"/>
    <row r="7207" s="33" customFormat="1" x14ac:dyDescent="0.25"/>
    <row r="7208" s="33" customFormat="1" x14ac:dyDescent="0.25"/>
    <row r="7209" s="33" customFormat="1" x14ac:dyDescent="0.25"/>
    <row r="7210" s="33" customFormat="1" x14ac:dyDescent="0.25"/>
    <row r="7211" s="33" customFormat="1" x14ac:dyDescent="0.25"/>
    <row r="7212" s="33" customFormat="1" x14ac:dyDescent="0.25"/>
    <row r="7213" s="33" customFormat="1" x14ac:dyDescent="0.25"/>
    <row r="7214" s="33" customFormat="1" x14ac:dyDescent="0.25"/>
    <row r="7215" s="33" customFormat="1" x14ac:dyDescent="0.25"/>
    <row r="7216" s="33" customFormat="1" x14ac:dyDescent="0.25"/>
    <row r="7217" s="33" customFormat="1" x14ac:dyDescent="0.25"/>
    <row r="7218" s="33" customFormat="1" x14ac:dyDescent="0.25"/>
    <row r="7219" s="33" customFormat="1" x14ac:dyDescent="0.25"/>
    <row r="7220" s="33" customFormat="1" x14ac:dyDescent="0.25"/>
    <row r="7221" s="33" customFormat="1" x14ac:dyDescent="0.25"/>
    <row r="7222" s="33" customFormat="1" x14ac:dyDescent="0.25"/>
    <row r="7223" s="33" customFormat="1" x14ac:dyDescent="0.25"/>
    <row r="7224" s="33" customFormat="1" x14ac:dyDescent="0.25"/>
    <row r="7225" s="33" customFormat="1" x14ac:dyDescent="0.25"/>
    <row r="7226" s="33" customFormat="1" x14ac:dyDescent="0.25"/>
    <row r="7227" s="33" customFormat="1" x14ac:dyDescent="0.25"/>
    <row r="7228" s="33" customFormat="1" x14ac:dyDescent="0.25"/>
    <row r="7229" s="33" customFormat="1" x14ac:dyDescent="0.25"/>
    <row r="7230" s="33" customFormat="1" x14ac:dyDescent="0.25"/>
    <row r="7231" s="33" customFormat="1" x14ac:dyDescent="0.25"/>
    <row r="7232" s="33" customFormat="1" x14ac:dyDescent="0.25"/>
    <row r="7233" s="33" customFormat="1" x14ac:dyDescent="0.25"/>
    <row r="7234" s="33" customFormat="1" x14ac:dyDescent="0.25"/>
    <row r="7235" s="33" customFormat="1" x14ac:dyDescent="0.25"/>
    <row r="7236" s="33" customFormat="1" x14ac:dyDescent="0.25"/>
    <row r="7237" s="33" customFormat="1" x14ac:dyDescent="0.25"/>
    <row r="7238" s="33" customFormat="1" x14ac:dyDescent="0.25"/>
    <row r="7239" s="33" customFormat="1" x14ac:dyDescent="0.25"/>
    <row r="7240" s="33" customFormat="1" x14ac:dyDescent="0.25"/>
    <row r="7241" s="33" customFormat="1" x14ac:dyDescent="0.25"/>
    <row r="7242" s="33" customFormat="1" x14ac:dyDescent="0.25"/>
    <row r="7243" s="33" customFormat="1" x14ac:dyDescent="0.25"/>
    <row r="7244" s="33" customFormat="1" x14ac:dyDescent="0.25"/>
    <row r="7245" s="33" customFormat="1" x14ac:dyDescent="0.25"/>
    <row r="7246" s="33" customFormat="1" x14ac:dyDescent="0.25"/>
    <row r="7247" s="33" customFormat="1" x14ac:dyDescent="0.25"/>
    <row r="7248" s="33" customFormat="1" x14ac:dyDescent="0.25"/>
    <row r="7249" s="33" customFormat="1" x14ac:dyDescent="0.25"/>
    <row r="7250" s="33" customFormat="1" x14ac:dyDescent="0.25"/>
    <row r="7251" s="33" customFormat="1" x14ac:dyDescent="0.25"/>
    <row r="7252" s="33" customFormat="1" x14ac:dyDescent="0.25"/>
    <row r="7253" s="33" customFormat="1" x14ac:dyDescent="0.25"/>
    <row r="7254" s="33" customFormat="1" x14ac:dyDescent="0.25"/>
    <row r="7255" s="33" customFormat="1" x14ac:dyDescent="0.25"/>
    <row r="7256" s="33" customFormat="1" x14ac:dyDescent="0.25"/>
    <row r="7257" s="33" customFormat="1" x14ac:dyDescent="0.25"/>
    <row r="7258" s="33" customFormat="1" x14ac:dyDescent="0.25"/>
    <row r="7259" s="33" customFormat="1" x14ac:dyDescent="0.25"/>
    <row r="7260" s="33" customFormat="1" x14ac:dyDescent="0.25"/>
    <row r="7261" s="33" customFormat="1" x14ac:dyDescent="0.25"/>
    <row r="7262" s="33" customFormat="1" x14ac:dyDescent="0.25"/>
    <row r="7263" s="33" customFormat="1" x14ac:dyDescent="0.25"/>
    <row r="7264" s="33" customFormat="1" x14ac:dyDescent="0.25"/>
    <row r="7265" s="33" customFormat="1" x14ac:dyDescent="0.25"/>
    <row r="7266" s="33" customFormat="1" x14ac:dyDescent="0.25"/>
    <row r="7267" s="33" customFormat="1" x14ac:dyDescent="0.25"/>
    <row r="7268" s="33" customFormat="1" x14ac:dyDescent="0.25"/>
    <row r="7269" s="33" customFormat="1" x14ac:dyDescent="0.25"/>
    <row r="7270" s="33" customFormat="1" x14ac:dyDescent="0.25"/>
    <row r="7271" s="33" customFormat="1" x14ac:dyDescent="0.25"/>
    <row r="7272" s="33" customFormat="1" x14ac:dyDescent="0.25"/>
    <row r="7273" s="33" customFormat="1" x14ac:dyDescent="0.25"/>
    <row r="7274" s="33" customFormat="1" x14ac:dyDescent="0.25"/>
    <row r="7275" s="33" customFormat="1" x14ac:dyDescent="0.25"/>
    <row r="7276" s="33" customFormat="1" x14ac:dyDescent="0.25"/>
    <row r="7277" s="33" customFormat="1" x14ac:dyDescent="0.25"/>
    <row r="7278" s="33" customFormat="1" x14ac:dyDescent="0.25"/>
    <row r="7279" s="33" customFormat="1" x14ac:dyDescent="0.25"/>
    <row r="7280" s="33" customFormat="1" x14ac:dyDescent="0.25"/>
    <row r="7281" s="33" customFormat="1" x14ac:dyDescent="0.25"/>
    <row r="7282" s="33" customFormat="1" x14ac:dyDescent="0.25"/>
    <row r="7283" s="33" customFormat="1" x14ac:dyDescent="0.25"/>
    <row r="7284" s="33" customFormat="1" x14ac:dyDescent="0.25"/>
    <row r="7285" s="33" customFormat="1" x14ac:dyDescent="0.25"/>
    <row r="7286" s="33" customFormat="1" x14ac:dyDescent="0.25"/>
    <row r="7287" s="33" customFormat="1" x14ac:dyDescent="0.25"/>
    <row r="7288" s="33" customFormat="1" x14ac:dyDescent="0.25"/>
    <row r="7289" s="33" customFormat="1" x14ac:dyDescent="0.25"/>
    <row r="7290" s="33" customFormat="1" x14ac:dyDescent="0.25"/>
    <row r="7291" s="33" customFormat="1" x14ac:dyDescent="0.25"/>
    <row r="7292" s="33" customFormat="1" x14ac:dyDescent="0.25"/>
    <row r="7293" s="33" customFormat="1" x14ac:dyDescent="0.25"/>
    <row r="7294" s="33" customFormat="1" x14ac:dyDescent="0.25"/>
    <row r="7295" s="33" customFormat="1" x14ac:dyDescent="0.25"/>
    <row r="7296" s="33" customFormat="1" x14ac:dyDescent="0.25"/>
    <row r="7297" s="33" customFormat="1" x14ac:dyDescent="0.25"/>
    <row r="7298" s="33" customFormat="1" x14ac:dyDescent="0.25"/>
    <row r="7299" s="33" customFormat="1" x14ac:dyDescent="0.25"/>
    <row r="7300" s="33" customFormat="1" x14ac:dyDescent="0.25"/>
    <row r="7301" s="33" customFormat="1" x14ac:dyDescent="0.25"/>
    <row r="7302" s="33" customFormat="1" x14ac:dyDescent="0.25"/>
    <row r="7303" s="33" customFormat="1" x14ac:dyDescent="0.25"/>
    <row r="7304" s="33" customFormat="1" x14ac:dyDescent="0.25"/>
    <row r="7305" s="33" customFormat="1" x14ac:dyDescent="0.25"/>
    <row r="7306" s="33" customFormat="1" x14ac:dyDescent="0.25"/>
    <row r="7307" s="33" customFormat="1" x14ac:dyDescent="0.25"/>
    <row r="7308" s="33" customFormat="1" x14ac:dyDescent="0.25"/>
    <row r="7309" s="33" customFormat="1" x14ac:dyDescent="0.25"/>
    <row r="7310" s="33" customFormat="1" x14ac:dyDescent="0.25"/>
    <row r="7311" s="33" customFormat="1" x14ac:dyDescent="0.25"/>
    <row r="7312" s="33" customFormat="1" x14ac:dyDescent="0.25"/>
    <row r="7313" s="33" customFormat="1" x14ac:dyDescent="0.25"/>
    <row r="7314" s="33" customFormat="1" x14ac:dyDescent="0.25"/>
    <row r="7315" s="33" customFormat="1" x14ac:dyDescent="0.25"/>
    <row r="7316" s="33" customFormat="1" x14ac:dyDescent="0.25"/>
    <row r="7317" s="33" customFormat="1" x14ac:dyDescent="0.25"/>
    <row r="7318" s="33" customFormat="1" x14ac:dyDescent="0.25"/>
    <row r="7319" s="33" customFormat="1" x14ac:dyDescent="0.25"/>
    <row r="7320" s="33" customFormat="1" x14ac:dyDescent="0.25"/>
    <row r="7321" s="33" customFormat="1" x14ac:dyDescent="0.25"/>
    <row r="7322" s="33" customFormat="1" x14ac:dyDescent="0.25"/>
    <row r="7323" s="33" customFormat="1" x14ac:dyDescent="0.25"/>
    <row r="7324" s="33" customFormat="1" x14ac:dyDescent="0.25"/>
    <row r="7325" s="33" customFormat="1" x14ac:dyDescent="0.25"/>
    <row r="7326" s="33" customFormat="1" x14ac:dyDescent="0.25"/>
    <row r="7327" s="33" customFormat="1" x14ac:dyDescent="0.25"/>
    <row r="7328" s="33" customFormat="1" x14ac:dyDescent="0.25"/>
    <row r="7329" s="33" customFormat="1" x14ac:dyDescent="0.25"/>
    <row r="7330" s="33" customFormat="1" x14ac:dyDescent="0.25"/>
    <row r="7331" s="33" customFormat="1" x14ac:dyDescent="0.25"/>
    <row r="7332" s="33" customFormat="1" x14ac:dyDescent="0.25"/>
    <row r="7333" s="33" customFormat="1" x14ac:dyDescent="0.25"/>
    <row r="7334" s="33" customFormat="1" x14ac:dyDescent="0.25"/>
    <row r="7335" s="33" customFormat="1" x14ac:dyDescent="0.25"/>
    <row r="7336" s="33" customFormat="1" x14ac:dyDescent="0.25"/>
    <row r="7337" s="33" customFormat="1" x14ac:dyDescent="0.25"/>
    <row r="7338" s="33" customFormat="1" x14ac:dyDescent="0.25"/>
    <row r="7339" s="33" customFormat="1" x14ac:dyDescent="0.25"/>
    <row r="7340" s="33" customFormat="1" x14ac:dyDescent="0.25"/>
    <row r="7341" s="33" customFormat="1" x14ac:dyDescent="0.25"/>
    <row r="7342" s="33" customFormat="1" x14ac:dyDescent="0.25"/>
    <row r="7343" s="33" customFormat="1" x14ac:dyDescent="0.25"/>
    <row r="7344" s="33" customFormat="1" x14ac:dyDescent="0.25"/>
    <row r="7345" s="33" customFormat="1" x14ac:dyDescent="0.25"/>
    <row r="7346" s="33" customFormat="1" x14ac:dyDescent="0.25"/>
    <row r="7347" s="33" customFormat="1" x14ac:dyDescent="0.25"/>
    <row r="7348" s="33" customFormat="1" x14ac:dyDescent="0.25"/>
    <row r="7349" s="33" customFormat="1" x14ac:dyDescent="0.25"/>
    <row r="7350" s="33" customFormat="1" x14ac:dyDescent="0.25"/>
    <row r="7351" s="33" customFormat="1" x14ac:dyDescent="0.25"/>
    <row r="7352" s="33" customFormat="1" x14ac:dyDescent="0.25"/>
    <row r="7353" s="33" customFormat="1" x14ac:dyDescent="0.25"/>
    <row r="7354" s="33" customFormat="1" x14ac:dyDescent="0.25"/>
    <row r="7355" s="33" customFormat="1" x14ac:dyDescent="0.25"/>
    <row r="7356" s="33" customFormat="1" x14ac:dyDescent="0.25"/>
    <row r="7357" s="33" customFormat="1" x14ac:dyDescent="0.25"/>
    <row r="7358" s="33" customFormat="1" x14ac:dyDescent="0.25"/>
    <row r="7359" s="33" customFormat="1" x14ac:dyDescent="0.25"/>
    <row r="7360" s="33" customFormat="1" x14ac:dyDescent="0.25"/>
    <row r="7361" s="33" customFormat="1" x14ac:dyDescent="0.25"/>
    <row r="7362" s="33" customFormat="1" x14ac:dyDescent="0.25"/>
    <row r="7363" s="33" customFormat="1" x14ac:dyDescent="0.25"/>
    <row r="7364" s="33" customFormat="1" x14ac:dyDescent="0.25"/>
    <row r="7365" s="33" customFormat="1" x14ac:dyDescent="0.25"/>
    <row r="7366" s="33" customFormat="1" x14ac:dyDescent="0.25"/>
    <row r="7367" s="33" customFormat="1" x14ac:dyDescent="0.25"/>
    <row r="7368" s="33" customFormat="1" x14ac:dyDescent="0.25"/>
    <row r="7369" s="33" customFormat="1" x14ac:dyDescent="0.25"/>
    <row r="7370" s="33" customFormat="1" x14ac:dyDescent="0.25"/>
    <row r="7371" s="33" customFormat="1" x14ac:dyDescent="0.25"/>
    <row r="7372" s="33" customFormat="1" x14ac:dyDescent="0.25"/>
    <row r="7373" s="33" customFormat="1" x14ac:dyDescent="0.25"/>
    <row r="7374" s="33" customFormat="1" x14ac:dyDescent="0.25"/>
    <row r="7375" s="33" customFormat="1" x14ac:dyDescent="0.25"/>
    <row r="7376" s="33" customFormat="1" x14ac:dyDescent="0.25"/>
    <row r="7377" s="33" customFormat="1" x14ac:dyDescent="0.25"/>
    <row r="7378" s="33" customFormat="1" x14ac:dyDescent="0.25"/>
    <row r="7379" s="33" customFormat="1" x14ac:dyDescent="0.25"/>
    <row r="7380" s="33" customFormat="1" x14ac:dyDescent="0.25"/>
    <row r="7381" s="33" customFormat="1" x14ac:dyDescent="0.25"/>
    <row r="7382" s="33" customFormat="1" x14ac:dyDescent="0.25"/>
    <row r="7383" s="33" customFormat="1" x14ac:dyDescent="0.25"/>
    <row r="7384" s="33" customFormat="1" x14ac:dyDescent="0.25"/>
    <row r="7385" s="33" customFormat="1" x14ac:dyDescent="0.25"/>
    <row r="7386" s="33" customFormat="1" x14ac:dyDescent="0.25"/>
    <row r="7387" s="33" customFormat="1" x14ac:dyDescent="0.25"/>
    <row r="7388" s="33" customFormat="1" x14ac:dyDescent="0.25"/>
    <row r="7389" s="33" customFormat="1" x14ac:dyDescent="0.25"/>
    <row r="7390" s="33" customFormat="1" x14ac:dyDescent="0.25"/>
    <row r="7391" s="33" customFormat="1" x14ac:dyDescent="0.25"/>
    <row r="7392" s="33" customFormat="1" x14ac:dyDescent="0.25"/>
    <row r="7393" s="33" customFormat="1" x14ac:dyDescent="0.25"/>
    <row r="7394" s="33" customFormat="1" x14ac:dyDescent="0.25"/>
    <row r="7395" s="33" customFormat="1" x14ac:dyDescent="0.25"/>
    <row r="7396" s="33" customFormat="1" x14ac:dyDescent="0.25"/>
    <row r="7397" s="33" customFormat="1" x14ac:dyDescent="0.25"/>
    <row r="7398" s="33" customFormat="1" x14ac:dyDescent="0.25"/>
    <row r="7399" s="33" customFormat="1" x14ac:dyDescent="0.25"/>
    <row r="7400" s="33" customFormat="1" x14ac:dyDescent="0.25"/>
    <row r="7401" s="33" customFormat="1" x14ac:dyDescent="0.25"/>
    <row r="7402" s="33" customFormat="1" x14ac:dyDescent="0.25"/>
    <row r="7403" s="33" customFormat="1" x14ac:dyDescent="0.25"/>
    <row r="7404" s="33" customFormat="1" x14ac:dyDescent="0.25"/>
    <row r="7405" s="33" customFormat="1" x14ac:dyDescent="0.25"/>
    <row r="7406" s="33" customFormat="1" x14ac:dyDescent="0.25"/>
    <row r="7407" s="33" customFormat="1" x14ac:dyDescent="0.25"/>
    <row r="7408" s="33" customFormat="1" x14ac:dyDescent="0.25"/>
    <row r="7409" s="33" customFormat="1" x14ac:dyDescent="0.25"/>
    <row r="7410" s="33" customFormat="1" x14ac:dyDescent="0.25"/>
    <row r="7411" s="33" customFormat="1" x14ac:dyDescent="0.25"/>
    <row r="7412" s="33" customFormat="1" x14ac:dyDescent="0.25"/>
    <row r="7413" s="33" customFormat="1" x14ac:dyDescent="0.25"/>
    <row r="7414" s="33" customFormat="1" x14ac:dyDescent="0.25"/>
    <row r="7415" s="33" customFormat="1" x14ac:dyDescent="0.25"/>
    <row r="7416" s="33" customFormat="1" x14ac:dyDescent="0.25"/>
    <row r="7417" s="33" customFormat="1" x14ac:dyDescent="0.25"/>
    <row r="7418" s="33" customFormat="1" x14ac:dyDescent="0.25"/>
    <row r="7419" s="33" customFormat="1" x14ac:dyDescent="0.25"/>
    <row r="7420" s="33" customFormat="1" x14ac:dyDescent="0.25"/>
    <row r="7421" s="33" customFormat="1" x14ac:dyDescent="0.25"/>
    <row r="7422" s="33" customFormat="1" x14ac:dyDescent="0.25"/>
    <row r="7423" s="33" customFormat="1" x14ac:dyDescent="0.25"/>
    <row r="7424" s="33" customFormat="1" x14ac:dyDescent="0.25"/>
    <row r="7425" s="33" customFormat="1" x14ac:dyDescent="0.25"/>
    <row r="7426" s="33" customFormat="1" x14ac:dyDescent="0.25"/>
    <row r="7427" s="33" customFormat="1" x14ac:dyDescent="0.25"/>
    <row r="7428" s="33" customFormat="1" x14ac:dyDescent="0.25"/>
    <row r="7429" s="33" customFormat="1" x14ac:dyDescent="0.25"/>
    <row r="7430" s="33" customFormat="1" x14ac:dyDescent="0.25"/>
    <row r="7431" s="33" customFormat="1" x14ac:dyDescent="0.25"/>
    <row r="7432" s="33" customFormat="1" x14ac:dyDescent="0.25"/>
    <row r="7433" s="33" customFormat="1" x14ac:dyDescent="0.25"/>
    <row r="7434" s="33" customFormat="1" x14ac:dyDescent="0.25"/>
    <row r="7435" s="33" customFormat="1" x14ac:dyDescent="0.25"/>
    <row r="7436" s="33" customFormat="1" x14ac:dyDescent="0.25"/>
    <row r="7437" s="33" customFormat="1" x14ac:dyDescent="0.25"/>
    <row r="7438" s="33" customFormat="1" x14ac:dyDescent="0.25"/>
    <row r="7439" s="33" customFormat="1" x14ac:dyDescent="0.25"/>
    <row r="7440" s="33" customFormat="1" x14ac:dyDescent="0.25"/>
    <row r="7441" s="33" customFormat="1" x14ac:dyDescent="0.25"/>
    <row r="7442" s="33" customFormat="1" x14ac:dyDescent="0.25"/>
    <row r="7443" s="33" customFormat="1" x14ac:dyDescent="0.25"/>
    <row r="7444" s="33" customFormat="1" x14ac:dyDescent="0.25"/>
    <row r="7445" s="33" customFormat="1" x14ac:dyDescent="0.25"/>
    <row r="7446" s="33" customFormat="1" x14ac:dyDescent="0.25"/>
    <row r="7447" s="33" customFormat="1" x14ac:dyDescent="0.25"/>
    <row r="7448" s="33" customFormat="1" x14ac:dyDescent="0.25"/>
    <row r="7449" s="33" customFormat="1" x14ac:dyDescent="0.25"/>
    <row r="7450" s="33" customFormat="1" x14ac:dyDescent="0.25"/>
    <row r="7451" s="33" customFormat="1" x14ac:dyDescent="0.25"/>
    <row r="7452" s="33" customFormat="1" x14ac:dyDescent="0.25"/>
    <row r="7453" s="33" customFormat="1" x14ac:dyDescent="0.25"/>
    <row r="7454" s="33" customFormat="1" x14ac:dyDescent="0.25"/>
    <row r="7455" s="33" customFormat="1" x14ac:dyDescent="0.25"/>
    <row r="7456" s="33" customFormat="1" x14ac:dyDescent="0.25"/>
    <row r="7457" s="33" customFormat="1" x14ac:dyDescent="0.25"/>
    <row r="7458" s="33" customFormat="1" x14ac:dyDescent="0.25"/>
    <row r="7459" s="33" customFormat="1" x14ac:dyDescent="0.25"/>
    <row r="7460" s="33" customFormat="1" x14ac:dyDescent="0.25"/>
    <row r="7461" s="33" customFormat="1" x14ac:dyDescent="0.25"/>
    <row r="7462" s="33" customFormat="1" x14ac:dyDescent="0.25"/>
    <row r="7463" s="33" customFormat="1" x14ac:dyDescent="0.25"/>
    <row r="7464" s="33" customFormat="1" x14ac:dyDescent="0.25"/>
    <row r="7465" s="33" customFormat="1" x14ac:dyDescent="0.25"/>
    <row r="7466" s="33" customFormat="1" x14ac:dyDescent="0.25"/>
    <row r="7467" s="33" customFormat="1" x14ac:dyDescent="0.25"/>
    <row r="7468" s="33" customFormat="1" x14ac:dyDescent="0.25"/>
    <row r="7469" s="33" customFormat="1" x14ac:dyDescent="0.25"/>
    <row r="7470" s="33" customFormat="1" x14ac:dyDescent="0.25"/>
    <row r="7471" s="33" customFormat="1" x14ac:dyDescent="0.25"/>
    <row r="7472" s="33" customFormat="1" x14ac:dyDescent="0.25"/>
    <row r="7473" s="33" customFormat="1" x14ac:dyDescent="0.25"/>
    <row r="7474" s="33" customFormat="1" x14ac:dyDescent="0.25"/>
    <row r="7475" s="33" customFormat="1" x14ac:dyDescent="0.25"/>
    <row r="7476" s="33" customFormat="1" x14ac:dyDescent="0.25"/>
    <row r="7477" s="33" customFormat="1" x14ac:dyDescent="0.25"/>
    <row r="7478" s="33" customFormat="1" x14ac:dyDescent="0.25"/>
    <row r="7479" s="33" customFormat="1" x14ac:dyDescent="0.25"/>
    <row r="7480" s="33" customFormat="1" x14ac:dyDescent="0.25"/>
    <row r="7481" s="33" customFormat="1" x14ac:dyDescent="0.25"/>
    <row r="7482" s="33" customFormat="1" x14ac:dyDescent="0.25"/>
    <row r="7483" s="33" customFormat="1" x14ac:dyDescent="0.25"/>
    <row r="7484" s="33" customFormat="1" x14ac:dyDescent="0.25"/>
    <row r="7485" s="33" customFormat="1" x14ac:dyDescent="0.25"/>
    <row r="7486" s="33" customFormat="1" x14ac:dyDescent="0.25"/>
    <row r="7487" s="33" customFormat="1" x14ac:dyDescent="0.25"/>
    <row r="7488" s="33" customFormat="1" x14ac:dyDescent="0.25"/>
    <row r="7489" s="33" customFormat="1" x14ac:dyDescent="0.25"/>
    <row r="7490" s="33" customFormat="1" x14ac:dyDescent="0.25"/>
    <row r="7491" s="33" customFormat="1" x14ac:dyDescent="0.25"/>
    <row r="7492" s="33" customFormat="1" x14ac:dyDescent="0.25"/>
    <row r="7493" s="33" customFormat="1" x14ac:dyDescent="0.25"/>
    <row r="7494" s="33" customFormat="1" x14ac:dyDescent="0.25"/>
    <row r="7495" s="33" customFormat="1" x14ac:dyDescent="0.25"/>
    <row r="7496" s="33" customFormat="1" x14ac:dyDescent="0.25"/>
    <row r="7497" s="33" customFormat="1" x14ac:dyDescent="0.25"/>
    <row r="7498" s="33" customFormat="1" x14ac:dyDescent="0.25"/>
    <row r="7499" s="33" customFormat="1" x14ac:dyDescent="0.25"/>
    <row r="7500" s="33" customFormat="1" x14ac:dyDescent="0.25"/>
    <row r="7501" s="33" customFormat="1" x14ac:dyDescent="0.25"/>
    <row r="7502" s="33" customFormat="1" x14ac:dyDescent="0.25"/>
    <row r="7503" s="33" customFormat="1" x14ac:dyDescent="0.25"/>
    <row r="7504" s="33" customFormat="1" x14ac:dyDescent="0.25"/>
  </sheetData>
  <phoneticPr fontId="2" type="noConversion"/>
  <conditionalFormatting sqref="Q10">
    <cfRule type="cellIs" dxfId="0" priority="1" stopIfTrue="1" operator="greaterThan">
      <formula>#REF!</formula>
    </cfRule>
  </conditionalFormatting>
  <pageMargins left="0.25" right="0.25" top="0.75" bottom="0.75" header="0.3" footer="0.3"/>
  <pageSetup paperSize="5" scale="63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30"/>
  <sheetViews>
    <sheetView workbookViewId="0">
      <pane ySplit="6" topLeftCell="A7" activePane="bottomLeft" state="frozen"/>
      <selection activeCell="D22" sqref="D22"/>
      <selection pane="bottomLeft" activeCell="D22" sqref="D22"/>
    </sheetView>
  </sheetViews>
  <sheetFormatPr defaultRowHeight="12.75" x14ac:dyDescent="0.2"/>
  <cols>
    <col min="1" max="1" width="5.7109375" style="132" bestFit="1" customWidth="1"/>
    <col min="2" max="2" width="49.5703125" style="132" bestFit="1" customWidth="1"/>
    <col min="3" max="3" width="16.5703125" style="134" bestFit="1" customWidth="1"/>
    <col min="4" max="16384" width="9.140625" style="132"/>
  </cols>
  <sheetData>
    <row r="1" spans="1:18" ht="15.75" x14ac:dyDescent="0.25">
      <c r="A1" s="158" t="s">
        <v>1</v>
      </c>
      <c r="B1" s="158"/>
      <c r="C1" s="158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3" spans="1:18" ht="15.75" x14ac:dyDescent="0.25">
      <c r="A3" s="159" t="s">
        <v>6</v>
      </c>
      <c r="B3" s="159"/>
      <c r="C3" s="159"/>
    </row>
    <row r="4" spans="1:18" ht="15.75" x14ac:dyDescent="0.25">
      <c r="B4" s="133"/>
    </row>
    <row r="5" spans="1:18" x14ac:dyDescent="0.2">
      <c r="A5" s="135" t="s">
        <v>7</v>
      </c>
      <c r="B5" s="135"/>
      <c r="C5" s="136" t="s">
        <v>8</v>
      </c>
    </row>
    <row r="6" spans="1:18" x14ac:dyDescent="0.2">
      <c r="A6" s="137" t="s">
        <v>9</v>
      </c>
      <c r="B6" s="138" t="s">
        <v>10</v>
      </c>
      <c r="C6" s="138" t="s">
        <v>11</v>
      </c>
    </row>
    <row r="7" spans="1:18" x14ac:dyDescent="0.2">
      <c r="A7" s="139">
        <v>1</v>
      </c>
      <c r="B7" s="139" t="s">
        <v>12</v>
      </c>
      <c r="C7" s="140" t="s">
        <v>13</v>
      </c>
    </row>
    <row r="8" spans="1:18" x14ac:dyDescent="0.2">
      <c r="A8" s="139">
        <v>2</v>
      </c>
      <c r="B8" s="139" t="s">
        <v>14</v>
      </c>
      <c r="C8" s="140" t="s">
        <v>15</v>
      </c>
    </row>
    <row r="9" spans="1:18" x14ac:dyDescent="0.2">
      <c r="A9" s="139">
        <v>3</v>
      </c>
      <c r="B9" s="139" t="s">
        <v>16</v>
      </c>
      <c r="C9" s="140" t="s">
        <v>17</v>
      </c>
    </row>
    <row r="10" spans="1:18" x14ac:dyDescent="0.2">
      <c r="A10" s="139">
        <v>4</v>
      </c>
      <c r="B10" s="139" t="s">
        <v>18</v>
      </c>
      <c r="C10" s="140" t="s">
        <v>19</v>
      </c>
    </row>
    <row r="11" spans="1:18" x14ac:dyDescent="0.2">
      <c r="A11" s="139">
        <v>5</v>
      </c>
      <c r="B11" s="139" t="s">
        <v>20</v>
      </c>
      <c r="C11" s="140" t="s">
        <v>21</v>
      </c>
    </row>
    <row r="12" spans="1:18" x14ac:dyDescent="0.2">
      <c r="A12" s="139">
        <v>6</v>
      </c>
      <c r="B12" s="139" t="s">
        <v>22</v>
      </c>
      <c r="C12" s="140" t="s">
        <v>23</v>
      </c>
    </row>
    <row r="13" spans="1:18" x14ac:dyDescent="0.2">
      <c r="A13" s="139">
        <v>7</v>
      </c>
      <c r="B13" s="139" t="s">
        <v>24</v>
      </c>
      <c r="C13" s="140" t="s">
        <v>25</v>
      </c>
    </row>
    <row r="14" spans="1:18" x14ac:dyDescent="0.2">
      <c r="A14" s="139">
        <v>8</v>
      </c>
      <c r="B14" s="139" t="s">
        <v>26</v>
      </c>
      <c r="C14" s="140" t="s">
        <v>27</v>
      </c>
    </row>
    <row r="15" spans="1:18" ht="13.5" x14ac:dyDescent="0.25">
      <c r="A15" s="50">
        <v>9</v>
      </c>
      <c r="B15" s="139" t="s">
        <v>28</v>
      </c>
      <c r="C15" s="140" t="s">
        <v>5</v>
      </c>
    </row>
    <row r="16" spans="1:18" x14ac:dyDescent="0.2">
      <c r="A16" s="139">
        <v>10</v>
      </c>
      <c r="B16" s="139" t="s">
        <v>29</v>
      </c>
      <c r="C16" s="140"/>
    </row>
    <row r="17" spans="1:3" x14ac:dyDescent="0.2">
      <c r="A17" s="139">
        <v>11</v>
      </c>
      <c r="B17" s="139" t="s">
        <v>30</v>
      </c>
      <c r="C17" s="140"/>
    </row>
    <row r="18" spans="1:3" x14ac:dyDescent="0.2">
      <c r="A18" s="139">
        <v>12</v>
      </c>
      <c r="B18" s="139" t="s">
        <v>31</v>
      </c>
      <c r="C18" s="140"/>
    </row>
    <row r="19" spans="1:3" x14ac:dyDescent="0.2">
      <c r="A19" s="139">
        <v>13</v>
      </c>
      <c r="B19" s="139" t="s">
        <v>32</v>
      </c>
      <c r="C19" s="140" t="s">
        <v>33</v>
      </c>
    </row>
    <row r="20" spans="1:3" x14ac:dyDescent="0.2">
      <c r="A20" s="139">
        <v>14</v>
      </c>
      <c r="B20" s="139" t="s">
        <v>34</v>
      </c>
      <c r="C20" s="140" t="s">
        <v>35</v>
      </c>
    </row>
    <row r="21" spans="1:3" x14ac:dyDescent="0.2">
      <c r="A21" s="139">
        <v>15</v>
      </c>
      <c r="B21" s="139" t="s">
        <v>36</v>
      </c>
      <c r="C21" s="140" t="s">
        <v>5</v>
      </c>
    </row>
    <row r="22" spans="1:3" x14ac:dyDescent="0.2">
      <c r="A22" s="139">
        <v>16</v>
      </c>
      <c r="B22" s="139" t="s">
        <v>82</v>
      </c>
      <c r="C22" s="140" t="s">
        <v>37</v>
      </c>
    </row>
    <row r="23" spans="1:3" x14ac:dyDescent="0.2">
      <c r="A23" s="139">
        <v>17</v>
      </c>
      <c r="B23" s="139" t="s">
        <v>38</v>
      </c>
      <c r="C23" s="140" t="s">
        <v>39</v>
      </c>
    </row>
    <row r="24" spans="1:3" x14ac:dyDescent="0.2">
      <c r="A24" s="139">
        <v>18</v>
      </c>
      <c r="B24" s="139" t="s">
        <v>83</v>
      </c>
      <c r="C24" s="140" t="s">
        <v>87</v>
      </c>
    </row>
    <row r="25" spans="1:3" x14ac:dyDescent="0.2">
      <c r="A25" s="139">
        <v>19</v>
      </c>
      <c r="B25" s="139" t="s">
        <v>84</v>
      </c>
      <c r="C25" s="140" t="s">
        <v>88</v>
      </c>
    </row>
    <row r="26" spans="1:3" x14ac:dyDescent="0.2">
      <c r="A26" s="139">
        <v>20</v>
      </c>
      <c r="B26" s="139" t="s">
        <v>85</v>
      </c>
      <c r="C26" s="140" t="s">
        <v>86</v>
      </c>
    </row>
    <row r="27" spans="1:3" x14ac:dyDescent="0.2">
      <c r="A27" s="139">
        <v>21</v>
      </c>
      <c r="B27" s="139" t="s">
        <v>40</v>
      </c>
      <c r="C27" s="140"/>
    </row>
    <row r="28" spans="1:3" x14ac:dyDescent="0.2">
      <c r="A28" s="139">
        <v>22</v>
      </c>
      <c r="B28" s="139" t="s">
        <v>41</v>
      </c>
      <c r="C28" s="140"/>
    </row>
    <row r="29" spans="1:3" x14ac:dyDescent="0.2">
      <c r="A29" s="139"/>
      <c r="B29" s="139"/>
      <c r="C29" s="140"/>
    </row>
    <row r="30" spans="1:3" x14ac:dyDescent="0.2">
      <c r="A30" s="139"/>
      <c r="B30" s="139"/>
      <c r="C30" s="140"/>
    </row>
  </sheetData>
  <mergeCells count="2">
    <mergeCell ref="A1:C1"/>
    <mergeCell ref="A3:C3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40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5"/>
  <cols>
    <col min="1" max="1" width="4.85546875" style="101" customWidth="1"/>
    <col min="2" max="2" width="8.140625" style="73" customWidth="1"/>
    <col min="3" max="3" width="18.85546875" style="73" customWidth="1"/>
    <col min="4" max="8" width="7.7109375" style="73" customWidth="1"/>
    <col min="9" max="9" width="7.140625" style="73" customWidth="1"/>
    <col min="10" max="10" width="7" style="73" customWidth="1"/>
    <col min="11" max="11" width="9.28515625" style="73" customWidth="1"/>
    <col min="12" max="12" width="10.28515625" style="73" bestFit="1" customWidth="1"/>
    <col min="13" max="13" width="9.7109375" style="73" customWidth="1"/>
    <col min="14" max="14" width="9.42578125" style="73" customWidth="1"/>
    <col min="15" max="15" width="8.28515625" style="73" customWidth="1"/>
    <col min="16" max="16" width="7.140625" style="73" customWidth="1"/>
    <col min="17" max="17" width="9.5703125" style="73" bestFit="1" customWidth="1"/>
    <col min="18" max="18" width="9.140625" style="73" customWidth="1"/>
    <col min="19" max="19" width="7.5703125" style="73" customWidth="1"/>
    <col min="20" max="20" width="8.42578125" style="73" customWidth="1"/>
    <col min="21" max="21" width="8.85546875" style="73" customWidth="1"/>
    <col min="22" max="22" width="7.5703125" style="73" customWidth="1"/>
    <col min="23" max="23" width="8.28515625" style="73" customWidth="1"/>
    <col min="24" max="24" width="8.42578125" style="73" bestFit="1" customWidth="1"/>
    <col min="25" max="25" width="9.42578125" style="73" customWidth="1"/>
    <col min="26" max="26" width="9" style="78" customWidth="1"/>
    <col min="27" max="27" width="7.28515625" style="78" customWidth="1"/>
    <col min="28" max="28" width="8.140625" style="78" customWidth="1"/>
    <col min="29" max="29" width="9.140625" style="94" customWidth="1"/>
    <col min="30" max="16384" width="9.140625" style="73"/>
  </cols>
  <sheetData>
    <row r="1" spans="1:29" ht="15.75" x14ac:dyDescent="0.25">
      <c r="B1" s="72" t="s">
        <v>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1"/>
      <c r="O1" s="71"/>
      <c r="P1" s="71"/>
      <c r="Q1" s="71"/>
      <c r="R1" s="72"/>
      <c r="S1" s="72"/>
      <c r="T1" s="72"/>
      <c r="U1" s="72"/>
      <c r="V1" s="72"/>
      <c r="W1" s="72"/>
      <c r="X1" s="72"/>
      <c r="Y1" s="72"/>
      <c r="Z1" s="89"/>
      <c r="AA1" s="89"/>
      <c r="AB1" s="89"/>
      <c r="AC1" s="90"/>
    </row>
    <row r="2" spans="1:29" ht="15.75" x14ac:dyDescent="0.25">
      <c r="B2" s="72" t="s">
        <v>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1"/>
      <c r="O2" s="71"/>
      <c r="P2" s="71"/>
      <c r="Q2" s="71"/>
      <c r="R2" s="72"/>
      <c r="S2" s="72"/>
      <c r="T2" s="72"/>
      <c r="U2" s="72"/>
      <c r="V2" s="72"/>
      <c r="W2" s="72"/>
      <c r="X2" s="72"/>
      <c r="Y2" s="72"/>
      <c r="Z2" s="89"/>
      <c r="AA2" s="89"/>
      <c r="AB2" s="89"/>
      <c r="AC2" s="90"/>
    </row>
    <row r="3" spans="1:29" ht="18" x14ac:dyDescent="0.25">
      <c r="B3" s="91" t="s">
        <v>46</v>
      </c>
      <c r="C3" s="92"/>
      <c r="D3" s="93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89"/>
      <c r="AA3" s="89"/>
      <c r="AB3" s="89"/>
      <c r="AC3" s="90"/>
    </row>
    <row r="5" spans="1:29" ht="11.25" customHeight="1" x14ac:dyDescent="0.25">
      <c r="B5" s="77" t="s">
        <v>51</v>
      </c>
      <c r="C5" s="75"/>
      <c r="D5" s="95" t="str">
        <f>SummaryAllConstr!D5</f>
        <v>CALENDAR YEAR 2021</v>
      </c>
      <c r="E5" s="96"/>
      <c r="F5" s="96"/>
      <c r="G5" s="96"/>
      <c r="H5" s="96"/>
      <c r="I5" s="96"/>
      <c r="J5" s="75"/>
      <c r="K5" s="75"/>
      <c r="L5" s="75"/>
      <c r="M5" s="75"/>
      <c r="N5" s="75"/>
      <c r="O5" s="97" t="str">
        <f>SummaryAllConstr!O5</f>
        <v>January 2021</v>
      </c>
      <c r="P5" s="98" t="s">
        <v>45</v>
      </c>
      <c r="Q5" s="74"/>
      <c r="R5" s="75"/>
      <c r="S5" s="75"/>
      <c r="T5" s="75"/>
      <c r="V5" s="75"/>
      <c r="W5" s="75"/>
      <c r="X5" s="75"/>
      <c r="Y5" s="75"/>
    </row>
    <row r="6" spans="1:29" ht="11.25" customHeight="1" x14ac:dyDescent="0.25">
      <c r="B6" s="77" t="s">
        <v>50</v>
      </c>
      <c r="C6" s="75"/>
      <c r="D6" s="95" t="str">
        <f>SummaryAllConstr!D6</f>
        <v>Construction Contract Completed Between 1/01/2021 and 12/31/2021</v>
      </c>
      <c r="E6" s="96"/>
      <c r="F6" s="96"/>
      <c r="G6" s="96"/>
      <c r="H6" s="96"/>
      <c r="I6" s="96"/>
      <c r="J6" s="75"/>
      <c r="K6" s="75"/>
      <c r="L6" s="75"/>
      <c r="M6" s="75"/>
      <c r="N6" s="75"/>
      <c r="O6" s="74" t="s">
        <v>42</v>
      </c>
      <c r="P6" s="74"/>
      <c r="Q6" s="85">
        <f>SummaryAllConstr!Q6</f>
        <v>23621</v>
      </c>
      <c r="R6" s="75"/>
      <c r="S6" s="75"/>
      <c r="T6" s="75"/>
      <c r="V6" s="75"/>
      <c r="W6" s="75"/>
      <c r="X6" s="75"/>
      <c r="Y6" s="75"/>
    </row>
    <row r="7" spans="1:29" ht="11.25" customHeight="1" x14ac:dyDescent="0.25">
      <c r="B7" s="77"/>
      <c r="C7" s="75"/>
      <c r="D7" s="95"/>
      <c r="E7" s="96"/>
      <c r="F7" s="96"/>
      <c r="G7" s="96"/>
      <c r="H7" s="96"/>
      <c r="I7" s="96"/>
      <c r="J7" s="75"/>
      <c r="K7" s="75"/>
      <c r="L7" s="75"/>
      <c r="M7" s="75"/>
      <c r="N7" s="75"/>
      <c r="O7" s="74" t="s">
        <v>43</v>
      </c>
      <c r="P7" s="74"/>
      <c r="Q7" s="85">
        <f>SummaryAllConstr!Q7</f>
        <v>25507</v>
      </c>
      <c r="R7" s="75"/>
      <c r="S7" s="75"/>
      <c r="T7" s="75"/>
      <c r="V7" s="75"/>
      <c r="W7" s="75"/>
      <c r="X7" s="75"/>
      <c r="Y7" s="75"/>
      <c r="AB7" s="100"/>
    </row>
    <row r="8" spans="1:29" ht="11.25" customHeight="1" x14ac:dyDescent="0.25">
      <c r="B8" s="77"/>
      <c r="C8" s="75"/>
      <c r="D8" s="95"/>
      <c r="E8" s="96"/>
      <c r="F8" s="96"/>
      <c r="G8" s="96"/>
      <c r="H8" s="96"/>
      <c r="I8" s="96"/>
      <c r="J8" s="75"/>
      <c r="K8" s="75"/>
      <c r="L8" s="75"/>
      <c r="M8" s="75"/>
      <c r="N8" s="75"/>
      <c r="O8" s="74" t="s">
        <v>44</v>
      </c>
      <c r="P8" s="74"/>
      <c r="Q8" s="85">
        <f>SummaryAllConstr!Q8</f>
        <v>33132</v>
      </c>
      <c r="R8" s="75"/>
      <c r="S8" s="75"/>
      <c r="T8" s="75"/>
      <c r="V8" s="75"/>
      <c r="W8" s="75"/>
      <c r="X8" s="75"/>
      <c r="Y8" s="75"/>
      <c r="AB8" s="100"/>
    </row>
    <row r="9" spans="1:29" ht="11.25" customHeight="1" x14ac:dyDescent="0.25">
      <c r="B9" s="77"/>
      <c r="C9" s="75"/>
      <c r="D9" s="95"/>
      <c r="E9" s="96"/>
      <c r="F9" s="96"/>
      <c r="G9" s="96"/>
      <c r="H9" s="96"/>
      <c r="I9" s="96"/>
      <c r="J9" s="75"/>
      <c r="K9" s="75"/>
      <c r="L9" s="75"/>
      <c r="M9" s="75"/>
      <c r="N9" s="75"/>
      <c r="R9" s="75"/>
      <c r="S9" s="75"/>
      <c r="T9" s="75"/>
      <c r="V9" s="75"/>
      <c r="W9" s="75"/>
      <c r="X9" s="75"/>
      <c r="Y9" s="75"/>
      <c r="AB9" s="100"/>
    </row>
    <row r="10" spans="1:29" s="4" customFormat="1" ht="63.75" x14ac:dyDescent="0.25">
      <c r="A10" s="146" t="s">
        <v>197</v>
      </c>
      <c r="B10" s="147" t="s">
        <v>198</v>
      </c>
      <c r="C10" s="3" t="s">
        <v>0</v>
      </c>
      <c r="D10" s="148" t="s">
        <v>224</v>
      </c>
      <c r="E10" s="148" t="s">
        <v>199</v>
      </c>
      <c r="F10" s="148" t="s">
        <v>200</v>
      </c>
      <c r="G10" s="148" t="s">
        <v>201</v>
      </c>
      <c r="H10" s="148" t="s">
        <v>202</v>
      </c>
      <c r="I10" s="148" t="s">
        <v>203</v>
      </c>
      <c r="J10" s="148" t="s">
        <v>204</v>
      </c>
      <c r="K10" s="148" t="s">
        <v>205</v>
      </c>
      <c r="L10" s="148" t="s">
        <v>206</v>
      </c>
      <c r="M10" s="148" t="s">
        <v>207</v>
      </c>
      <c r="N10" s="149" t="s">
        <v>208</v>
      </c>
      <c r="O10" s="150" t="s">
        <v>209</v>
      </c>
      <c r="P10" s="151" t="s">
        <v>210</v>
      </c>
      <c r="Q10" s="151" t="s">
        <v>211</v>
      </c>
      <c r="R10" s="152" t="s">
        <v>212</v>
      </c>
      <c r="S10" s="153" t="s">
        <v>213</v>
      </c>
      <c r="T10" s="153" t="s">
        <v>214</v>
      </c>
      <c r="U10" s="153" t="s">
        <v>215</v>
      </c>
      <c r="V10" s="153" t="s">
        <v>216</v>
      </c>
      <c r="W10" s="153" t="s">
        <v>217</v>
      </c>
      <c r="X10" s="153" t="s">
        <v>218</v>
      </c>
      <c r="Y10" s="154" t="s">
        <v>225</v>
      </c>
      <c r="Z10" s="155" t="s">
        <v>219</v>
      </c>
      <c r="AA10" s="155" t="s">
        <v>220</v>
      </c>
      <c r="AB10" s="155" t="s">
        <v>221</v>
      </c>
      <c r="AC10" s="156" t="s">
        <v>222</v>
      </c>
    </row>
    <row r="11" spans="1:29" ht="11.25" customHeight="1" x14ac:dyDescent="0.25">
      <c r="A11" s="49">
        <v>1</v>
      </c>
      <c r="B11" s="108" t="s">
        <v>71</v>
      </c>
      <c r="C11" s="50" t="s">
        <v>140</v>
      </c>
      <c r="D11" s="51">
        <v>712</v>
      </c>
      <c r="E11" s="51">
        <v>38</v>
      </c>
      <c r="F11" s="51">
        <v>38</v>
      </c>
      <c r="G11" s="51">
        <v>0</v>
      </c>
      <c r="H11" s="51">
        <v>0</v>
      </c>
      <c r="I11" s="51">
        <v>59878</v>
      </c>
      <c r="J11" s="51">
        <v>83470</v>
      </c>
      <c r="K11" s="51">
        <v>1240634</v>
      </c>
      <c r="L11" s="51">
        <v>13516618</v>
      </c>
      <c r="M11" s="51">
        <v>1393476</v>
      </c>
      <c r="N11" s="51">
        <v>16150728</v>
      </c>
      <c r="O11" s="51">
        <v>22684</v>
      </c>
      <c r="P11" s="51">
        <v>0</v>
      </c>
      <c r="Q11" s="51">
        <v>917445</v>
      </c>
      <c r="R11" s="51">
        <v>0</v>
      </c>
      <c r="S11" s="51">
        <v>0</v>
      </c>
      <c r="T11" s="51">
        <v>71742</v>
      </c>
      <c r="U11" s="51">
        <v>171773</v>
      </c>
      <c r="V11" s="51">
        <v>8556</v>
      </c>
      <c r="W11" s="51">
        <v>0</v>
      </c>
      <c r="X11" s="51">
        <v>133800</v>
      </c>
      <c r="Y11" s="51">
        <v>17454044</v>
      </c>
      <c r="Z11" s="51">
        <f t="shared" ref="Z11:Z30" si="0">IFERROR(L11/D11,0)</f>
        <v>18984.014044943819</v>
      </c>
      <c r="AA11" s="51">
        <f t="shared" ref="AA11:AA30" si="1">IFERROR(Y11/D11,0)</f>
        <v>24514.106741573032</v>
      </c>
      <c r="AB11" s="51">
        <f t="shared" ref="AB11:AB30" si="2">IFERROR(Y11/J11,0)</f>
        <v>209.10559482448784</v>
      </c>
      <c r="AC11" s="143">
        <v>21</v>
      </c>
    </row>
    <row r="12" spans="1:29" ht="11.25" customHeight="1" x14ac:dyDescent="0.25">
      <c r="A12" s="49">
        <v>1</v>
      </c>
      <c r="B12" s="108" t="s">
        <v>71</v>
      </c>
      <c r="C12" s="50" t="s">
        <v>139</v>
      </c>
      <c r="D12" s="51">
        <v>962</v>
      </c>
      <c r="E12" s="51">
        <v>52</v>
      </c>
      <c r="F12" s="51">
        <v>52</v>
      </c>
      <c r="G12" s="51">
        <v>0</v>
      </c>
      <c r="H12" s="51">
        <v>0</v>
      </c>
      <c r="I12" s="51">
        <v>73336</v>
      </c>
      <c r="J12" s="51">
        <v>98879</v>
      </c>
      <c r="K12" s="51">
        <v>1334132</v>
      </c>
      <c r="L12" s="51">
        <v>18080460</v>
      </c>
      <c r="M12" s="51">
        <v>2373320</v>
      </c>
      <c r="N12" s="51">
        <v>21787912</v>
      </c>
      <c r="O12" s="51">
        <v>22649</v>
      </c>
      <c r="P12" s="51">
        <v>0</v>
      </c>
      <c r="Q12" s="51">
        <v>1834051</v>
      </c>
      <c r="R12" s="51">
        <v>210000</v>
      </c>
      <c r="S12" s="51">
        <v>0</v>
      </c>
      <c r="T12" s="51">
        <v>1891154</v>
      </c>
      <c r="U12" s="51">
        <v>374703</v>
      </c>
      <c r="V12" s="51">
        <v>0</v>
      </c>
      <c r="W12" s="51">
        <v>0</v>
      </c>
      <c r="X12" s="51">
        <v>193097</v>
      </c>
      <c r="Y12" s="51">
        <v>26290917</v>
      </c>
      <c r="Z12" s="51">
        <f t="shared" si="0"/>
        <v>18794.656964656966</v>
      </c>
      <c r="AA12" s="51">
        <f t="shared" si="1"/>
        <v>27329.435550935552</v>
      </c>
      <c r="AB12" s="51">
        <f t="shared" si="2"/>
        <v>265.88979459743729</v>
      </c>
      <c r="AC12" s="143">
        <v>21</v>
      </c>
    </row>
    <row r="13" spans="1:29" ht="11.25" customHeight="1" x14ac:dyDescent="0.25">
      <c r="A13" s="49">
        <v>1</v>
      </c>
      <c r="B13" s="108" t="s">
        <v>73</v>
      </c>
      <c r="C13" s="50" t="s">
        <v>98</v>
      </c>
      <c r="D13" s="51">
        <v>1030</v>
      </c>
      <c r="E13" s="51">
        <v>54</v>
      </c>
      <c r="F13" s="51">
        <v>54</v>
      </c>
      <c r="G13" s="51">
        <v>0</v>
      </c>
      <c r="H13" s="51">
        <v>0</v>
      </c>
      <c r="I13" s="51">
        <v>118926</v>
      </c>
      <c r="J13" s="51">
        <v>131293</v>
      </c>
      <c r="K13" s="51">
        <v>331710</v>
      </c>
      <c r="L13" s="51">
        <v>18717603</v>
      </c>
      <c r="M13" s="51">
        <v>1818813</v>
      </c>
      <c r="N13" s="51">
        <v>20868126</v>
      </c>
      <c r="O13" s="51">
        <v>20260</v>
      </c>
      <c r="P13" s="51">
        <v>17900</v>
      </c>
      <c r="Q13" s="51">
        <v>2415000</v>
      </c>
      <c r="R13" s="51">
        <v>0</v>
      </c>
      <c r="S13" s="51">
        <v>0</v>
      </c>
      <c r="T13" s="51">
        <v>357910</v>
      </c>
      <c r="U13" s="51">
        <v>187100</v>
      </c>
      <c r="V13" s="51">
        <v>295477</v>
      </c>
      <c r="W13" s="51">
        <v>0</v>
      </c>
      <c r="X13" s="51">
        <v>226350</v>
      </c>
      <c r="Y13" s="51">
        <v>24367864</v>
      </c>
      <c r="Z13" s="33">
        <f t="shared" si="0"/>
        <v>18172.430097087377</v>
      </c>
      <c r="AA13" s="33">
        <f t="shared" si="1"/>
        <v>23658.120388349515</v>
      </c>
      <c r="AB13" s="33">
        <f t="shared" si="2"/>
        <v>185.59911038669236</v>
      </c>
      <c r="AC13" s="52" t="s">
        <v>99</v>
      </c>
    </row>
    <row r="14" spans="1:29" ht="11.25" customHeight="1" x14ac:dyDescent="0.25">
      <c r="A14" s="49">
        <v>1</v>
      </c>
      <c r="B14" s="108" t="s">
        <v>74</v>
      </c>
      <c r="C14" s="50" t="s">
        <v>162</v>
      </c>
      <c r="D14" s="51">
        <v>745</v>
      </c>
      <c r="E14" s="51">
        <v>40</v>
      </c>
      <c r="F14" s="51">
        <v>40</v>
      </c>
      <c r="G14" s="51">
        <v>0</v>
      </c>
      <c r="H14" s="51">
        <v>0</v>
      </c>
      <c r="I14" s="51">
        <v>42687</v>
      </c>
      <c r="J14" s="51">
        <v>59225</v>
      </c>
      <c r="K14" s="51">
        <v>599726</v>
      </c>
      <c r="L14" s="51">
        <v>10897074</v>
      </c>
      <c r="M14" s="51">
        <v>970251</v>
      </c>
      <c r="N14" s="51">
        <v>12467051</v>
      </c>
      <c r="O14" s="51">
        <v>16734</v>
      </c>
      <c r="P14" s="51">
        <v>1437803</v>
      </c>
      <c r="Q14" s="51">
        <v>1584975</v>
      </c>
      <c r="R14" s="51">
        <v>0</v>
      </c>
      <c r="S14" s="51">
        <v>12495000</v>
      </c>
      <c r="T14" s="51">
        <v>10000</v>
      </c>
      <c r="U14" s="51">
        <v>0</v>
      </c>
      <c r="V14" s="51">
        <v>368575</v>
      </c>
      <c r="W14" s="51">
        <v>0</v>
      </c>
      <c r="X14" s="51">
        <v>6761</v>
      </c>
      <c r="Y14" s="51">
        <v>28370165</v>
      </c>
      <c r="Z14" s="33">
        <f t="shared" si="0"/>
        <v>14626.944966442952</v>
      </c>
      <c r="AA14" s="33">
        <f t="shared" si="1"/>
        <v>38080.758389261748</v>
      </c>
      <c r="AB14" s="33">
        <f t="shared" si="2"/>
        <v>479.02346981848882</v>
      </c>
      <c r="AC14" s="143" t="s">
        <v>178</v>
      </c>
    </row>
    <row r="15" spans="1:29" ht="11.25" customHeight="1" x14ac:dyDescent="0.25">
      <c r="A15" s="49">
        <v>1</v>
      </c>
      <c r="B15" s="108" t="s">
        <v>54</v>
      </c>
      <c r="C15" s="50" t="s">
        <v>122</v>
      </c>
      <c r="D15" s="51">
        <v>1016</v>
      </c>
      <c r="E15" s="51">
        <v>29</v>
      </c>
      <c r="F15" s="51">
        <v>52</v>
      </c>
      <c r="G15" s="51">
        <v>0</v>
      </c>
      <c r="H15" s="51">
        <v>0</v>
      </c>
      <c r="I15" s="51">
        <v>94718</v>
      </c>
      <c r="J15" s="51">
        <v>119078</v>
      </c>
      <c r="K15" s="51">
        <v>1335221</v>
      </c>
      <c r="L15" s="51">
        <v>18284254</v>
      </c>
      <c r="M15" s="51">
        <v>1986433</v>
      </c>
      <c r="N15" s="51">
        <v>21605909</v>
      </c>
      <c r="O15" s="51">
        <v>21266</v>
      </c>
      <c r="P15" s="51">
        <v>26954</v>
      </c>
      <c r="Q15" s="51">
        <v>2948482</v>
      </c>
      <c r="R15" s="51">
        <v>0</v>
      </c>
      <c r="S15" s="51">
        <v>0</v>
      </c>
      <c r="T15" s="51">
        <v>15785</v>
      </c>
      <c r="U15" s="51">
        <v>69703</v>
      </c>
      <c r="V15" s="51">
        <v>700590</v>
      </c>
      <c r="W15" s="51">
        <v>2000</v>
      </c>
      <c r="X15" s="51">
        <v>353401</v>
      </c>
      <c r="Y15" s="51">
        <v>25722824</v>
      </c>
      <c r="Z15" s="33">
        <f t="shared" si="0"/>
        <v>17996.312992125986</v>
      </c>
      <c r="AA15" s="33">
        <f t="shared" si="1"/>
        <v>25317.740157480315</v>
      </c>
      <c r="AB15" s="33">
        <f t="shared" si="2"/>
        <v>216.01659416516904</v>
      </c>
      <c r="AC15" s="143">
        <v>21</v>
      </c>
    </row>
    <row r="16" spans="1:29" ht="11.25" customHeight="1" x14ac:dyDescent="0.25">
      <c r="A16" s="49">
        <v>1</v>
      </c>
      <c r="B16" s="108" t="s">
        <v>54</v>
      </c>
      <c r="C16" s="50" t="s">
        <v>126</v>
      </c>
      <c r="D16" s="51">
        <v>420</v>
      </c>
      <c r="E16" s="51">
        <v>22</v>
      </c>
      <c r="F16" s="51">
        <v>22</v>
      </c>
      <c r="G16" s="51">
        <v>0</v>
      </c>
      <c r="H16" s="51">
        <v>0</v>
      </c>
      <c r="I16" s="51">
        <v>41915</v>
      </c>
      <c r="J16" s="51">
        <v>47598</v>
      </c>
      <c r="K16" s="51">
        <v>1550777</v>
      </c>
      <c r="L16" s="51">
        <v>19494231</v>
      </c>
      <c r="M16" s="51">
        <v>1087474</v>
      </c>
      <c r="N16" s="51">
        <v>22132483</v>
      </c>
      <c r="O16" s="51">
        <v>52696</v>
      </c>
      <c r="P16" s="51">
        <v>0</v>
      </c>
      <c r="Q16" s="51">
        <v>1346184</v>
      </c>
      <c r="R16" s="51">
        <v>0</v>
      </c>
      <c r="S16" s="51">
        <v>0</v>
      </c>
      <c r="T16" s="51">
        <v>377803</v>
      </c>
      <c r="U16" s="51">
        <v>269790</v>
      </c>
      <c r="V16" s="51">
        <v>0</v>
      </c>
      <c r="W16" s="51">
        <v>0</v>
      </c>
      <c r="X16" s="51">
        <v>2104</v>
      </c>
      <c r="Y16" s="51">
        <v>24128363</v>
      </c>
      <c r="Z16" s="33">
        <f t="shared" si="0"/>
        <v>46414.835714285713</v>
      </c>
      <c r="AA16" s="33">
        <f t="shared" si="1"/>
        <v>57448.48333333333</v>
      </c>
      <c r="AB16" s="33">
        <f t="shared" si="2"/>
        <v>506.91968149922263</v>
      </c>
      <c r="AC16" s="143">
        <v>21</v>
      </c>
    </row>
    <row r="17" spans="1:29" ht="11.25" customHeight="1" x14ac:dyDescent="0.25">
      <c r="A17" s="49">
        <v>1</v>
      </c>
      <c r="B17" s="108" t="s">
        <v>57</v>
      </c>
      <c r="C17" s="50" t="s">
        <v>110</v>
      </c>
      <c r="D17" s="51">
        <v>176</v>
      </c>
      <c r="E17" s="51">
        <v>8</v>
      </c>
      <c r="F17" s="51">
        <v>8</v>
      </c>
      <c r="G17" s="51">
        <v>0</v>
      </c>
      <c r="H17" s="51">
        <v>0</v>
      </c>
      <c r="I17" s="51">
        <v>10334</v>
      </c>
      <c r="J17" s="51">
        <v>11674</v>
      </c>
      <c r="K17" s="51">
        <v>195881</v>
      </c>
      <c r="L17" s="51">
        <v>2520000</v>
      </c>
      <c r="M17" s="51">
        <v>74412</v>
      </c>
      <c r="N17" s="51">
        <v>2790293</v>
      </c>
      <c r="O17" s="51">
        <v>15854</v>
      </c>
      <c r="P17" s="51">
        <v>0</v>
      </c>
      <c r="Q17" s="51">
        <v>99500</v>
      </c>
      <c r="R17" s="51">
        <v>0</v>
      </c>
      <c r="S17" s="51">
        <v>0</v>
      </c>
      <c r="T17" s="51">
        <v>33500</v>
      </c>
      <c r="U17" s="51">
        <v>0</v>
      </c>
      <c r="V17" s="51">
        <v>0</v>
      </c>
      <c r="W17" s="51">
        <v>0</v>
      </c>
      <c r="X17" s="51">
        <v>0</v>
      </c>
      <c r="Y17" s="51">
        <v>2923293</v>
      </c>
      <c r="Z17" s="33">
        <f t="shared" si="0"/>
        <v>14318.181818181818</v>
      </c>
      <c r="AA17" s="33">
        <f t="shared" si="1"/>
        <v>16609.61931818182</v>
      </c>
      <c r="AB17" s="33">
        <f t="shared" si="2"/>
        <v>250.41057049854376</v>
      </c>
      <c r="AC17" s="143" t="s">
        <v>196</v>
      </c>
    </row>
    <row r="18" spans="1:29" ht="11.25" customHeight="1" x14ac:dyDescent="0.25">
      <c r="A18" s="49">
        <v>1</v>
      </c>
      <c r="B18" s="108" t="s">
        <v>78</v>
      </c>
      <c r="C18" s="50" t="s">
        <v>155</v>
      </c>
      <c r="D18" s="51">
        <v>272</v>
      </c>
      <c r="E18" s="51">
        <v>16</v>
      </c>
      <c r="F18" s="51">
        <v>14</v>
      </c>
      <c r="G18" s="51">
        <v>0</v>
      </c>
      <c r="H18" s="51">
        <v>0</v>
      </c>
      <c r="I18" s="51">
        <v>20225</v>
      </c>
      <c r="J18" s="51">
        <v>24579</v>
      </c>
      <c r="K18" s="51">
        <v>397777</v>
      </c>
      <c r="L18" s="51">
        <v>6020837</v>
      </c>
      <c r="M18" s="51">
        <v>434683</v>
      </c>
      <c r="N18" s="51">
        <v>6853297</v>
      </c>
      <c r="O18" s="51">
        <v>25196</v>
      </c>
      <c r="P18" s="51">
        <v>0</v>
      </c>
      <c r="Q18" s="51">
        <v>255000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6927</v>
      </c>
      <c r="Y18" s="51">
        <v>7115224</v>
      </c>
      <c r="Z18" s="33">
        <f t="shared" si="0"/>
        <v>22135.430147058825</v>
      </c>
      <c r="AA18" s="33">
        <f t="shared" si="1"/>
        <v>26158.911764705881</v>
      </c>
      <c r="AB18" s="33">
        <f t="shared" si="2"/>
        <v>289.48386834289437</v>
      </c>
      <c r="AC18" s="143" t="s">
        <v>156</v>
      </c>
    </row>
    <row r="19" spans="1:29" ht="11.25" customHeight="1" x14ac:dyDescent="0.25">
      <c r="A19" s="49">
        <v>1</v>
      </c>
      <c r="B19" s="108" t="s">
        <v>58</v>
      </c>
      <c r="C19" s="50" t="s">
        <v>134</v>
      </c>
      <c r="D19" s="51">
        <v>816</v>
      </c>
      <c r="E19" s="51">
        <v>55</v>
      </c>
      <c r="F19" s="51">
        <v>46</v>
      </c>
      <c r="G19" s="51">
        <v>0</v>
      </c>
      <c r="H19" s="51">
        <v>0</v>
      </c>
      <c r="I19" s="51">
        <v>81180</v>
      </c>
      <c r="J19" s="51">
        <v>89130</v>
      </c>
      <c r="K19" s="51">
        <v>727857</v>
      </c>
      <c r="L19" s="51">
        <v>16947645</v>
      </c>
      <c r="M19" s="51">
        <v>1413023</v>
      </c>
      <c r="N19" s="51">
        <v>19088525</v>
      </c>
      <c r="O19" s="51">
        <v>23393</v>
      </c>
      <c r="P19" s="51">
        <v>0</v>
      </c>
      <c r="Q19" s="51">
        <v>2404612</v>
      </c>
      <c r="R19" s="51">
        <v>0</v>
      </c>
      <c r="S19" s="51">
        <v>5400000</v>
      </c>
      <c r="T19" s="51">
        <v>54720</v>
      </c>
      <c r="U19" s="51">
        <v>523614</v>
      </c>
      <c r="V19" s="51">
        <v>252660</v>
      </c>
      <c r="W19" s="51">
        <v>75610</v>
      </c>
      <c r="X19" s="51">
        <v>321539</v>
      </c>
      <c r="Y19" s="51">
        <v>28121280</v>
      </c>
      <c r="Z19" s="33">
        <f t="shared" si="0"/>
        <v>20769.172794117647</v>
      </c>
      <c r="AA19" s="33">
        <f t="shared" si="1"/>
        <v>34462.352941176468</v>
      </c>
      <c r="AB19" s="33">
        <f t="shared" si="2"/>
        <v>315.5085829686974</v>
      </c>
      <c r="AC19" s="143">
        <v>21</v>
      </c>
    </row>
    <row r="20" spans="1:29" ht="11.25" customHeight="1" x14ac:dyDescent="0.25">
      <c r="A20" s="49">
        <v>1</v>
      </c>
      <c r="B20" s="108" t="s">
        <v>59</v>
      </c>
      <c r="C20" s="50" t="s">
        <v>183</v>
      </c>
      <c r="D20" s="51">
        <v>950</v>
      </c>
      <c r="E20" s="51">
        <v>70</v>
      </c>
      <c r="F20" s="51">
        <v>53</v>
      </c>
      <c r="G20" s="51">
        <v>0</v>
      </c>
      <c r="H20" s="51">
        <v>0</v>
      </c>
      <c r="I20" s="51">
        <v>114886</v>
      </c>
      <c r="J20" s="51">
        <v>135072</v>
      </c>
      <c r="K20" s="51">
        <v>2068487</v>
      </c>
      <c r="L20" s="51">
        <v>15525466</v>
      </c>
      <c r="M20" s="51">
        <v>1613281</v>
      </c>
      <c r="N20" s="51">
        <v>19207234</v>
      </c>
      <c r="O20" s="51">
        <v>20218</v>
      </c>
      <c r="P20" s="51">
        <v>31075</v>
      </c>
      <c r="Q20" s="51">
        <v>3610703</v>
      </c>
      <c r="R20" s="51">
        <v>205000</v>
      </c>
      <c r="S20" s="51">
        <v>0</v>
      </c>
      <c r="T20" s="51">
        <v>95155</v>
      </c>
      <c r="U20" s="51">
        <v>864856</v>
      </c>
      <c r="V20" s="51">
        <v>596074</v>
      </c>
      <c r="W20" s="51">
        <v>21096</v>
      </c>
      <c r="X20" s="51">
        <v>181633</v>
      </c>
      <c r="Y20" s="51">
        <v>24812827</v>
      </c>
      <c r="Z20" s="33">
        <f t="shared" si="0"/>
        <v>16342.595789473684</v>
      </c>
      <c r="AA20" s="33">
        <f t="shared" si="1"/>
        <v>26118.765263157893</v>
      </c>
      <c r="AB20" s="33">
        <f t="shared" si="2"/>
        <v>183.70074478796494</v>
      </c>
      <c r="AC20" s="143">
        <v>16</v>
      </c>
    </row>
    <row r="21" spans="1:29" ht="11.25" customHeight="1" x14ac:dyDescent="0.25">
      <c r="A21" s="49">
        <v>1</v>
      </c>
      <c r="B21" s="108" t="s">
        <v>79</v>
      </c>
      <c r="C21" s="50" t="s">
        <v>109</v>
      </c>
      <c r="D21" s="51">
        <v>514</v>
      </c>
      <c r="E21" s="51">
        <v>34</v>
      </c>
      <c r="F21" s="51">
        <v>20</v>
      </c>
      <c r="G21" s="51">
        <v>6</v>
      </c>
      <c r="H21" s="51">
        <v>0</v>
      </c>
      <c r="I21" s="51">
        <v>36574</v>
      </c>
      <c r="J21" s="51">
        <v>45641</v>
      </c>
      <c r="K21" s="51">
        <v>765589</v>
      </c>
      <c r="L21" s="51">
        <v>10033066</v>
      </c>
      <c r="M21" s="51">
        <v>785330</v>
      </c>
      <c r="N21" s="51">
        <v>11583985</v>
      </c>
      <c r="O21" s="51">
        <v>22537</v>
      </c>
      <c r="P21" s="51">
        <v>764070</v>
      </c>
      <c r="Q21" s="51">
        <v>2957816</v>
      </c>
      <c r="R21" s="51">
        <v>574814</v>
      </c>
      <c r="S21" s="51">
        <v>0</v>
      </c>
      <c r="T21" s="51">
        <v>92013</v>
      </c>
      <c r="U21" s="51">
        <v>425258</v>
      </c>
      <c r="V21" s="51">
        <v>46967</v>
      </c>
      <c r="W21" s="51">
        <v>124828</v>
      </c>
      <c r="X21" s="51">
        <v>1030655</v>
      </c>
      <c r="Y21" s="51">
        <v>17600405</v>
      </c>
      <c r="Z21" s="33">
        <f t="shared" si="0"/>
        <v>19519.583657587547</v>
      </c>
      <c r="AA21" s="33">
        <f t="shared" si="1"/>
        <v>34242.033073929961</v>
      </c>
      <c r="AB21" s="33">
        <f t="shared" si="2"/>
        <v>385.62706776801559</v>
      </c>
      <c r="AC21" s="143" t="s">
        <v>90</v>
      </c>
    </row>
    <row r="22" spans="1:29" ht="11.25" customHeight="1" x14ac:dyDescent="0.25">
      <c r="A22" s="49">
        <v>1</v>
      </c>
      <c r="B22" s="108" t="s">
        <v>61</v>
      </c>
      <c r="C22" s="50" t="s">
        <v>148</v>
      </c>
      <c r="D22" s="51">
        <v>220</v>
      </c>
      <c r="E22" s="51">
        <v>10</v>
      </c>
      <c r="F22" s="51">
        <v>10</v>
      </c>
      <c r="G22" s="51">
        <v>0</v>
      </c>
      <c r="H22" s="51">
        <v>0</v>
      </c>
      <c r="I22" s="51">
        <v>10254</v>
      </c>
      <c r="J22" s="51">
        <v>15185</v>
      </c>
      <c r="K22" s="51">
        <v>412749</v>
      </c>
      <c r="L22" s="51">
        <v>4117329</v>
      </c>
      <c r="M22" s="51">
        <v>0</v>
      </c>
      <c r="N22" s="51">
        <v>4530078</v>
      </c>
      <c r="O22" s="51">
        <v>20591</v>
      </c>
      <c r="P22" s="51">
        <v>0</v>
      </c>
      <c r="Q22" s="51">
        <v>218867</v>
      </c>
      <c r="R22" s="51">
        <v>149222</v>
      </c>
      <c r="S22" s="51">
        <v>0</v>
      </c>
      <c r="T22" s="51">
        <v>65358</v>
      </c>
      <c r="U22" s="51">
        <v>0</v>
      </c>
      <c r="V22" s="51">
        <v>0</v>
      </c>
      <c r="W22" s="51">
        <v>0</v>
      </c>
      <c r="X22" s="51">
        <v>165644</v>
      </c>
      <c r="Y22" s="51">
        <v>5129169</v>
      </c>
      <c r="Z22" s="33">
        <f t="shared" si="0"/>
        <v>18715.131818181817</v>
      </c>
      <c r="AA22" s="33">
        <f t="shared" si="1"/>
        <v>23314.404545454545</v>
      </c>
      <c r="AB22" s="33">
        <f t="shared" si="2"/>
        <v>337.77866315442873</v>
      </c>
      <c r="AC22" s="143">
        <v>16</v>
      </c>
    </row>
    <row r="23" spans="1:29" ht="11.25" customHeight="1" x14ac:dyDescent="0.25">
      <c r="A23" s="49">
        <v>1</v>
      </c>
      <c r="B23" s="108" t="s">
        <v>61</v>
      </c>
      <c r="C23" s="50" t="s">
        <v>161</v>
      </c>
      <c r="D23" s="51">
        <v>220</v>
      </c>
      <c r="E23" s="51">
        <v>10</v>
      </c>
      <c r="F23" s="51">
        <v>10</v>
      </c>
      <c r="G23" s="51">
        <v>0</v>
      </c>
      <c r="H23" s="51">
        <v>0</v>
      </c>
      <c r="I23" s="51">
        <v>10358</v>
      </c>
      <c r="J23" s="51">
        <v>15127</v>
      </c>
      <c r="K23" s="51">
        <v>273618</v>
      </c>
      <c r="L23" s="51">
        <v>4393750</v>
      </c>
      <c r="M23" s="51">
        <v>0</v>
      </c>
      <c r="N23" s="51">
        <v>4667368</v>
      </c>
      <c r="O23" s="51">
        <v>21215</v>
      </c>
      <c r="P23" s="51">
        <v>0</v>
      </c>
      <c r="Q23" s="51">
        <v>159325</v>
      </c>
      <c r="R23" s="51">
        <v>154503</v>
      </c>
      <c r="S23" s="51">
        <v>0</v>
      </c>
      <c r="T23" s="51">
        <v>63170</v>
      </c>
      <c r="U23" s="51">
        <v>0</v>
      </c>
      <c r="V23" s="51">
        <v>0</v>
      </c>
      <c r="W23" s="51">
        <v>0</v>
      </c>
      <c r="X23" s="51">
        <v>124600</v>
      </c>
      <c r="Y23" s="51">
        <v>5168966</v>
      </c>
      <c r="Z23" s="33">
        <f t="shared" si="0"/>
        <v>19971.590909090908</v>
      </c>
      <c r="AA23" s="33">
        <f t="shared" si="1"/>
        <v>23495.3</v>
      </c>
      <c r="AB23" s="33">
        <f t="shared" si="2"/>
        <v>341.70463409797054</v>
      </c>
      <c r="AC23" s="143">
        <v>17</v>
      </c>
    </row>
    <row r="24" spans="1:29" ht="11.25" customHeight="1" x14ac:dyDescent="0.25">
      <c r="A24" s="49">
        <v>1</v>
      </c>
      <c r="B24" s="108" t="s">
        <v>61</v>
      </c>
      <c r="C24" s="50" t="s">
        <v>153</v>
      </c>
      <c r="D24" s="51">
        <v>220</v>
      </c>
      <c r="E24" s="51">
        <v>10</v>
      </c>
      <c r="F24" s="51">
        <v>10</v>
      </c>
      <c r="G24" s="51">
        <v>0</v>
      </c>
      <c r="H24" s="51">
        <v>0</v>
      </c>
      <c r="I24" s="51">
        <v>10528</v>
      </c>
      <c r="J24" s="51">
        <v>14529</v>
      </c>
      <c r="K24" s="51">
        <v>309605</v>
      </c>
      <c r="L24" s="51">
        <v>4101718</v>
      </c>
      <c r="M24" s="51">
        <v>0</v>
      </c>
      <c r="N24" s="51">
        <v>4411323</v>
      </c>
      <c r="O24" s="51">
        <v>20051</v>
      </c>
      <c r="P24" s="51">
        <v>0</v>
      </c>
      <c r="Q24" s="51">
        <v>384313</v>
      </c>
      <c r="R24" s="51">
        <v>175482</v>
      </c>
      <c r="S24" s="51">
        <v>0</v>
      </c>
      <c r="T24" s="51">
        <v>262721</v>
      </c>
      <c r="U24" s="51">
        <v>0</v>
      </c>
      <c r="V24" s="51">
        <v>0</v>
      </c>
      <c r="W24" s="51">
        <v>0</v>
      </c>
      <c r="X24" s="51">
        <v>151047</v>
      </c>
      <c r="Y24" s="51">
        <v>5384886</v>
      </c>
      <c r="Z24" s="33">
        <f t="shared" si="0"/>
        <v>18644.172727272726</v>
      </c>
      <c r="AA24" s="33">
        <f t="shared" si="1"/>
        <v>24476.754545454547</v>
      </c>
      <c r="AB24" s="33">
        <f t="shared" si="2"/>
        <v>370.63018790006197</v>
      </c>
      <c r="AC24" s="143">
        <v>17</v>
      </c>
    </row>
    <row r="25" spans="1:29" ht="11.25" customHeight="1" x14ac:dyDescent="0.25">
      <c r="A25" s="49">
        <v>1</v>
      </c>
      <c r="B25" s="108" t="s">
        <v>61</v>
      </c>
      <c r="C25" s="50" t="s">
        <v>150</v>
      </c>
      <c r="D25" s="51">
        <v>132</v>
      </c>
      <c r="E25" s="51">
        <v>6</v>
      </c>
      <c r="F25" s="51">
        <v>6</v>
      </c>
      <c r="G25" s="51">
        <v>0</v>
      </c>
      <c r="H25" s="51">
        <v>0</v>
      </c>
      <c r="I25" s="51">
        <v>7311</v>
      </c>
      <c r="J25" s="51">
        <v>8776</v>
      </c>
      <c r="K25" s="51">
        <v>218186</v>
      </c>
      <c r="L25" s="51">
        <v>2633806</v>
      </c>
      <c r="M25" s="51">
        <v>0</v>
      </c>
      <c r="N25" s="51">
        <v>2851992</v>
      </c>
      <c r="O25" s="51">
        <v>21606</v>
      </c>
      <c r="P25" s="51">
        <v>0</v>
      </c>
      <c r="Q25" s="51">
        <v>162003</v>
      </c>
      <c r="R25" s="51">
        <v>0</v>
      </c>
      <c r="S25" s="51">
        <v>0</v>
      </c>
      <c r="T25" s="51">
        <v>138039</v>
      </c>
      <c r="U25" s="51">
        <v>74720</v>
      </c>
      <c r="V25" s="51">
        <v>0</v>
      </c>
      <c r="W25" s="51">
        <v>0</v>
      </c>
      <c r="X25" s="51">
        <v>156203</v>
      </c>
      <c r="Y25" s="51">
        <v>3382957</v>
      </c>
      <c r="Z25" s="33">
        <f t="shared" si="0"/>
        <v>19953.075757575756</v>
      </c>
      <c r="AA25" s="33">
        <f t="shared" si="1"/>
        <v>25628.46212121212</v>
      </c>
      <c r="AB25" s="33">
        <f t="shared" si="2"/>
        <v>385.47823609845034</v>
      </c>
      <c r="AC25" s="143">
        <v>16</v>
      </c>
    </row>
    <row r="26" spans="1:29" ht="11.25" customHeight="1" x14ac:dyDescent="0.25">
      <c r="A26" s="49">
        <v>1</v>
      </c>
      <c r="B26" s="108" t="s">
        <v>62</v>
      </c>
      <c r="C26" s="50" t="s">
        <v>164</v>
      </c>
      <c r="D26" s="51">
        <v>996</v>
      </c>
      <c r="E26" s="51">
        <v>49</v>
      </c>
      <c r="F26" s="51">
        <v>49</v>
      </c>
      <c r="G26" s="51">
        <v>0</v>
      </c>
      <c r="H26" s="51">
        <v>0</v>
      </c>
      <c r="I26" s="51">
        <v>93992</v>
      </c>
      <c r="J26" s="51">
        <v>126000</v>
      </c>
      <c r="K26" s="51">
        <v>1266728</v>
      </c>
      <c r="L26" s="51">
        <v>25861537</v>
      </c>
      <c r="M26" s="51">
        <v>2912599</v>
      </c>
      <c r="N26" s="51">
        <v>30040864</v>
      </c>
      <c r="O26" s="51">
        <v>30162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30040864</v>
      </c>
      <c r="Z26" s="33">
        <f t="shared" si="0"/>
        <v>25965.398594377511</v>
      </c>
      <c r="AA26" s="33">
        <f t="shared" si="1"/>
        <v>30161.510040160643</v>
      </c>
      <c r="AB26" s="33">
        <f t="shared" si="2"/>
        <v>238.41955555555555</v>
      </c>
      <c r="AC26" s="143">
        <v>21</v>
      </c>
    </row>
    <row r="27" spans="1:29" ht="11.25" customHeight="1" x14ac:dyDescent="0.25">
      <c r="A27" s="49">
        <v>1</v>
      </c>
      <c r="B27" s="108" t="s">
        <v>62</v>
      </c>
      <c r="C27" s="50" t="s">
        <v>193</v>
      </c>
      <c r="D27" s="51">
        <v>996</v>
      </c>
      <c r="E27" s="51">
        <v>49</v>
      </c>
      <c r="F27" s="51">
        <v>49</v>
      </c>
      <c r="G27" s="51">
        <v>0</v>
      </c>
      <c r="H27" s="51">
        <v>0</v>
      </c>
      <c r="I27" s="51">
        <v>93992</v>
      </c>
      <c r="J27" s="51">
        <v>126000</v>
      </c>
      <c r="K27" s="51">
        <v>1397894</v>
      </c>
      <c r="L27" s="51">
        <v>28486278</v>
      </c>
      <c r="M27" s="51">
        <v>3205217</v>
      </c>
      <c r="N27" s="51">
        <v>33089389</v>
      </c>
      <c r="O27" s="51">
        <v>33222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33089389</v>
      </c>
      <c r="Z27" s="33">
        <f t="shared" si="0"/>
        <v>28600.680722891568</v>
      </c>
      <c r="AA27" s="33">
        <f t="shared" si="1"/>
        <v>33222.2781124498</v>
      </c>
      <c r="AB27" s="33">
        <f t="shared" si="2"/>
        <v>262.61419841269839</v>
      </c>
      <c r="AC27" s="143" t="s">
        <v>172</v>
      </c>
    </row>
    <row r="28" spans="1:29" ht="11.25" customHeight="1" x14ac:dyDescent="0.25">
      <c r="A28" s="49">
        <v>1</v>
      </c>
      <c r="B28" s="108" t="s">
        <v>63</v>
      </c>
      <c r="C28" s="50" t="s">
        <v>101</v>
      </c>
      <c r="D28" s="51">
        <v>108</v>
      </c>
      <c r="E28" s="51">
        <v>6</v>
      </c>
      <c r="F28" s="51">
        <v>6</v>
      </c>
      <c r="G28" s="51">
        <v>0</v>
      </c>
      <c r="H28" s="51">
        <v>0</v>
      </c>
      <c r="I28" s="51">
        <v>7979</v>
      </c>
      <c r="J28" s="51">
        <v>9450</v>
      </c>
      <c r="K28" s="51">
        <v>144337</v>
      </c>
      <c r="L28" s="51">
        <v>2104758</v>
      </c>
      <c r="M28" s="51">
        <v>43545</v>
      </c>
      <c r="N28" s="51">
        <v>2292640</v>
      </c>
      <c r="O28" s="51">
        <v>21228</v>
      </c>
      <c r="P28" s="51">
        <v>4150</v>
      </c>
      <c r="Q28" s="86">
        <v>13576</v>
      </c>
      <c r="R28" s="51">
        <v>3830</v>
      </c>
      <c r="S28" s="51">
        <v>0</v>
      </c>
      <c r="T28" s="51">
        <v>0</v>
      </c>
      <c r="U28" s="86">
        <v>20000</v>
      </c>
      <c r="V28" s="51">
        <v>0</v>
      </c>
      <c r="W28" s="51">
        <v>0</v>
      </c>
      <c r="X28" s="51">
        <v>0</v>
      </c>
      <c r="Y28" s="51">
        <v>2334196</v>
      </c>
      <c r="Z28" s="33">
        <f t="shared" si="0"/>
        <v>19488.5</v>
      </c>
      <c r="AA28" s="33">
        <f t="shared" si="1"/>
        <v>21612.925925925927</v>
      </c>
      <c r="AB28" s="33">
        <f t="shared" si="2"/>
        <v>247.00486772486772</v>
      </c>
      <c r="AC28" s="52" t="s">
        <v>92</v>
      </c>
    </row>
    <row r="29" spans="1:29" ht="11.25" customHeight="1" x14ac:dyDescent="0.25">
      <c r="A29" s="49">
        <v>1</v>
      </c>
      <c r="B29" s="108" t="s">
        <v>64</v>
      </c>
      <c r="C29" s="50" t="s">
        <v>141</v>
      </c>
      <c r="D29" s="51">
        <v>580</v>
      </c>
      <c r="E29" s="51">
        <v>30</v>
      </c>
      <c r="F29" s="51">
        <v>30</v>
      </c>
      <c r="G29" s="51">
        <v>0</v>
      </c>
      <c r="H29" s="51">
        <v>0</v>
      </c>
      <c r="I29" s="51">
        <v>55633</v>
      </c>
      <c r="J29" s="51">
        <v>61933</v>
      </c>
      <c r="K29" s="51">
        <v>1205577</v>
      </c>
      <c r="L29" s="51">
        <v>12558308</v>
      </c>
      <c r="M29" s="51">
        <v>2024835</v>
      </c>
      <c r="N29" s="51">
        <v>15788720</v>
      </c>
      <c r="O29" s="51">
        <v>27222</v>
      </c>
      <c r="P29" s="51">
        <v>0</v>
      </c>
      <c r="Q29" s="51">
        <v>3219521</v>
      </c>
      <c r="R29" s="51">
        <v>0</v>
      </c>
      <c r="S29" s="51">
        <v>0</v>
      </c>
      <c r="T29" s="51">
        <v>8500</v>
      </c>
      <c r="U29" s="51">
        <v>0</v>
      </c>
      <c r="V29" s="51">
        <v>0</v>
      </c>
      <c r="W29" s="51">
        <v>147361</v>
      </c>
      <c r="X29" s="51">
        <v>126881</v>
      </c>
      <c r="Y29" s="51">
        <v>19290983</v>
      </c>
      <c r="Z29" s="33">
        <f t="shared" si="0"/>
        <v>21652.255172413792</v>
      </c>
      <c r="AA29" s="33">
        <f t="shared" si="1"/>
        <v>33260.315517241383</v>
      </c>
      <c r="AB29" s="33">
        <f t="shared" si="2"/>
        <v>311.48148805967742</v>
      </c>
      <c r="AC29" s="143">
        <v>18</v>
      </c>
    </row>
    <row r="30" spans="1:29" ht="11.25" customHeight="1" x14ac:dyDescent="0.25">
      <c r="A30" s="142">
        <v>1</v>
      </c>
      <c r="B30" s="110" t="s">
        <v>80</v>
      </c>
      <c r="C30" s="48" t="s">
        <v>135</v>
      </c>
      <c r="D30" s="114">
        <v>198</v>
      </c>
      <c r="E30" s="114">
        <v>11</v>
      </c>
      <c r="F30" s="114">
        <v>11</v>
      </c>
      <c r="G30" s="114">
        <v>0</v>
      </c>
      <c r="H30" s="114">
        <v>0</v>
      </c>
      <c r="I30" s="114">
        <v>13523</v>
      </c>
      <c r="J30" s="114">
        <v>14390</v>
      </c>
      <c r="K30" s="114">
        <v>323171</v>
      </c>
      <c r="L30" s="114">
        <v>3874816</v>
      </c>
      <c r="M30" s="114">
        <v>159170</v>
      </c>
      <c r="N30" s="114">
        <v>4357157</v>
      </c>
      <c r="O30" s="114">
        <v>22006</v>
      </c>
      <c r="P30" s="114">
        <v>0</v>
      </c>
      <c r="Q30" s="64">
        <v>269417</v>
      </c>
      <c r="R30" s="114">
        <v>0</v>
      </c>
      <c r="S30" s="114">
        <v>0</v>
      </c>
      <c r="T30" s="64">
        <v>44187</v>
      </c>
      <c r="U30" s="64">
        <v>46615</v>
      </c>
      <c r="V30" s="114">
        <v>0</v>
      </c>
      <c r="W30" s="114">
        <v>21410</v>
      </c>
      <c r="X30" s="64">
        <v>98053</v>
      </c>
      <c r="Y30" s="114">
        <v>4836839</v>
      </c>
      <c r="Z30" s="114">
        <f t="shared" si="0"/>
        <v>19569.777777777777</v>
      </c>
      <c r="AA30" s="114">
        <f t="shared" si="1"/>
        <v>24428.479797979799</v>
      </c>
      <c r="AB30" s="114">
        <f t="shared" si="2"/>
        <v>336.12501737317581</v>
      </c>
      <c r="AC30" s="113" t="s">
        <v>136</v>
      </c>
    </row>
    <row r="31" spans="1:29" ht="11.25" customHeight="1" x14ac:dyDescent="0.25"/>
    <row r="32" spans="1:29" s="77" customFormat="1" ht="11.25" customHeight="1" x14ac:dyDescent="0.25">
      <c r="A32" s="102">
        <f>COUNTA(A11:A30)</f>
        <v>20</v>
      </c>
      <c r="B32" s="77" t="s">
        <v>66</v>
      </c>
      <c r="D32" s="145">
        <f>ROUND(SUM(D11:D30)/$A$32,0)</f>
        <v>564</v>
      </c>
      <c r="E32" s="145">
        <f t="shared" ref="E32:AB32" si="3">ROUND(SUM(E11:E30)/$A$32,0)</f>
        <v>30</v>
      </c>
      <c r="F32" s="145">
        <f t="shared" si="3"/>
        <v>29</v>
      </c>
      <c r="G32" s="145">
        <f t="shared" si="3"/>
        <v>0</v>
      </c>
      <c r="H32" s="145">
        <f t="shared" si="3"/>
        <v>0</v>
      </c>
      <c r="I32" s="145">
        <f t="shared" si="3"/>
        <v>49911</v>
      </c>
      <c r="J32" s="145">
        <f t="shared" si="3"/>
        <v>61851</v>
      </c>
      <c r="K32" s="145">
        <f t="shared" si="3"/>
        <v>804983</v>
      </c>
      <c r="L32" s="145">
        <f t="shared" si="3"/>
        <v>11908478</v>
      </c>
      <c r="M32" s="145">
        <f t="shared" si="3"/>
        <v>1114793</v>
      </c>
      <c r="N32" s="145">
        <f t="shared" si="3"/>
        <v>13828254</v>
      </c>
      <c r="O32" s="145">
        <f t="shared" si="3"/>
        <v>24040</v>
      </c>
      <c r="P32" s="145">
        <f t="shared" si="3"/>
        <v>114098</v>
      </c>
      <c r="Q32" s="145">
        <f t="shared" si="3"/>
        <v>1240040</v>
      </c>
      <c r="R32" s="145">
        <f t="shared" si="3"/>
        <v>73643</v>
      </c>
      <c r="S32" s="145">
        <f t="shared" si="3"/>
        <v>894750</v>
      </c>
      <c r="T32" s="145">
        <f t="shared" si="3"/>
        <v>179088</v>
      </c>
      <c r="U32" s="145">
        <f t="shared" si="3"/>
        <v>151407</v>
      </c>
      <c r="V32" s="145">
        <f t="shared" si="3"/>
        <v>113445</v>
      </c>
      <c r="W32" s="145">
        <f t="shared" si="3"/>
        <v>19615</v>
      </c>
      <c r="X32" s="145">
        <f t="shared" si="3"/>
        <v>163935</v>
      </c>
      <c r="Y32" s="145">
        <f t="shared" si="3"/>
        <v>16778273</v>
      </c>
      <c r="Z32" s="145">
        <f t="shared" si="3"/>
        <v>21032</v>
      </c>
      <c r="AA32" s="145">
        <f t="shared" si="3"/>
        <v>28677</v>
      </c>
      <c r="AB32" s="145">
        <f t="shared" si="3"/>
        <v>306</v>
      </c>
      <c r="AC32" s="99"/>
    </row>
    <row r="33" spans="16:28" x14ac:dyDescent="0.25">
      <c r="Z33" s="73"/>
      <c r="AA33" s="73"/>
      <c r="AB33" s="73"/>
    </row>
    <row r="35" spans="16:28" x14ac:dyDescent="0.25">
      <c r="Z35" s="73"/>
      <c r="AA35" s="73"/>
      <c r="AB35" s="73"/>
    </row>
    <row r="36" spans="16:28" x14ac:dyDescent="0.25">
      <c r="Z36" s="73"/>
      <c r="AA36" s="73"/>
      <c r="AB36" s="73"/>
    </row>
    <row r="37" spans="16:28" x14ac:dyDescent="0.25">
      <c r="P37" s="112"/>
    </row>
    <row r="40" spans="16:28" x14ac:dyDescent="0.25">
      <c r="Z40" s="73"/>
      <c r="AA40" s="73"/>
      <c r="AB40" s="73"/>
    </row>
  </sheetData>
  <phoneticPr fontId="2" type="noConversion"/>
  <conditionalFormatting sqref="P10">
    <cfRule type="cellIs" dxfId="16" priority="1" stopIfTrue="1" operator="greaterThan">
      <formula>#REF!</formula>
    </cfRule>
  </conditionalFormatting>
  <printOptions horizontalCentered="1"/>
  <pageMargins left="0.17" right="0.17" top="0.5" bottom="0.7" header="0.5" footer="0.41"/>
  <pageSetup paperSize="5" scale="7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5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5"/>
  <cols>
    <col min="1" max="1" width="5.5703125" style="2" customWidth="1"/>
    <col min="2" max="2" width="9.28515625" style="2" customWidth="1"/>
    <col min="3" max="3" width="17.42578125" style="2" customWidth="1"/>
    <col min="4" max="7" width="7.28515625" style="2" customWidth="1"/>
    <col min="8" max="8" width="7.28515625" style="6" customWidth="1"/>
    <col min="9" max="9" width="6.7109375" style="2" customWidth="1"/>
    <col min="10" max="10" width="6.28515625" style="2" customWidth="1"/>
    <col min="11" max="12" width="9.28515625" style="2" customWidth="1"/>
    <col min="13" max="13" width="8.85546875" style="2" customWidth="1"/>
    <col min="14" max="14" width="8.7109375" style="2" customWidth="1"/>
    <col min="15" max="15" width="8.5703125" style="2" customWidth="1"/>
    <col min="16" max="16" width="7.7109375" style="2" customWidth="1"/>
    <col min="17" max="17" width="8.42578125" style="2" customWidth="1"/>
    <col min="18" max="18" width="9" style="2" customWidth="1"/>
    <col min="19" max="19" width="7" style="2" customWidth="1"/>
    <col min="20" max="20" width="8.42578125" style="2" customWidth="1"/>
    <col min="21" max="21" width="9.42578125" style="2" customWidth="1"/>
    <col min="22" max="22" width="8.42578125" style="2" customWidth="1"/>
    <col min="23" max="23" width="8.28515625" style="2" customWidth="1"/>
    <col min="24" max="24" width="7.5703125" style="2" customWidth="1"/>
    <col min="25" max="25" width="9.28515625" style="2" customWidth="1"/>
    <col min="26" max="26" width="8.7109375" style="2" customWidth="1"/>
    <col min="27" max="27" width="8" style="2" customWidth="1"/>
    <col min="28" max="28" width="8.140625" style="2" customWidth="1"/>
    <col min="29" max="29" width="10.140625" style="2" customWidth="1"/>
    <col min="30" max="30" width="9.140625" style="2" customWidth="1"/>
    <col min="31" max="16384" width="9.140625" style="2"/>
  </cols>
  <sheetData>
    <row r="1" spans="1:29" ht="15.75" x14ac:dyDescent="0.25">
      <c r="A1" s="13"/>
      <c r="B1" s="5" t="s">
        <v>1</v>
      </c>
      <c r="C1" s="5"/>
      <c r="D1" s="14"/>
      <c r="E1" s="14"/>
      <c r="F1" s="14"/>
      <c r="G1" s="14"/>
      <c r="H1" s="14"/>
      <c r="I1" s="15"/>
      <c r="J1" s="14"/>
      <c r="K1" s="15"/>
      <c r="L1" s="15"/>
      <c r="M1" s="15"/>
      <c r="N1" s="16"/>
      <c r="O1" s="16"/>
      <c r="P1" s="16"/>
      <c r="Q1" s="16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7"/>
    </row>
    <row r="2" spans="1:29" ht="15.75" x14ac:dyDescent="0.25">
      <c r="A2" s="13"/>
      <c r="B2" s="5" t="s">
        <v>2</v>
      </c>
      <c r="C2" s="5"/>
      <c r="D2" s="14"/>
      <c r="E2" s="14"/>
      <c r="F2" s="14"/>
      <c r="G2" s="14"/>
      <c r="H2" s="14"/>
      <c r="I2" s="15"/>
      <c r="J2" s="14"/>
      <c r="K2" s="15"/>
      <c r="L2" s="15"/>
      <c r="M2" s="15"/>
      <c r="N2" s="16"/>
      <c r="O2" s="16"/>
      <c r="P2" s="16"/>
      <c r="Q2" s="16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7"/>
    </row>
    <row r="3" spans="1:29" ht="18" x14ac:dyDescent="0.25">
      <c r="A3" s="13"/>
      <c r="B3" s="9" t="s">
        <v>46</v>
      </c>
      <c r="C3" s="10"/>
      <c r="D3" s="17"/>
      <c r="E3" s="14"/>
      <c r="F3" s="14"/>
      <c r="G3" s="14"/>
      <c r="H3" s="14"/>
      <c r="I3" s="15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7"/>
    </row>
    <row r="4" spans="1:29" x14ac:dyDescent="0.25">
      <c r="A4" s="13"/>
      <c r="D4" s="24"/>
      <c r="E4" s="24"/>
      <c r="F4" s="24"/>
      <c r="G4" s="24"/>
      <c r="H4" s="24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8"/>
    </row>
    <row r="5" spans="1:29" ht="11.25" customHeight="1" x14ac:dyDescent="0.25">
      <c r="A5" s="13"/>
      <c r="B5" s="4" t="s">
        <v>51</v>
      </c>
      <c r="C5" s="1"/>
      <c r="D5" s="18" t="str">
        <f>SummaryAllConstr!D5</f>
        <v>CALENDAR YEAR 2021</v>
      </c>
      <c r="E5" s="19"/>
      <c r="F5" s="19"/>
      <c r="G5" s="19"/>
      <c r="H5" s="19"/>
      <c r="I5" s="20"/>
      <c r="J5" s="21"/>
      <c r="K5" s="22"/>
      <c r="L5" s="22"/>
      <c r="M5" s="22"/>
      <c r="N5" s="22"/>
      <c r="O5" s="44" t="str">
        <f>SummaryAllConstr!O5</f>
        <v>January 2021</v>
      </c>
      <c r="P5" s="11" t="s">
        <v>45</v>
      </c>
      <c r="Q5" s="12"/>
      <c r="R5" s="22"/>
      <c r="S5" s="22"/>
      <c r="T5" s="22"/>
      <c r="U5" s="23"/>
      <c r="V5" s="22"/>
      <c r="W5" s="22"/>
      <c r="X5" s="22"/>
      <c r="Y5" s="22"/>
      <c r="Z5" s="23"/>
      <c r="AA5" s="23"/>
      <c r="AB5" s="23"/>
      <c r="AC5" s="8"/>
    </row>
    <row r="6" spans="1:29" ht="11.25" customHeight="1" x14ac:dyDescent="0.25">
      <c r="A6" s="13"/>
      <c r="B6" s="4" t="s">
        <v>49</v>
      </c>
      <c r="C6" s="1"/>
      <c r="D6" s="18" t="str">
        <f>SummaryAllConstr!D6</f>
        <v>Construction Contract Completed Between 1/01/2021 and 12/31/2021</v>
      </c>
      <c r="E6" s="19"/>
      <c r="F6" s="19"/>
      <c r="G6" s="19"/>
      <c r="H6" s="19"/>
      <c r="I6" s="20"/>
      <c r="J6" s="21"/>
      <c r="K6" s="22"/>
      <c r="L6" s="22"/>
      <c r="M6" s="22"/>
      <c r="N6" s="22"/>
      <c r="O6" s="12" t="s">
        <v>42</v>
      </c>
      <c r="P6" s="12"/>
      <c r="Q6" s="12">
        <f>SummaryAllConstr!Q6</f>
        <v>23621</v>
      </c>
      <c r="R6" s="22"/>
      <c r="S6" s="22"/>
      <c r="T6" s="22"/>
      <c r="U6" s="23"/>
      <c r="V6" s="22"/>
      <c r="W6" s="22"/>
      <c r="X6" s="22"/>
      <c r="Y6" s="22"/>
      <c r="Z6" s="23"/>
      <c r="AA6" s="23"/>
      <c r="AB6" s="23"/>
      <c r="AC6" s="8"/>
    </row>
    <row r="7" spans="1:29" ht="11.25" customHeight="1" x14ac:dyDescent="0.25">
      <c r="A7" s="13"/>
      <c r="B7" s="4"/>
      <c r="C7" s="1"/>
      <c r="D7" s="18"/>
      <c r="E7" s="19"/>
      <c r="F7" s="19"/>
      <c r="G7" s="19"/>
      <c r="H7" s="19"/>
      <c r="I7" s="20"/>
      <c r="J7" s="21"/>
      <c r="K7" s="22"/>
      <c r="L7" s="22"/>
      <c r="M7" s="22"/>
      <c r="N7" s="22"/>
      <c r="O7" s="12" t="s">
        <v>43</v>
      </c>
      <c r="P7" s="12"/>
      <c r="Q7" s="12">
        <f>SummaryAllConstr!Q7</f>
        <v>25507</v>
      </c>
      <c r="R7" s="22"/>
      <c r="S7" s="22"/>
      <c r="T7" s="22"/>
      <c r="U7" s="23"/>
      <c r="V7" s="22"/>
      <c r="W7" s="22"/>
      <c r="X7" s="22"/>
      <c r="Y7" s="22"/>
      <c r="Z7" s="23"/>
      <c r="AA7" s="23"/>
      <c r="AB7" s="22"/>
      <c r="AC7" s="8"/>
    </row>
    <row r="8" spans="1:29" ht="11.25" customHeight="1" x14ac:dyDescent="0.25">
      <c r="A8" s="13"/>
      <c r="B8" s="4"/>
      <c r="C8" s="1"/>
      <c r="D8" s="18"/>
      <c r="E8" s="19"/>
      <c r="F8" s="19"/>
      <c r="G8" s="19"/>
      <c r="H8" s="19"/>
      <c r="I8" s="20"/>
      <c r="J8" s="21"/>
      <c r="K8" s="22"/>
      <c r="L8" s="22"/>
      <c r="M8" s="22"/>
      <c r="N8" s="22"/>
      <c r="O8" s="12" t="s">
        <v>44</v>
      </c>
      <c r="P8" s="12"/>
      <c r="Q8" s="12">
        <f>SummaryAllConstr!Q8</f>
        <v>33132</v>
      </c>
      <c r="R8" s="22"/>
      <c r="S8" s="22"/>
      <c r="T8" s="22"/>
      <c r="U8" s="23"/>
      <c r="V8" s="22"/>
      <c r="W8" s="22"/>
      <c r="X8" s="22"/>
      <c r="Y8" s="22"/>
      <c r="Z8" s="23"/>
      <c r="AA8" s="23"/>
      <c r="AB8" s="22"/>
      <c r="AC8" s="8"/>
    </row>
    <row r="9" spans="1:29" ht="11.25" customHeight="1" x14ac:dyDescent="0.25">
      <c r="A9" s="13"/>
      <c r="B9" s="4"/>
      <c r="C9" s="1"/>
      <c r="D9" s="18"/>
      <c r="E9" s="19"/>
      <c r="F9" s="19"/>
      <c r="G9" s="19"/>
      <c r="H9" s="19"/>
      <c r="I9" s="20"/>
      <c r="J9" s="21"/>
      <c r="K9" s="22"/>
      <c r="L9" s="22"/>
      <c r="M9" s="22"/>
      <c r="N9" s="22"/>
      <c r="O9" s="23"/>
      <c r="P9" s="23"/>
      <c r="Q9" s="23"/>
      <c r="R9" s="22"/>
      <c r="S9" s="22"/>
      <c r="T9" s="22"/>
      <c r="U9" s="23"/>
      <c r="V9" s="22"/>
      <c r="W9" s="22"/>
      <c r="X9" s="22"/>
      <c r="Y9" s="22"/>
      <c r="Z9" s="23"/>
      <c r="AA9" s="23"/>
      <c r="AB9" s="22"/>
      <c r="AC9" s="8"/>
    </row>
    <row r="10" spans="1:29" s="4" customFormat="1" ht="63.75" x14ac:dyDescent="0.25">
      <c r="A10" s="146" t="s">
        <v>197</v>
      </c>
      <c r="B10" s="147" t="s">
        <v>198</v>
      </c>
      <c r="C10" s="3" t="s">
        <v>0</v>
      </c>
      <c r="D10" s="148" t="s">
        <v>223</v>
      </c>
      <c r="E10" s="148" t="s">
        <v>199</v>
      </c>
      <c r="F10" s="148" t="s">
        <v>200</v>
      </c>
      <c r="G10" s="148" t="s">
        <v>201</v>
      </c>
      <c r="H10" s="148" t="s">
        <v>202</v>
      </c>
      <c r="I10" s="148" t="s">
        <v>203</v>
      </c>
      <c r="J10" s="148" t="s">
        <v>204</v>
      </c>
      <c r="K10" s="148" t="s">
        <v>205</v>
      </c>
      <c r="L10" s="148" t="s">
        <v>206</v>
      </c>
      <c r="M10" s="148" t="s">
        <v>207</v>
      </c>
      <c r="N10" s="149" t="s">
        <v>208</v>
      </c>
      <c r="O10" s="150" t="s">
        <v>209</v>
      </c>
      <c r="P10" s="151" t="s">
        <v>210</v>
      </c>
      <c r="Q10" s="151" t="s">
        <v>211</v>
      </c>
      <c r="R10" s="152" t="s">
        <v>212</v>
      </c>
      <c r="S10" s="153" t="s">
        <v>213</v>
      </c>
      <c r="T10" s="153" t="s">
        <v>214</v>
      </c>
      <c r="U10" s="153" t="s">
        <v>215</v>
      </c>
      <c r="V10" s="153" t="s">
        <v>216</v>
      </c>
      <c r="W10" s="153" t="s">
        <v>217</v>
      </c>
      <c r="X10" s="153" t="s">
        <v>218</v>
      </c>
      <c r="Y10" s="154" t="s">
        <v>225</v>
      </c>
      <c r="Z10" s="155" t="s">
        <v>219</v>
      </c>
      <c r="AA10" s="155" t="s">
        <v>220</v>
      </c>
      <c r="AB10" s="155" t="s">
        <v>221</v>
      </c>
      <c r="AC10" s="156" t="s">
        <v>222</v>
      </c>
    </row>
    <row r="11" spans="1:29" ht="11.25" customHeight="1" x14ac:dyDescent="0.25">
      <c r="A11" s="49">
        <v>2</v>
      </c>
      <c r="B11" s="108" t="s">
        <v>71</v>
      </c>
      <c r="C11" s="50" t="s">
        <v>137</v>
      </c>
      <c r="D11" s="51">
        <v>1194</v>
      </c>
      <c r="E11" s="51">
        <v>49</v>
      </c>
      <c r="F11" s="51">
        <v>49</v>
      </c>
      <c r="G11" s="51">
        <v>0</v>
      </c>
      <c r="H11" s="51">
        <v>0</v>
      </c>
      <c r="I11" s="51">
        <v>99322</v>
      </c>
      <c r="J11" s="51">
        <v>134072</v>
      </c>
      <c r="K11" s="51">
        <v>2212315</v>
      </c>
      <c r="L11" s="51">
        <v>24832212</v>
      </c>
      <c r="M11" s="51">
        <v>2878874</v>
      </c>
      <c r="N11" s="51">
        <v>29923401</v>
      </c>
      <c r="O11" s="51">
        <v>25061</v>
      </c>
      <c r="P11" s="51">
        <v>0</v>
      </c>
      <c r="Q11" s="51">
        <v>1218000</v>
      </c>
      <c r="R11" s="51">
        <v>0</v>
      </c>
      <c r="S11" s="51">
        <v>0</v>
      </c>
      <c r="T11" s="51">
        <v>1589000</v>
      </c>
      <c r="U11" s="51">
        <v>250000</v>
      </c>
      <c r="V11" s="51">
        <v>0</v>
      </c>
      <c r="W11" s="51">
        <v>378000</v>
      </c>
      <c r="X11" s="51">
        <v>576000</v>
      </c>
      <c r="Y11" s="51">
        <v>33934401</v>
      </c>
      <c r="Z11" s="51">
        <f t="shared" ref="Z11:Z24" si="0">IFERROR(L11/D11,0)</f>
        <v>20797.497487437187</v>
      </c>
      <c r="AA11" s="51">
        <f t="shared" ref="AA11:AA24" si="1">IFERROR(Y11/D11,0)</f>
        <v>28420.77135678392</v>
      </c>
      <c r="AB11" s="51">
        <f t="shared" ref="AB11:AB24" si="2">IFERROR(Y11/J11,0)</f>
        <v>253.10580136046303</v>
      </c>
      <c r="AC11" s="143" t="s">
        <v>138</v>
      </c>
    </row>
    <row r="12" spans="1:29" ht="11.25" customHeight="1" x14ac:dyDescent="0.25">
      <c r="A12" s="49">
        <v>2</v>
      </c>
      <c r="B12" s="108" t="s">
        <v>52</v>
      </c>
      <c r="C12" s="50" t="s">
        <v>152</v>
      </c>
      <c r="D12" s="51">
        <v>176</v>
      </c>
      <c r="E12" s="51">
        <v>8</v>
      </c>
      <c r="F12" s="51">
        <v>0</v>
      </c>
      <c r="G12" s="51">
        <v>8</v>
      </c>
      <c r="H12" s="51">
        <v>0</v>
      </c>
      <c r="I12" s="51">
        <v>13004</v>
      </c>
      <c r="J12" s="51">
        <v>18482</v>
      </c>
      <c r="K12" s="51">
        <v>146193</v>
      </c>
      <c r="L12" s="51">
        <v>2309819</v>
      </c>
      <c r="M12" s="51">
        <v>88904</v>
      </c>
      <c r="N12" s="51">
        <v>2544916</v>
      </c>
      <c r="O12" s="51">
        <v>14460</v>
      </c>
      <c r="P12" s="51">
        <v>0</v>
      </c>
      <c r="Q12" s="51">
        <v>247525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2792441</v>
      </c>
      <c r="Z12" s="33">
        <f t="shared" si="0"/>
        <v>13123.97159090909</v>
      </c>
      <c r="AA12" s="33">
        <f t="shared" si="1"/>
        <v>15866.142045454546</v>
      </c>
      <c r="AB12" s="33">
        <f t="shared" si="2"/>
        <v>151.08976301266097</v>
      </c>
      <c r="AC12" s="143" t="s">
        <v>145</v>
      </c>
    </row>
    <row r="13" spans="1:29" ht="11.25" customHeight="1" x14ac:dyDescent="0.25">
      <c r="A13" s="49">
        <v>2</v>
      </c>
      <c r="B13" s="108" t="s">
        <v>74</v>
      </c>
      <c r="C13" s="50" t="s">
        <v>168</v>
      </c>
      <c r="D13" s="51">
        <v>198</v>
      </c>
      <c r="E13" s="51">
        <v>9</v>
      </c>
      <c r="F13" s="51">
        <v>0</v>
      </c>
      <c r="G13" s="51">
        <v>9</v>
      </c>
      <c r="H13" s="51">
        <v>0</v>
      </c>
      <c r="I13" s="51">
        <v>7480</v>
      </c>
      <c r="J13" s="51">
        <v>8800</v>
      </c>
      <c r="K13" s="51">
        <v>174151</v>
      </c>
      <c r="L13" s="51">
        <v>2342801</v>
      </c>
      <c r="M13" s="51">
        <v>166820</v>
      </c>
      <c r="N13" s="51">
        <v>2683773</v>
      </c>
      <c r="O13" s="51">
        <v>13554</v>
      </c>
      <c r="P13" s="51">
        <v>303886</v>
      </c>
      <c r="Q13" s="51">
        <v>188939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5867</v>
      </c>
      <c r="X13" s="51">
        <v>3162</v>
      </c>
      <c r="Y13" s="51">
        <v>3185627</v>
      </c>
      <c r="Z13" s="33">
        <f t="shared" si="0"/>
        <v>11832.328282828283</v>
      </c>
      <c r="AA13" s="33">
        <f t="shared" si="1"/>
        <v>16089.025252525253</v>
      </c>
      <c r="AB13" s="33">
        <f t="shared" si="2"/>
        <v>362.00306818181821</v>
      </c>
      <c r="AC13" s="143" t="s">
        <v>165</v>
      </c>
    </row>
    <row r="14" spans="1:29" ht="11.25" customHeight="1" x14ac:dyDescent="0.25">
      <c r="A14" s="49">
        <v>2</v>
      </c>
      <c r="B14" s="108" t="s">
        <v>74</v>
      </c>
      <c r="C14" s="50" t="s">
        <v>167</v>
      </c>
      <c r="D14" s="51">
        <v>110</v>
      </c>
      <c r="E14" s="51">
        <v>4</v>
      </c>
      <c r="F14" s="51">
        <v>0</v>
      </c>
      <c r="G14" s="51">
        <v>4</v>
      </c>
      <c r="H14" s="51">
        <v>0</v>
      </c>
      <c r="I14" s="51">
        <v>5324</v>
      </c>
      <c r="J14" s="51">
        <v>7417</v>
      </c>
      <c r="K14" s="51">
        <v>146967</v>
      </c>
      <c r="L14" s="51">
        <v>2322027</v>
      </c>
      <c r="M14" s="51">
        <v>284750</v>
      </c>
      <c r="N14" s="51">
        <v>2753745</v>
      </c>
      <c r="O14" s="51">
        <v>25034</v>
      </c>
      <c r="P14" s="51">
        <v>354942</v>
      </c>
      <c r="Q14" s="51">
        <v>276103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2401</v>
      </c>
      <c r="Y14" s="51">
        <v>3387190</v>
      </c>
      <c r="Z14" s="33">
        <f t="shared" si="0"/>
        <v>21109.336363636365</v>
      </c>
      <c r="AA14" s="33">
        <f t="shared" si="1"/>
        <v>30792.636363636364</v>
      </c>
      <c r="AB14" s="33">
        <f t="shared" si="2"/>
        <v>456.67925037076986</v>
      </c>
      <c r="AC14" s="143" t="s">
        <v>169</v>
      </c>
    </row>
    <row r="15" spans="1:29" ht="11.25" customHeight="1" x14ac:dyDescent="0.25">
      <c r="A15" s="49">
        <v>2</v>
      </c>
      <c r="B15" s="108" t="s">
        <v>74</v>
      </c>
      <c r="C15" s="50" t="s">
        <v>194</v>
      </c>
      <c r="D15" s="51">
        <v>110</v>
      </c>
      <c r="E15" s="51">
        <v>4</v>
      </c>
      <c r="F15" s="51">
        <v>0</v>
      </c>
      <c r="G15" s="51">
        <v>4</v>
      </c>
      <c r="H15" s="51">
        <v>0</v>
      </c>
      <c r="I15" s="51">
        <v>4667</v>
      </c>
      <c r="J15" s="51">
        <v>5019</v>
      </c>
      <c r="K15" s="51">
        <v>152516</v>
      </c>
      <c r="L15" s="51">
        <v>1719322</v>
      </c>
      <c r="M15" s="51">
        <v>86584</v>
      </c>
      <c r="N15" s="51">
        <v>1958422</v>
      </c>
      <c r="O15" s="51">
        <v>17804</v>
      </c>
      <c r="P15" s="51">
        <v>286016</v>
      </c>
      <c r="Q15" s="51">
        <v>165826</v>
      </c>
      <c r="R15" s="51">
        <v>0</v>
      </c>
      <c r="S15" s="51">
        <v>0</v>
      </c>
      <c r="T15" s="51">
        <v>1897</v>
      </c>
      <c r="U15" s="51">
        <v>0</v>
      </c>
      <c r="V15" s="51">
        <v>0</v>
      </c>
      <c r="W15" s="51">
        <v>0</v>
      </c>
      <c r="X15" s="51">
        <v>2483</v>
      </c>
      <c r="Y15" s="51">
        <v>2414644</v>
      </c>
      <c r="Z15" s="33">
        <f t="shared" si="0"/>
        <v>15630.2</v>
      </c>
      <c r="AA15" s="33">
        <f t="shared" si="1"/>
        <v>21951.30909090909</v>
      </c>
      <c r="AB15" s="33">
        <f t="shared" si="2"/>
        <v>481.10061765291891</v>
      </c>
      <c r="AC15" s="143" t="s">
        <v>181</v>
      </c>
    </row>
    <row r="16" spans="1:29" ht="11.25" customHeight="1" x14ac:dyDescent="0.25">
      <c r="A16" s="49">
        <v>2</v>
      </c>
      <c r="B16" s="108" t="s">
        <v>74</v>
      </c>
      <c r="C16" s="50" t="s">
        <v>184</v>
      </c>
      <c r="D16" s="51">
        <v>61</v>
      </c>
      <c r="E16" s="51">
        <v>2</v>
      </c>
      <c r="F16" s="51">
        <v>0</v>
      </c>
      <c r="G16" s="51">
        <v>2</v>
      </c>
      <c r="H16" s="51">
        <v>0</v>
      </c>
      <c r="I16" s="51">
        <v>3718</v>
      </c>
      <c r="J16" s="51">
        <v>4906</v>
      </c>
      <c r="K16" s="51">
        <v>90710</v>
      </c>
      <c r="L16" s="51">
        <v>1953079</v>
      </c>
      <c r="M16" s="51">
        <v>254538</v>
      </c>
      <c r="N16" s="51">
        <v>2298327</v>
      </c>
      <c r="O16" s="51">
        <v>37677</v>
      </c>
      <c r="P16" s="51">
        <v>302968</v>
      </c>
      <c r="Q16" s="51">
        <v>141303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1917</v>
      </c>
      <c r="Y16" s="51">
        <v>2744514</v>
      </c>
      <c r="Z16" s="33">
        <f t="shared" si="0"/>
        <v>32017.688524590165</v>
      </c>
      <c r="AA16" s="33">
        <f t="shared" si="1"/>
        <v>44992.032786885247</v>
      </c>
      <c r="AB16" s="33">
        <f t="shared" si="2"/>
        <v>559.41989400733792</v>
      </c>
      <c r="AC16" s="143" t="s">
        <v>181</v>
      </c>
    </row>
    <row r="17" spans="1:29" ht="11.25" customHeight="1" x14ac:dyDescent="0.25">
      <c r="A17" s="49">
        <v>2</v>
      </c>
      <c r="B17" s="108" t="s">
        <v>74</v>
      </c>
      <c r="C17" s="50" t="s">
        <v>190</v>
      </c>
      <c r="D17" s="51">
        <v>374</v>
      </c>
      <c r="E17" s="51">
        <v>17</v>
      </c>
      <c r="F17" s="51">
        <v>0</v>
      </c>
      <c r="G17" s="51">
        <v>17</v>
      </c>
      <c r="H17" s="51">
        <v>0</v>
      </c>
      <c r="I17" s="51">
        <v>15302</v>
      </c>
      <c r="J17" s="51">
        <v>39632</v>
      </c>
      <c r="K17" s="51">
        <v>488894</v>
      </c>
      <c r="L17" s="51">
        <v>6977736</v>
      </c>
      <c r="M17" s="51">
        <v>259292</v>
      </c>
      <c r="N17" s="51">
        <v>7725921</v>
      </c>
      <c r="O17" s="51">
        <v>20658</v>
      </c>
      <c r="P17" s="51">
        <v>942522</v>
      </c>
      <c r="Q17" s="51">
        <v>225337</v>
      </c>
      <c r="R17" s="51">
        <v>0</v>
      </c>
      <c r="S17" s="51">
        <v>0</v>
      </c>
      <c r="T17" s="51">
        <v>1897</v>
      </c>
      <c r="U17" s="51">
        <v>0</v>
      </c>
      <c r="V17" s="51">
        <v>0</v>
      </c>
      <c r="W17" s="51">
        <v>0</v>
      </c>
      <c r="X17" s="51">
        <v>3491</v>
      </c>
      <c r="Y17" s="51">
        <v>8899169</v>
      </c>
      <c r="Z17" s="33">
        <f t="shared" si="0"/>
        <v>18657.048128342245</v>
      </c>
      <c r="AA17" s="33">
        <f t="shared" si="1"/>
        <v>23794.569518716577</v>
      </c>
      <c r="AB17" s="33">
        <f t="shared" si="2"/>
        <v>224.5450393621316</v>
      </c>
      <c r="AC17" s="143" t="s">
        <v>163</v>
      </c>
    </row>
    <row r="18" spans="1:29" ht="11.25" customHeight="1" x14ac:dyDescent="0.25">
      <c r="A18" s="49">
        <v>2</v>
      </c>
      <c r="B18" s="108" t="s">
        <v>74</v>
      </c>
      <c r="C18" s="50" t="s">
        <v>188</v>
      </c>
      <c r="D18" s="51">
        <v>154</v>
      </c>
      <c r="E18" s="51">
        <v>7</v>
      </c>
      <c r="F18" s="51">
        <v>0</v>
      </c>
      <c r="G18" s="51">
        <v>7</v>
      </c>
      <c r="H18" s="51">
        <v>0</v>
      </c>
      <c r="I18" s="51">
        <v>6794</v>
      </c>
      <c r="J18" s="51">
        <v>7994</v>
      </c>
      <c r="K18" s="51">
        <v>206009</v>
      </c>
      <c r="L18" s="51">
        <v>2341959</v>
      </c>
      <c r="M18" s="51">
        <v>111442</v>
      </c>
      <c r="N18" s="51">
        <v>2659410</v>
      </c>
      <c r="O18" s="51">
        <v>17269</v>
      </c>
      <c r="P18" s="51">
        <v>364872</v>
      </c>
      <c r="Q18" s="51">
        <v>231310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1446</v>
      </c>
      <c r="Y18" s="51">
        <v>3257039</v>
      </c>
      <c r="Z18" s="33">
        <f t="shared" si="0"/>
        <v>15207.525974025973</v>
      </c>
      <c r="AA18" s="33">
        <f t="shared" si="1"/>
        <v>21149.603896103898</v>
      </c>
      <c r="AB18" s="33">
        <f t="shared" si="2"/>
        <v>407.43545158869154</v>
      </c>
      <c r="AC18" s="143">
        <v>16</v>
      </c>
    </row>
    <row r="19" spans="1:29" ht="11.25" customHeight="1" x14ac:dyDescent="0.25">
      <c r="A19" s="49">
        <v>2</v>
      </c>
      <c r="B19" s="108" t="s">
        <v>56</v>
      </c>
      <c r="C19" s="50" t="s">
        <v>157</v>
      </c>
      <c r="D19" s="51">
        <v>1356</v>
      </c>
      <c r="E19" s="51">
        <v>61</v>
      </c>
      <c r="F19" s="51">
        <v>0</v>
      </c>
      <c r="G19" s="51">
        <v>61</v>
      </c>
      <c r="H19" s="51">
        <v>0</v>
      </c>
      <c r="I19" s="51">
        <v>159001</v>
      </c>
      <c r="J19" s="51">
        <v>167103</v>
      </c>
      <c r="K19" s="51">
        <v>2300000</v>
      </c>
      <c r="L19" s="51">
        <v>32696914</v>
      </c>
      <c r="M19" s="51">
        <v>4164703</v>
      </c>
      <c r="N19" s="51">
        <v>39161617</v>
      </c>
      <c r="O19" s="51">
        <v>28880</v>
      </c>
      <c r="P19" s="51">
        <v>123663</v>
      </c>
      <c r="Q19" s="51">
        <v>2208756</v>
      </c>
      <c r="R19" s="51">
        <v>1189618</v>
      </c>
      <c r="S19" s="51">
        <v>2453440</v>
      </c>
      <c r="T19" s="51">
        <v>176143</v>
      </c>
      <c r="U19" s="51">
        <v>26956</v>
      </c>
      <c r="V19" s="51">
        <v>60729</v>
      </c>
      <c r="W19" s="51">
        <v>158497</v>
      </c>
      <c r="X19" s="51">
        <v>1362465</v>
      </c>
      <c r="Y19" s="51">
        <v>46921885</v>
      </c>
      <c r="Z19" s="33">
        <f t="shared" si="0"/>
        <v>24112.768436578172</v>
      </c>
      <c r="AA19" s="33">
        <f t="shared" si="1"/>
        <v>34603.160029498526</v>
      </c>
      <c r="AB19" s="33">
        <f t="shared" si="2"/>
        <v>280.79618558613549</v>
      </c>
      <c r="AC19" s="143" t="s">
        <v>158</v>
      </c>
    </row>
    <row r="20" spans="1:29" ht="11.25" customHeight="1" x14ac:dyDescent="0.25">
      <c r="A20" s="49">
        <v>2</v>
      </c>
      <c r="B20" s="108" t="s">
        <v>57</v>
      </c>
      <c r="C20" s="50" t="s">
        <v>111</v>
      </c>
      <c r="D20" s="51">
        <v>60</v>
      </c>
      <c r="E20" s="51">
        <v>1</v>
      </c>
      <c r="F20" s="51">
        <v>0</v>
      </c>
      <c r="G20" s="51">
        <v>1</v>
      </c>
      <c r="H20" s="51">
        <v>0</v>
      </c>
      <c r="I20" s="51">
        <v>10706</v>
      </c>
      <c r="J20" s="51">
        <v>11348</v>
      </c>
      <c r="K20" s="51">
        <v>214765</v>
      </c>
      <c r="L20" s="51">
        <v>2768542</v>
      </c>
      <c r="M20" s="51">
        <v>28729</v>
      </c>
      <c r="N20" s="51">
        <v>3012036</v>
      </c>
      <c r="O20" s="51">
        <v>50201</v>
      </c>
      <c r="P20" s="51">
        <v>12700</v>
      </c>
      <c r="Q20" s="51">
        <v>228405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3253142</v>
      </c>
      <c r="Z20" s="33">
        <f t="shared" si="0"/>
        <v>46142.366666666669</v>
      </c>
      <c r="AA20" s="33">
        <f t="shared" si="1"/>
        <v>54219.033333333333</v>
      </c>
      <c r="AB20" s="33">
        <f t="shared" si="2"/>
        <v>286.67095523440253</v>
      </c>
      <c r="AC20" s="143" t="s">
        <v>196</v>
      </c>
    </row>
    <row r="21" spans="1:29" ht="11.25" customHeight="1" x14ac:dyDescent="0.25">
      <c r="A21" s="49">
        <v>2</v>
      </c>
      <c r="B21" s="108" t="s">
        <v>59</v>
      </c>
      <c r="C21" s="50" t="s">
        <v>185</v>
      </c>
      <c r="D21" s="51">
        <v>1447</v>
      </c>
      <c r="E21" s="51">
        <v>42</v>
      </c>
      <c r="F21" s="51">
        <v>16</v>
      </c>
      <c r="G21" s="51">
        <v>19</v>
      </c>
      <c r="H21" s="51">
        <v>0</v>
      </c>
      <c r="I21" s="51">
        <v>117232</v>
      </c>
      <c r="J21" s="51">
        <v>13053</v>
      </c>
      <c r="K21" s="51">
        <v>1869017</v>
      </c>
      <c r="L21" s="51">
        <v>24644887</v>
      </c>
      <c r="M21" s="51">
        <v>2227440</v>
      </c>
      <c r="N21" s="51">
        <v>28741343</v>
      </c>
      <c r="O21" s="51">
        <v>19863</v>
      </c>
      <c r="P21" s="51">
        <v>0</v>
      </c>
      <c r="Q21" s="51">
        <v>1669263</v>
      </c>
      <c r="R21" s="51">
        <v>0</v>
      </c>
      <c r="S21" s="51">
        <v>5098717</v>
      </c>
      <c r="T21" s="51">
        <v>291294</v>
      </c>
      <c r="U21" s="51">
        <v>399603</v>
      </c>
      <c r="V21" s="51">
        <v>0</v>
      </c>
      <c r="W21" s="51">
        <v>0</v>
      </c>
      <c r="X21" s="51">
        <v>92136</v>
      </c>
      <c r="Y21" s="51">
        <v>36292357</v>
      </c>
      <c r="Z21" s="33">
        <f t="shared" si="0"/>
        <v>17031.711817553558</v>
      </c>
      <c r="AA21" s="33">
        <f t="shared" si="1"/>
        <v>25081.10366275052</v>
      </c>
      <c r="AB21" s="33">
        <f t="shared" si="2"/>
        <v>2780.3843560867235</v>
      </c>
      <c r="AC21" s="143" t="s">
        <v>195</v>
      </c>
    </row>
    <row r="22" spans="1:29" ht="11.25" customHeight="1" x14ac:dyDescent="0.25">
      <c r="A22" s="49">
        <v>2</v>
      </c>
      <c r="B22" s="108" t="s">
        <v>59</v>
      </c>
      <c r="C22" s="50" t="s">
        <v>187</v>
      </c>
      <c r="D22" s="51">
        <v>1480</v>
      </c>
      <c r="E22" s="51">
        <v>81</v>
      </c>
      <c r="F22" s="51">
        <v>0</v>
      </c>
      <c r="G22" s="51">
        <v>28</v>
      </c>
      <c r="H22" s="51">
        <v>0</v>
      </c>
      <c r="I22" s="51">
        <v>99427</v>
      </c>
      <c r="J22" s="51">
        <v>138740</v>
      </c>
      <c r="K22" s="51">
        <v>2255570</v>
      </c>
      <c r="L22" s="51">
        <v>19772261</v>
      </c>
      <c r="M22" s="51">
        <v>2385359</v>
      </c>
      <c r="N22" s="51">
        <v>24413191</v>
      </c>
      <c r="O22" s="51">
        <v>16495</v>
      </c>
      <c r="P22" s="51">
        <v>34800</v>
      </c>
      <c r="Q22" s="51">
        <v>3661064</v>
      </c>
      <c r="R22" s="51">
        <v>2718</v>
      </c>
      <c r="S22" s="51">
        <v>0</v>
      </c>
      <c r="T22" s="51">
        <v>49847</v>
      </c>
      <c r="U22" s="51">
        <v>612535</v>
      </c>
      <c r="V22" s="51">
        <v>294984</v>
      </c>
      <c r="W22" s="51">
        <v>65441</v>
      </c>
      <c r="X22" s="51">
        <v>237027</v>
      </c>
      <c r="Y22" s="51">
        <v>29371607</v>
      </c>
      <c r="Z22" s="33">
        <f t="shared" si="0"/>
        <v>13359.635810810811</v>
      </c>
      <c r="AA22" s="33">
        <f t="shared" si="1"/>
        <v>19845.680405405405</v>
      </c>
      <c r="AB22" s="33">
        <f t="shared" si="2"/>
        <v>211.70251549661236</v>
      </c>
      <c r="AC22" s="143">
        <v>21</v>
      </c>
    </row>
    <row r="23" spans="1:29" ht="11.25" customHeight="1" x14ac:dyDescent="0.25">
      <c r="A23" s="49">
        <v>2</v>
      </c>
      <c r="B23" s="108" t="s">
        <v>79</v>
      </c>
      <c r="C23" s="50" t="s">
        <v>107</v>
      </c>
      <c r="D23" s="51">
        <v>1308</v>
      </c>
      <c r="E23" s="51">
        <v>78</v>
      </c>
      <c r="F23" s="51">
        <v>32</v>
      </c>
      <c r="G23" s="51">
        <v>28</v>
      </c>
      <c r="H23" s="51">
        <v>0</v>
      </c>
      <c r="I23" s="51">
        <v>88628</v>
      </c>
      <c r="J23" s="51">
        <v>125646</v>
      </c>
      <c r="K23" s="51">
        <v>1619786</v>
      </c>
      <c r="L23" s="51">
        <v>22726215</v>
      </c>
      <c r="M23" s="51">
        <v>1828751</v>
      </c>
      <c r="N23" s="51">
        <v>26174752</v>
      </c>
      <c r="O23" s="51">
        <v>20011</v>
      </c>
      <c r="P23" s="51">
        <v>1442994</v>
      </c>
      <c r="Q23" s="51">
        <v>4964092</v>
      </c>
      <c r="R23" s="51">
        <v>360479</v>
      </c>
      <c r="S23" s="51">
        <v>0</v>
      </c>
      <c r="T23" s="51">
        <v>113931</v>
      </c>
      <c r="U23" s="51">
        <v>679006</v>
      </c>
      <c r="V23" s="51">
        <v>0</v>
      </c>
      <c r="W23" s="51">
        <v>0</v>
      </c>
      <c r="X23" s="51">
        <v>872668</v>
      </c>
      <c r="Y23" s="51">
        <v>34607922</v>
      </c>
      <c r="Z23" s="33">
        <f t="shared" si="0"/>
        <v>17374.782110091743</v>
      </c>
      <c r="AA23" s="33">
        <f t="shared" si="1"/>
        <v>26458.655963302754</v>
      </c>
      <c r="AB23" s="33">
        <f t="shared" si="2"/>
        <v>275.43990258344871</v>
      </c>
      <c r="AC23" s="143" t="s">
        <v>91</v>
      </c>
    </row>
    <row r="24" spans="1:29" ht="11.25" customHeight="1" x14ac:dyDescent="0.25">
      <c r="A24" s="49">
        <v>2</v>
      </c>
      <c r="B24" s="108" t="s">
        <v>79</v>
      </c>
      <c r="C24" s="50" t="s">
        <v>108</v>
      </c>
      <c r="D24" s="51">
        <v>643</v>
      </c>
      <c r="E24" s="51">
        <v>28</v>
      </c>
      <c r="F24" s="51">
        <v>0</v>
      </c>
      <c r="G24" s="51">
        <v>22</v>
      </c>
      <c r="H24" s="51">
        <v>0</v>
      </c>
      <c r="I24" s="51">
        <v>31590</v>
      </c>
      <c r="J24" s="51">
        <v>47013</v>
      </c>
      <c r="K24" s="51">
        <v>753737</v>
      </c>
      <c r="L24" s="51">
        <v>11837406</v>
      </c>
      <c r="M24" s="51">
        <v>821631</v>
      </c>
      <c r="N24" s="51">
        <v>13412774</v>
      </c>
      <c r="O24" s="51">
        <v>20860</v>
      </c>
      <c r="P24" s="51">
        <v>546488</v>
      </c>
      <c r="Q24" s="51">
        <v>606594</v>
      </c>
      <c r="R24" s="51">
        <v>97228</v>
      </c>
      <c r="S24" s="51">
        <v>0</v>
      </c>
      <c r="T24" s="51">
        <v>39228</v>
      </c>
      <c r="U24" s="51">
        <v>336000</v>
      </c>
      <c r="V24" s="51">
        <v>503934</v>
      </c>
      <c r="W24" s="51">
        <v>0</v>
      </c>
      <c r="X24" s="51">
        <v>222410</v>
      </c>
      <c r="Y24" s="51">
        <v>15764655</v>
      </c>
      <c r="Z24" s="33">
        <f t="shared" si="0"/>
        <v>18409.65163297045</v>
      </c>
      <c r="AA24" s="33">
        <f t="shared" si="1"/>
        <v>24517.34836702955</v>
      </c>
      <c r="AB24" s="33">
        <f t="shared" si="2"/>
        <v>335.32544189904922</v>
      </c>
      <c r="AC24" s="143" t="s">
        <v>90</v>
      </c>
    </row>
    <row r="25" spans="1:29" ht="11.25" customHeight="1" x14ac:dyDescent="0.25">
      <c r="Q25" s="60"/>
    </row>
    <row r="26" spans="1:29" ht="11.25" customHeight="1" x14ac:dyDescent="0.25">
      <c r="A26" s="102">
        <f>COUNTA(A11:A24)</f>
        <v>14</v>
      </c>
      <c r="B26" s="4" t="s">
        <v>67</v>
      </c>
      <c r="D26" s="145">
        <f>ROUND(SUM(D11:D24)/$A$26,0)</f>
        <v>619</v>
      </c>
      <c r="E26" s="145">
        <f t="shared" ref="E26:AB26" si="3">ROUND(SUM(E11:E24)/$A$26,0)</f>
        <v>28</v>
      </c>
      <c r="F26" s="145">
        <f t="shared" si="3"/>
        <v>7</v>
      </c>
      <c r="G26" s="145">
        <f t="shared" si="3"/>
        <v>15</v>
      </c>
      <c r="H26" s="145">
        <f t="shared" si="3"/>
        <v>0</v>
      </c>
      <c r="I26" s="145">
        <f t="shared" si="3"/>
        <v>47300</v>
      </c>
      <c r="J26" s="145">
        <f t="shared" si="3"/>
        <v>52088</v>
      </c>
      <c r="K26" s="145">
        <f t="shared" si="3"/>
        <v>902188</v>
      </c>
      <c r="L26" s="145">
        <f t="shared" si="3"/>
        <v>11374656</v>
      </c>
      <c r="M26" s="145">
        <f t="shared" si="3"/>
        <v>1113416</v>
      </c>
      <c r="N26" s="145">
        <f t="shared" si="3"/>
        <v>13390259</v>
      </c>
      <c r="O26" s="145">
        <f t="shared" si="3"/>
        <v>23416</v>
      </c>
      <c r="P26" s="145">
        <f t="shared" si="3"/>
        <v>336847</v>
      </c>
      <c r="Q26" s="145">
        <f t="shared" si="3"/>
        <v>1145180</v>
      </c>
      <c r="R26" s="145">
        <f t="shared" si="3"/>
        <v>117860</v>
      </c>
      <c r="S26" s="145">
        <f t="shared" si="3"/>
        <v>539440</v>
      </c>
      <c r="T26" s="145">
        <f t="shared" si="3"/>
        <v>161660</v>
      </c>
      <c r="U26" s="145">
        <f t="shared" si="3"/>
        <v>164579</v>
      </c>
      <c r="V26" s="145">
        <f t="shared" si="3"/>
        <v>61403</v>
      </c>
      <c r="W26" s="145">
        <f t="shared" si="3"/>
        <v>43415</v>
      </c>
      <c r="X26" s="145">
        <f t="shared" si="3"/>
        <v>241258</v>
      </c>
      <c r="Y26" s="145">
        <f t="shared" si="3"/>
        <v>16201900</v>
      </c>
      <c r="Z26" s="145">
        <f t="shared" si="3"/>
        <v>20343</v>
      </c>
      <c r="AA26" s="145">
        <f t="shared" si="3"/>
        <v>27699</v>
      </c>
      <c r="AB26" s="145">
        <f t="shared" si="3"/>
        <v>505</v>
      </c>
    </row>
    <row r="27" spans="1:29" ht="11.25" customHeight="1" x14ac:dyDescent="0.25"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</row>
    <row r="29" spans="1:29" x14ac:dyDescent="0.25"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</row>
    <row r="30" spans="1:29" x14ac:dyDescent="0.25">
      <c r="H30" s="2"/>
    </row>
    <row r="35" spans="12:12" ht="13.5" x14ac:dyDescent="0.25">
      <c r="L35" s="111"/>
    </row>
  </sheetData>
  <phoneticPr fontId="2" type="noConversion"/>
  <conditionalFormatting sqref="P10">
    <cfRule type="cellIs" dxfId="15" priority="1" stopIfTrue="1" operator="greaterThan">
      <formula>#REF!</formula>
    </cfRule>
  </conditionalFormatting>
  <printOptions horizontalCentered="1"/>
  <pageMargins left="0.17" right="0.17" top="0.5" bottom="0.7" header="0.5" footer="0.41"/>
  <pageSetup paperSize="5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35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5"/>
  <cols>
    <col min="1" max="1" width="5.5703125" style="2" customWidth="1"/>
    <col min="2" max="2" width="8.28515625" style="2" customWidth="1"/>
    <col min="3" max="3" width="28.140625" style="2" bestFit="1" customWidth="1"/>
    <col min="4" max="5" width="8.28515625" style="2" customWidth="1"/>
    <col min="6" max="7" width="8.42578125" style="2" customWidth="1"/>
    <col min="8" max="8" width="8.42578125" style="6" customWidth="1"/>
    <col min="9" max="10" width="9.140625" style="2" customWidth="1"/>
    <col min="11" max="11" width="10.28515625" style="2" customWidth="1"/>
    <col min="12" max="12" width="9.140625" style="2" customWidth="1"/>
    <col min="13" max="13" width="10.140625" style="2" customWidth="1"/>
    <col min="14" max="14" width="8.7109375" style="2" customWidth="1"/>
    <col min="15" max="15" width="9.140625" style="2" bestFit="1" customWidth="1"/>
    <col min="16" max="16" width="7.140625" style="2" customWidth="1"/>
    <col min="17" max="17" width="8" style="2" bestFit="1" customWidth="1"/>
    <col min="18" max="18" width="10.140625" style="2" customWidth="1"/>
    <col min="19" max="19" width="8.28515625" style="2" customWidth="1"/>
    <col min="20" max="20" width="8" style="2" customWidth="1"/>
    <col min="21" max="21" width="9.5703125" style="2" customWidth="1"/>
    <col min="22" max="22" width="8.28515625" style="2" customWidth="1"/>
    <col min="23" max="23" width="8" style="2" bestFit="1" customWidth="1"/>
    <col min="24" max="24" width="7.5703125" style="2" bestFit="1" customWidth="1"/>
    <col min="25" max="25" width="8.7109375" style="2" customWidth="1"/>
    <col min="26" max="26" width="9.140625" style="2" customWidth="1"/>
    <col min="27" max="27" width="7.85546875" style="2" customWidth="1"/>
    <col min="28" max="28" width="7.28515625" style="2" customWidth="1"/>
    <col min="29" max="29" width="7.42578125" style="2" bestFit="1" customWidth="1"/>
    <col min="30" max="30" width="9.140625" style="2" customWidth="1"/>
    <col min="31" max="16384" width="9.140625" style="2"/>
  </cols>
  <sheetData>
    <row r="1" spans="1:29" ht="15.75" x14ac:dyDescent="0.25">
      <c r="A1" s="13"/>
      <c r="B1" s="5" t="s">
        <v>1</v>
      </c>
      <c r="C1" s="5"/>
      <c r="D1" s="14"/>
      <c r="E1" s="14"/>
      <c r="F1" s="14"/>
      <c r="G1" s="14"/>
      <c r="H1" s="14"/>
      <c r="I1" s="15"/>
      <c r="J1" s="14"/>
      <c r="K1" s="15"/>
      <c r="L1" s="15"/>
      <c r="M1" s="15"/>
      <c r="N1" s="16"/>
      <c r="O1" s="16"/>
      <c r="P1" s="16"/>
      <c r="Q1" s="16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7"/>
    </row>
    <row r="2" spans="1:29" ht="15.75" x14ac:dyDescent="0.25">
      <c r="A2" s="13"/>
      <c r="B2" s="5" t="s">
        <v>2</v>
      </c>
      <c r="C2" s="5"/>
      <c r="D2" s="14"/>
      <c r="E2" s="14"/>
      <c r="F2" s="14"/>
      <c r="G2" s="14"/>
      <c r="H2" s="14"/>
      <c r="I2" s="15"/>
      <c r="J2" s="14"/>
      <c r="K2" s="15"/>
      <c r="L2" s="15"/>
      <c r="M2" s="15"/>
      <c r="N2" s="16"/>
      <c r="O2" s="16"/>
      <c r="P2" s="16"/>
      <c r="Q2" s="16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7"/>
    </row>
    <row r="3" spans="1:29" ht="18" x14ac:dyDescent="0.25">
      <c r="A3" s="13"/>
      <c r="B3" s="9" t="s">
        <v>46</v>
      </c>
      <c r="C3" s="10"/>
      <c r="D3" s="17"/>
      <c r="E3" s="14"/>
      <c r="F3" s="14"/>
      <c r="G3" s="14"/>
      <c r="H3" s="14"/>
      <c r="I3" s="15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7"/>
    </row>
    <row r="4" spans="1:29" x14ac:dyDescent="0.25">
      <c r="A4" s="13"/>
      <c r="D4" s="24"/>
      <c r="E4" s="24"/>
      <c r="F4" s="24"/>
      <c r="G4" s="24"/>
      <c r="H4" s="24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8"/>
    </row>
    <row r="5" spans="1:29" ht="11.25" customHeight="1" x14ac:dyDescent="0.25">
      <c r="A5" s="13"/>
      <c r="B5" s="4" t="s">
        <v>51</v>
      </c>
      <c r="C5" s="1"/>
      <c r="D5" s="18" t="str">
        <f>SummaryAllConstr!D5</f>
        <v>CALENDAR YEAR 2021</v>
      </c>
      <c r="E5" s="19"/>
      <c r="F5" s="19"/>
      <c r="G5" s="19"/>
      <c r="H5" s="19"/>
      <c r="I5" s="20"/>
      <c r="J5" s="21"/>
      <c r="K5" s="22"/>
      <c r="L5" s="22"/>
      <c r="M5" s="22"/>
      <c r="N5" s="22"/>
      <c r="O5" s="44" t="str">
        <f>SummaryAllConstr!O5</f>
        <v>January 2021</v>
      </c>
      <c r="P5" s="11" t="s">
        <v>45</v>
      </c>
      <c r="Q5" s="12"/>
      <c r="R5" s="22"/>
      <c r="S5" s="22"/>
      <c r="T5" s="22"/>
      <c r="U5" s="23"/>
      <c r="V5" s="22"/>
      <c r="W5" s="22"/>
      <c r="X5" s="22"/>
      <c r="Y5" s="22"/>
      <c r="Z5" s="23"/>
      <c r="AA5" s="23"/>
      <c r="AB5" s="23"/>
      <c r="AC5" s="8"/>
    </row>
    <row r="6" spans="1:29" ht="11.25" customHeight="1" x14ac:dyDescent="0.25">
      <c r="A6" s="13"/>
      <c r="B6" s="4" t="s">
        <v>48</v>
      </c>
      <c r="C6" s="1"/>
      <c r="D6" s="18" t="str">
        <f>SummaryAllConstr!D6</f>
        <v>Construction Contract Completed Between 1/01/2021 and 12/31/2021</v>
      </c>
      <c r="E6" s="19"/>
      <c r="F6" s="19"/>
      <c r="G6" s="19"/>
      <c r="H6" s="19"/>
      <c r="I6" s="20"/>
      <c r="J6" s="21"/>
      <c r="K6" s="22"/>
      <c r="L6" s="22"/>
      <c r="M6" s="22"/>
      <c r="N6" s="22"/>
      <c r="O6" s="12" t="s">
        <v>42</v>
      </c>
      <c r="P6" s="12"/>
      <c r="Q6" s="12">
        <f>SummaryAllConstr!Q6</f>
        <v>23621</v>
      </c>
      <c r="R6" s="22"/>
      <c r="S6" s="22"/>
      <c r="T6" s="22"/>
      <c r="U6" s="23"/>
      <c r="V6" s="22"/>
      <c r="W6" s="22"/>
      <c r="X6" s="22"/>
      <c r="Y6" s="22"/>
      <c r="Z6" s="23"/>
      <c r="AA6" s="23"/>
      <c r="AB6" s="23"/>
      <c r="AC6" s="8"/>
    </row>
    <row r="7" spans="1:29" ht="11.25" customHeight="1" x14ac:dyDescent="0.25">
      <c r="A7" s="13"/>
      <c r="B7" s="4"/>
      <c r="C7" s="1"/>
      <c r="D7" s="18"/>
      <c r="E7" s="19"/>
      <c r="F7" s="19"/>
      <c r="G7" s="19"/>
      <c r="H7" s="19"/>
      <c r="I7" s="20"/>
      <c r="J7" s="21"/>
      <c r="K7" s="22"/>
      <c r="L7" s="22"/>
      <c r="M7" s="22"/>
      <c r="N7" s="22"/>
      <c r="O7" s="12" t="s">
        <v>43</v>
      </c>
      <c r="P7" s="12"/>
      <c r="Q7" s="12">
        <f>SummaryAllConstr!Q7</f>
        <v>25507</v>
      </c>
      <c r="R7" s="22"/>
      <c r="S7" s="22"/>
      <c r="T7" s="22"/>
      <c r="U7" s="23"/>
      <c r="V7" s="22"/>
      <c r="W7" s="22"/>
      <c r="X7" s="22"/>
      <c r="Y7" s="22"/>
      <c r="Z7" s="23"/>
      <c r="AA7" s="23"/>
      <c r="AB7" s="22"/>
      <c r="AC7" s="8"/>
    </row>
    <row r="8" spans="1:29" ht="11.25" customHeight="1" x14ac:dyDescent="0.25">
      <c r="A8" s="13"/>
      <c r="B8" s="4"/>
      <c r="C8" s="1"/>
      <c r="D8" s="18"/>
      <c r="E8" s="19"/>
      <c r="F8" s="19"/>
      <c r="G8" s="19"/>
      <c r="H8" s="19"/>
      <c r="I8" s="20"/>
      <c r="J8" s="21"/>
      <c r="K8" s="22"/>
      <c r="L8" s="22"/>
      <c r="M8" s="22"/>
      <c r="N8" s="22"/>
      <c r="O8" s="12" t="s">
        <v>44</v>
      </c>
      <c r="P8" s="12"/>
      <c r="Q8" s="12">
        <f>SummaryAllConstr!Q8</f>
        <v>33132</v>
      </c>
      <c r="R8" s="22"/>
      <c r="S8" s="22"/>
      <c r="T8" s="22"/>
      <c r="U8" s="23"/>
      <c r="V8" s="22"/>
      <c r="W8" s="22"/>
      <c r="X8" s="22"/>
      <c r="Y8" s="22"/>
      <c r="Z8" s="23"/>
      <c r="AA8" s="23"/>
      <c r="AB8" s="22"/>
      <c r="AC8" s="8"/>
    </row>
    <row r="9" spans="1:29" ht="11.25" customHeight="1" x14ac:dyDescent="0.25">
      <c r="A9" s="13"/>
      <c r="B9" s="4"/>
      <c r="C9" s="1"/>
      <c r="D9" s="18"/>
      <c r="E9" s="19"/>
      <c r="F9" s="19"/>
      <c r="G9" s="19"/>
      <c r="H9" s="19"/>
      <c r="I9" s="20"/>
      <c r="J9" s="21"/>
      <c r="K9" s="22"/>
      <c r="L9" s="22"/>
      <c r="M9" s="22"/>
      <c r="N9" s="22"/>
      <c r="O9" s="23"/>
      <c r="P9" s="23"/>
      <c r="Q9" s="23"/>
      <c r="R9" s="22"/>
      <c r="S9" s="22"/>
      <c r="T9" s="22"/>
      <c r="U9" s="23"/>
      <c r="V9" s="22"/>
      <c r="W9" s="22"/>
      <c r="X9" s="22"/>
      <c r="Y9" s="22"/>
      <c r="Z9" s="23"/>
      <c r="AA9" s="23"/>
      <c r="AB9" s="22"/>
      <c r="AC9" s="8"/>
    </row>
    <row r="10" spans="1:29" s="4" customFormat="1" ht="63.75" x14ac:dyDescent="0.25">
      <c r="A10" s="146" t="s">
        <v>197</v>
      </c>
      <c r="B10" s="147" t="s">
        <v>198</v>
      </c>
      <c r="C10" s="3" t="s">
        <v>0</v>
      </c>
      <c r="D10" s="148" t="s">
        <v>223</v>
      </c>
      <c r="E10" s="148" t="s">
        <v>199</v>
      </c>
      <c r="F10" s="148" t="s">
        <v>200</v>
      </c>
      <c r="G10" s="148" t="s">
        <v>201</v>
      </c>
      <c r="H10" s="148" t="s">
        <v>202</v>
      </c>
      <c r="I10" s="148" t="s">
        <v>203</v>
      </c>
      <c r="J10" s="148" t="s">
        <v>204</v>
      </c>
      <c r="K10" s="148" t="s">
        <v>205</v>
      </c>
      <c r="L10" s="148" t="s">
        <v>206</v>
      </c>
      <c r="M10" s="148" t="s">
        <v>207</v>
      </c>
      <c r="N10" s="149" t="s">
        <v>208</v>
      </c>
      <c r="O10" s="150" t="s">
        <v>209</v>
      </c>
      <c r="P10" s="151" t="s">
        <v>210</v>
      </c>
      <c r="Q10" s="151" t="s">
        <v>211</v>
      </c>
      <c r="R10" s="152" t="s">
        <v>212</v>
      </c>
      <c r="S10" s="153" t="s">
        <v>213</v>
      </c>
      <c r="T10" s="153" t="s">
        <v>214</v>
      </c>
      <c r="U10" s="153" t="s">
        <v>215</v>
      </c>
      <c r="V10" s="153" t="s">
        <v>216</v>
      </c>
      <c r="W10" s="153" t="s">
        <v>217</v>
      </c>
      <c r="X10" s="153" t="s">
        <v>218</v>
      </c>
      <c r="Y10" s="154" t="s">
        <v>225</v>
      </c>
      <c r="Z10" s="155" t="s">
        <v>219</v>
      </c>
      <c r="AA10" s="155" t="s">
        <v>220</v>
      </c>
      <c r="AB10" s="155" t="s">
        <v>221</v>
      </c>
      <c r="AC10" s="156" t="s">
        <v>222</v>
      </c>
    </row>
    <row r="11" spans="1:29" ht="11.25" customHeight="1" x14ac:dyDescent="0.25">
      <c r="A11" s="49">
        <v>3</v>
      </c>
      <c r="B11" s="108" t="s">
        <v>72</v>
      </c>
      <c r="C11" s="50" t="s">
        <v>103</v>
      </c>
      <c r="D11" s="51">
        <v>450</v>
      </c>
      <c r="E11" s="51">
        <v>18</v>
      </c>
      <c r="F11" s="51">
        <v>0</v>
      </c>
      <c r="G11" s="51">
        <v>0</v>
      </c>
      <c r="H11" s="51">
        <v>18</v>
      </c>
      <c r="I11" s="51">
        <v>40940</v>
      </c>
      <c r="J11" s="51">
        <v>43396</v>
      </c>
      <c r="K11" s="51">
        <v>737275</v>
      </c>
      <c r="L11" s="51">
        <v>18375390</v>
      </c>
      <c r="M11" s="51">
        <v>580557</v>
      </c>
      <c r="N11" s="51">
        <v>19693222</v>
      </c>
      <c r="O11" s="51">
        <v>43763</v>
      </c>
      <c r="P11" s="51">
        <v>0</v>
      </c>
      <c r="Q11" s="51">
        <v>643312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232200</v>
      </c>
      <c r="Y11" s="51">
        <v>20568734</v>
      </c>
      <c r="Z11" s="33">
        <f t="shared" ref="Z11:Z22" si="0">IFERROR(L11/D11,0)</f>
        <v>40834.199999999997</v>
      </c>
      <c r="AA11" s="33">
        <f t="shared" ref="AA11:AA22" si="1">IFERROR(Y11/D11,0)</f>
        <v>45708.297777777778</v>
      </c>
      <c r="AB11" s="33">
        <f t="shared" ref="AB11:AB22" si="2">IFERROR(Y11/J11,0)</f>
        <v>473.97764770946628</v>
      </c>
      <c r="AC11" s="143">
        <v>21</v>
      </c>
    </row>
    <row r="12" spans="1:29" ht="11.25" customHeight="1" x14ac:dyDescent="0.25">
      <c r="A12" s="142">
        <v>3</v>
      </c>
      <c r="B12" s="110" t="s">
        <v>73</v>
      </c>
      <c r="C12" s="48" t="s">
        <v>100</v>
      </c>
      <c r="D12" s="114">
        <v>291</v>
      </c>
      <c r="E12" s="114">
        <v>12</v>
      </c>
      <c r="F12" s="114">
        <v>0</v>
      </c>
      <c r="G12" s="114">
        <v>0</v>
      </c>
      <c r="H12" s="114">
        <v>12</v>
      </c>
      <c r="I12" s="114">
        <v>17112</v>
      </c>
      <c r="J12" s="114">
        <v>18500</v>
      </c>
      <c r="K12" s="114">
        <v>502130</v>
      </c>
      <c r="L12" s="114">
        <v>3339727</v>
      </c>
      <c r="M12" s="114">
        <v>194772</v>
      </c>
      <c r="N12" s="114">
        <v>4036629</v>
      </c>
      <c r="O12" s="114">
        <v>13872</v>
      </c>
      <c r="P12" s="114">
        <v>7400</v>
      </c>
      <c r="Q12" s="64">
        <v>202898</v>
      </c>
      <c r="R12" s="114">
        <v>0</v>
      </c>
      <c r="S12" s="114">
        <v>0</v>
      </c>
      <c r="T12" s="64">
        <v>131640</v>
      </c>
      <c r="U12" s="64">
        <v>43291</v>
      </c>
      <c r="V12" s="114">
        <v>0</v>
      </c>
      <c r="W12" s="114">
        <v>0</v>
      </c>
      <c r="X12" s="64">
        <v>12310</v>
      </c>
      <c r="Y12" s="114">
        <v>4434169</v>
      </c>
      <c r="Z12" s="114">
        <f t="shared" si="0"/>
        <v>11476.725085910653</v>
      </c>
      <c r="AA12" s="114">
        <f t="shared" si="1"/>
        <v>15237.694158075601</v>
      </c>
      <c r="AB12" s="114">
        <f t="shared" si="2"/>
        <v>239.6848108108108</v>
      </c>
      <c r="AC12" s="113">
        <v>20</v>
      </c>
    </row>
    <row r="13" spans="1:29" ht="11.25" customHeight="1" x14ac:dyDescent="0.25">
      <c r="A13" s="49">
        <v>3</v>
      </c>
      <c r="B13" s="108" t="s">
        <v>75</v>
      </c>
      <c r="C13" s="50" t="s">
        <v>118</v>
      </c>
      <c r="D13" s="51">
        <v>14</v>
      </c>
      <c r="E13" s="51">
        <v>2</v>
      </c>
      <c r="F13" s="51">
        <v>0</v>
      </c>
      <c r="G13" s="51">
        <v>0</v>
      </c>
      <c r="H13" s="51">
        <v>2</v>
      </c>
      <c r="I13" s="51">
        <v>4363</v>
      </c>
      <c r="J13" s="51">
        <v>5865</v>
      </c>
      <c r="K13" s="51">
        <v>152184</v>
      </c>
      <c r="L13" s="51">
        <v>1718516</v>
      </c>
      <c r="M13" s="51">
        <v>56295</v>
      </c>
      <c r="N13" s="51">
        <v>1926995</v>
      </c>
      <c r="O13" s="51">
        <v>137642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596</v>
      </c>
      <c r="Y13" s="51">
        <v>1927591</v>
      </c>
      <c r="Z13" s="33">
        <f t="shared" si="0"/>
        <v>122751.14285714286</v>
      </c>
      <c r="AA13" s="33">
        <f t="shared" si="1"/>
        <v>137685.07142857142</v>
      </c>
      <c r="AB13" s="33">
        <f t="shared" si="2"/>
        <v>328.66001705029839</v>
      </c>
      <c r="AC13" s="143">
        <v>21</v>
      </c>
    </row>
    <row r="14" spans="1:29" ht="11.25" customHeight="1" x14ac:dyDescent="0.25">
      <c r="A14" s="49">
        <v>3</v>
      </c>
      <c r="B14" s="108" t="s">
        <v>54</v>
      </c>
      <c r="C14" s="50" t="s">
        <v>125</v>
      </c>
      <c r="D14" s="51">
        <v>497</v>
      </c>
      <c r="E14" s="51">
        <v>20</v>
      </c>
      <c r="F14" s="51">
        <v>0</v>
      </c>
      <c r="G14" s="51">
        <v>0</v>
      </c>
      <c r="H14" s="51">
        <v>20</v>
      </c>
      <c r="I14" s="51">
        <v>27280</v>
      </c>
      <c r="J14" s="51">
        <v>30571</v>
      </c>
      <c r="K14" s="51">
        <v>722493</v>
      </c>
      <c r="L14" s="51">
        <v>9268371</v>
      </c>
      <c r="M14" s="51">
        <v>476488</v>
      </c>
      <c r="N14" s="51">
        <v>10467352</v>
      </c>
      <c r="O14" s="51">
        <v>21061</v>
      </c>
      <c r="P14" s="51">
        <v>0</v>
      </c>
      <c r="Q14" s="51">
        <v>670813</v>
      </c>
      <c r="R14" s="51">
        <v>0</v>
      </c>
      <c r="S14" s="51">
        <v>0</v>
      </c>
      <c r="T14" s="51">
        <v>201511</v>
      </c>
      <c r="U14" s="51">
        <v>182974</v>
      </c>
      <c r="V14" s="51">
        <v>65579</v>
      </c>
      <c r="W14" s="51">
        <v>0</v>
      </c>
      <c r="X14" s="51">
        <v>53549</v>
      </c>
      <c r="Y14" s="51">
        <v>11641777</v>
      </c>
      <c r="Z14" s="33">
        <f t="shared" si="0"/>
        <v>18648.633802816901</v>
      </c>
      <c r="AA14" s="33">
        <f t="shared" si="1"/>
        <v>23424.098591549297</v>
      </c>
      <c r="AB14" s="33">
        <f t="shared" si="2"/>
        <v>380.81112819338591</v>
      </c>
      <c r="AC14" s="143">
        <v>21</v>
      </c>
    </row>
    <row r="15" spans="1:29" ht="11.25" customHeight="1" x14ac:dyDescent="0.25">
      <c r="A15" s="49">
        <v>3</v>
      </c>
      <c r="B15" s="108" t="s">
        <v>56</v>
      </c>
      <c r="C15" s="50" t="s">
        <v>159</v>
      </c>
      <c r="D15" s="51">
        <v>2115</v>
      </c>
      <c r="E15" s="51">
        <v>84</v>
      </c>
      <c r="F15" s="51">
        <v>0</v>
      </c>
      <c r="G15" s="51">
        <v>0</v>
      </c>
      <c r="H15" s="51">
        <v>95</v>
      </c>
      <c r="I15" s="51">
        <v>249850</v>
      </c>
      <c r="J15" s="51">
        <v>279865</v>
      </c>
      <c r="K15" s="51">
        <v>2035500</v>
      </c>
      <c r="L15" s="51">
        <v>56879872</v>
      </c>
      <c r="M15" s="51">
        <v>6050325</v>
      </c>
      <c r="N15" s="51">
        <v>64965697</v>
      </c>
      <c r="O15" s="51">
        <v>30717</v>
      </c>
      <c r="P15" s="51">
        <v>30000</v>
      </c>
      <c r="Q15" s="51">
        <v>13116809</v>
      </c>
      <c r="R15" s="51">
        <v>1712240</v>
      </c>
      <c r="S15" s="51">
        <v>1948800</v>
      </c>
      <c r="T15" s="51">
        <v>581506</v>
      </c>
      <c r="U15" s="51">
        <v>7169931</v>
      </c>
      <c r="V15" s="51">
        <v>839032</v>
      </c>
      <c r="W15" s="51">
        <v>245000</v>
      </c>
      <c r="X15" s="51">
        <v>1613247</v>
      </c>
      <c r="Y15" s="51">
        <v>92222262</v>
      </c>
      <c r="Z15" s="33">
        <f t="shared" si="0"/>
        <v>26893.556501182033</v>
      </c>
      <c r="AA15" s="33">
        <f t="shared" si="1"/>
        <v>43603.906382978726</v>
      </c>
      <c r="AB15" s="33">
        <f t="shared" si="2"/>
        <v>329.52409911921819</v>
      </c>
      <c r="AC15" s="143" t="s">
        <v>160</v>
      </c>
    </row>
    <row r="16" spans="1:29" ht="11.25" customHeight="1" x14ac:dyDescent="0.25">
      <c r="A16" s="49">
        <v>3</v>
      </c>
      <c r="B16" s="108" t="s">
        <v>76</v>
      </c>
      <c r="C16" s="50" t="s">
        <v>104</v>
      </c>
      <c r="D16" s="51">
        <v>520</v>
      </c>
      <c r="E16" s="51">
        <v>22</v>
      </c>
      <c r="F16" s="51">
        <v>0</v>
      </c>
      <c r="G16" s="51">
        <v>0</v>
      </c>
      <c r="H16" s="51">
        <v>22</v>
      </c>
      <c r="I16" s="51">
        <v>29966</v>
      </c>
      <c r="J16" s="51">
        <v>33230</v>
      </c>
      <c r="K16" s="51">
        <v>851971</v>
      </c>
      <c r="L16" s="51">
        <v>7635619</v>
      </c>
      <c r="M16" s="51">
        <v>782525</v>
      </c>
      <c r="N16" s="51">
        <v>9270115</v>
      </c>
      <c r="O16" s="51">
        <v>17827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12610</v>
      </c>
      <c r="X16" s="51">
        <v>37607</v>
      </c>
      <c r="Y16" s="51">
        <v>9320332</v>
      </c>
      <c r="Z16" s="33">
        <f t="shared" si="0"/>
        <v>14683.882692307692</v>
      </c>
      <c r="AA16" s="33">
        <f t="shared" si="1"/>
        <v>17923.715384615385</v>
      </c>
      <c r="AB16" s="33">
        <f t="shared" si="2"/>
        <v>280.47944628347881</v>
      </c>
      <c r="AC16" s="143">
        <v>21</v>
      </c>
    </row>
    <row r="17" spans="1:29" ht="11.25" customHeight="1" x14ac:dyDescent="0.25">
      <c r="A17" s="49">
        <v>3</v>
      </c>
      <c r="B17" s="108" t="s">
        <v>58</v>
      </c>
      <c r="C17" s="50" t="s">
        <v>131</v>
      </c>
      <c r="D17" s="51">
        <v>2796</v>
      </c>
      <c r="E17" s="51">
        <v>130</v>
      </c>
      <c r="F17" s="51">
        <v>0</v>
      </c>
      <c r="G17" s="51">
        <v>0</v>
      </c>
      <c r="H17" s="51">
        <v>115</v>
      </c>
      <c r="I17" s="51">
        <v>318827</v>
      </c>
      <c r="J17" s="51">
        <v>343246</v>
      </c>
      <c r="K17" s="51">
        <v>3140805</v>
      </c>
      <c r="L17" s="51">
        <v>69452548</v>
      </c>
      <c r="M17" s="51">
        <v>3313398</v>
      </c>
      <c r="N17" s="51">
        <v>75906751</v>
      </c>
      <c r="O17" s="51">
        <v>27148</v>
      </c>
      <c r="P17" s="51">
        <v>0</v>
      </c>
      <c r="Q17" s="51">
        <v>12948899</v>
      </c>
      <c r="R17" s="51">
        <v>2260213</v>
      </c>
      <c r="S17" s="51">
        <v>1679800</v>
      </c>
      <c r="T17" s="51">
        <v>332050</v>
      </c>
      <c r="U17" s="51">
        <v>2190656</v>
      </c>
      <c r="V17" s="51">
        <v>2456979</v>
      </c>
      <c r="W17" s="51">
        <v>86192</v>
      </c>
      <c r="X17" s="51">
        <v>1326182</v>
      </c>
      <c r="Y17" s="51">
        <v>99187722</v>
      </c>
      <c r="Z17" s="33">
        <f t="shared" si="0"/>
        <v>24839.967095851214</v>
      </c>
      <c r="AA17" s="33">
        <f t="shared" si="1"/>
        <v>35474.86480686695</v>
      </c>
      <c r="AB17" s="33">
        <f t="shared" si="2"/>
        <v>288.96978260489561</v>
      </c>
      <c r="AC17" s="143">
        <v>21</v>
      </c>
    </row>
    <row r="18" spans="1:29" ht="11.25" customHeight="1" x14ac:dyDescent="0.25">
      <c r="A18" s="49">
        <v>3</v>
      </c>
      <c r="B18" s="108" t="s">
        <v>58</v>
      </c>
      <c r="C18" s="50" t="s">
        <v>132</v>
      </c>
      <c r="D18" s="51">
        <v>2901</v>
      </c>
      <c r="E18" s="51">
        <v>128</v>
      </c>
      <c r="F18" s="51">
        <v>0</v>
      </c>
      <c r="G18" s="51">
        <v>0</v>
      </c>
      <c r="H18" s="51">
        <v>115</v>
      </c>
      <c r="I18" s="51">
        <v>316763</v>
      </c>
      <c r="J18" s="51">
        <v>343247</v>
      </c>
      <c r="K18" s="51">
        <v>2477598</v>
      </c>
      <c r="L18" s="51">
        <v>76594637</v>
      </c>
      <c r="M18" s="51">
        <v>3701040</v>
      </c>
      <c r="N18" s="51">
        <v>82773275</v>
      </c>
      <c r="O18" s="51">
        <v>28533</v>
      </c>
      <c r="P18" s="51">
        <v>0</v>
      </c>
      <c r="Q18" s="51">
        <v>12970995</v>
      </c>
      <c r="R18" s="51">
        <v>2260213</v>
      </c>
      <c r="S18" s="51">
        <v>25000000</v>
      </c>
      <c r="T18" s="51">
        <v>766498</v>
      </c>
      <c r="U18" s="51">
        <v>2331222</v>
      </c>
      <c r="V18" s="51">
        <v>0</v>
      </c>
      <c r="W18" s="51">
        <v>1381</v>
      </c>
      <c r="X18" s="51">
        <v>1434963</v>
      </c>
      <c r="Y18" s="51">
        <v>127538547</v>
      </c>
      <c r="Z18" s="33">
        <f t="shared" si="0"/>
        <v>26402.839365735952</v>
      </c>
      <c r="AA18" s="33">
        <f t="shared" si="1"/>
        <v>43963.649431230609</v>
      </c>
      <c r="AB18" s="33">
        <f t="shared" si="2"/>
        <v>371.56492846259397</v>
      </c>
      <c r="AC18" s="143">
        <v>21</v>
      </c>
    </row>
    <row r="19" spans="1:29" ht="11.25" customHeight="1" x14ac:dyDescent="0.25">
      <c r="A19" s="49">
        <v>3</v>
      </c>
      <c r="B19" s="108" t="s">
        <v>58</v>
      </c>
      <c r="C19" s="50" t="s">
        <v>133</v>
      </c>
      <c r="D19" s="51">
        <v>337</v>
      </c>
      <c r="E19" s="51">
        <v>36</v>
      </c>
      <c r="F19" s="51">
        <v>2</v>
      </c>
      <c r="G19" s="51">
        <v>1</v>
      </c>
      <c r="H19" s="51">
        <v>21</v>
      </c>
      <c r="I19" s="51">
        <v>70517</v>
      </c>
      <c r="J19" s="51">
        <v>75404</v>
      </c>
      <c r="K19" s="51">
        <v>1056160</v>
      </c>
      <c r="L19" s="51">
        <v>13485769</v>
      </c>
      <c r="M19" s="51">
        <v>655120</v>
      </c>
      <c r="N19" s="51">
        <v>15197049</v>
      </c>
      <c r="O19" s="51">
        <v>45095</v>
      </c>
      <c r="P19" s="51">
        <v>0</v>
      </c>
      <c r="Q19" s="51">
        <v>1760883</v>
      </c>
      <c r="R19" s="51">
        <v>0</v>
      </c>
      <c r="S19" s="51">
        <v>1150</v>
      </c>
      <c r="T19" s="51">
        <v>16594</v>
      </c>
      <c r="U19" s="51">
        <v>371817</v>
      </c>
      <c r="V19" s="51">
        <v>80995</v>
      </c>
      <c r="W19" s="51">
        <v>16773</v>
      </c>
      <c r="X19" s="51">
        <v>239365</v>
      </c>
      <c r="Y19" s="51">
        <v>17684626</v>
      </c>
      <c r="Z19" s="33">
        <f t="shared" si="0"/>
        <v>40017.11869436202</v>
      </c>
      <c r="AA19" s="33">
        <f t="shared" si="1"/>
        <v>52476.635014836793</v>
      </c>
      <c r="AB19" s="33">
        <f t="shared" si="2"/>
        <v>234.53166940745848</v>
      </c>
      <c r="AC19" s="143">
        <v>21</v>
      </c>
    </row>
    <row r="20" spans="1:29" ht="11.25" customHeight="1" x14ac:dyDescent="0.25">
      <c r="A20" s="49">
        <v>3</v>
      </c>
      <c r="B20" s="108" t="s">
        <v>61</v>
      </c>
      <c r="C20" s="50" t="s">
        <v>144</v>
      </c>
      <c r="D20" s="51">
        <v>120</v>
      </c>
      <c r="E20" s="51">
        <v>4</v>
      </c>
      <c r="F20" s="51">
        <v>0</v>
      </c>
      <c r="G20" s="51">
        <v>0</v>
      </c>
      <c r="H20" s="51">
        <v>4</v>
      </c>
      <c r="I20" s="51">
        <v>6570</v>
      </c>
      <c r="J20" s="51">
        <v>8777</v>
      </c>
      <c r="K20" s="51">
        <v>250866</v>
      </c>
      <c r="L20" s="51">
        <v>3047556</v>
      </c>
      <c r="M20" s="51">
        <v>553000</v>
      </c>
      <c r="N20" s="51">
        <v>3851422</v>
      </c>
      <c r="O20" s="51">
        <v>32095</v>
      </c>
      <c r="P20" s="51">
        <v>0</v>
      </c>
      <c r="Q20" s="51">
        <v>368664</v>
      </c>
      <c r="R20" s="51">
        <v>0</v>
      </c>
      <c r="S20" s="51">
        <v>0</v>
      </c>
      <c r="T20" s="51">
        <v>299494</v>
      </c>
      <c r="U20" s="51">
        <v>138555</v>
      </c>
      <c r="V20" s="51">
        <v>0</v>
      </c>
      <c r="W20" s="51">
        <v>0</v>
      </c>
      <c r="X20" s="51">
        <v>70076</v>
      </c>
      <c r="Y20" s="51">
        <v>4728211</v>
      </c>
      <c r="Z20" s="33">
        <f t="shared" si="0"/>
        <v>25396.3</v>
      </c>
      <c r="AA20" s="33">
        <f t="shared" si="1"/>
        <v>39401.758333333331</v>
      </c>
      <c r="AB20" s="33">
        <f t="shared" si="2"/>
        <v>538.70468269340324</v>
      </c>
      <c r="AC20" s="143" t="s">
        <v>145</v>
      </c>
    </row>
    <row r="21" spans="1:29" ht="11.25" customHeight="1" x14ac:dyDescent="0.25">
      <c r="A21" s="49">
        <v>3</v>
      </c>
      <c r="B21" s="108" t="s">
        <v>62</v>
      </c>
      <c r="C21" s="50" t="s">
        <v>171</v>
      </c>
      <c r="D21" s="51">
        <v>2638</v>
      </c>
      <c r="E21" s="51">
        <v>109</v>
      </c>
      <c r="F21" s="51">
        <v>0</v>
      </c>
      <c r="G21" s="51">
        <v>0</v>
      </c>
      <c r="H21" s="51">
        <v>109</v>
      </c>
      <c r="I21" s="51">
        <v>330314</v>
      </c>
      <c r="J21" s="51">
        <v>342534</v>
      </c>
      <c r="K21" s="51">
        <v>3755737</v>
      </c>
      <c r="L21" s="51">
        <v>75920041</v>
      </c>
      <c r="M21" s="51">
        <v>7248666</v>
      </c>
      <c r="N21" s="51">
        <v>86924443</v>
      </c>
      <c r="O21" s="51">
        <v>32951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86924443</v>
      </c>
      <c r="Z21" s="33">
        <f t="shared" si="0"/>
        <v>28779.39385898408</v>
      </c>
      <c r="AA21" s="33">
        <f t="shared" si="1"/>
        <v>32950.888172858227</v>
      </c>
      <c r="AB21" s="33">
        <f t="shared" si="2"/>
        <v>253.76880251303521</v>
      </c>
      <c r="AC21" s="143" t="s">
        <v>172</v>
      </c>
    </row>
    <row r="22" spans="1:29" ht="11.25" customHeight="1" x14ac:dyDescent="0.25">
      <c r="A22" s="49">
        <v>3</v>
      </c>
      <c r="B22" s="108" t="s">
        <v>64</v>
      </c>
      <c r="C22" s="50" t="s">
        <v>143</v>
      </c>
      <c r="D22" s="51">
        <v>186</v>
      </c>
      <c r="E22" s="51">
        <v>5</v>
      </c>
      <c r="F22" s="51">
        <v>0</v>
      </c>
      <c r="G22" s="51">
        <v>0</v>
      </c>
      <c r="H22" s="51">
        <v>7</v>
      </c>
      <c r="I22" s="51">
        <v>20572</v>
      </c>
      <c r="J22" s="51">
        <v>22403</v>
      </c>
      <c r="K22" s="51">
        <v>582146</v>
      </c>
      <c r="L22" s="51">
        <v>5285098</v>
      </c>
      <c r="M22" s="51">
        <v>460000</v>
      </c>
      <c r="N22" s="51">
        <v>6327244</v>
      </c>
      <c r="O22" s="51">
        <v>34017</v>
      </c>
      <c r="P22" s="51">
        <v>0</v>
      </c>
      <c r="Q22" s="51">
        <v>2506599</v>
      </c>
      <c r="R22" s="51">
        <v>0</v>
      </c>
      <c r="S22" s="51">
        <v>0</v>
      </c>
      <c r="T22" s="51">
        <v>17480</v>
      </c>
      <c r="U22" s="51">
        <v>0</v>
      </c>
      <c r="V22" s="51">
        <v>0</v>
      </c>
      <c r="W22" s="51">
        <v>36614</v>
      </c>
      <c r="X22" s="51">
        <v>80469</v>
      </c>
      <c r="Y22" s="51">
        <v>8968406</v>
      </c>
      <c r="Z22" s="33">
        <f t="shared" si="0"/>
        <v>28414.505376344085</v>
      </c>
      <c r="AA22" s="33">
        <f t="shared" si="1"/>
        <v>48217.236559139783</v>
      </c>
      <c r="AB22" s="33">
        <f t="shared" si="2"/>
        <v>400.32165334999775</v>
      </c>
      <c r="AC22" s="143">
        <v>18</v>
      </c>
    </row>
    <row r="23" spans="1:29" ht="11.25" customHeight="1" x14ac:dyDescent="0.25">
      <c r="A23" s="49"/>
      <c r="B23" s="108"/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33"/>
      <c r="AA23" s="33"/>
      <c r="AB23" s="33"/>
      <c r="AC23" s="143"/>
    </row>
    <row r="24" spans="1:29" ht="11.25" customHeight="1" x14ac:dyDescent="0.25"/>
    <row r="25" spans="1:29" s="4" customFormat="1" ht="11.25" customHeight="1" x14ac:dyDescent="0.25">
      <c r="A25" s="102">
        <f>COUNTA(A11:A22)</f>
        <v>12</v>
      </c>
      <c r="B25" s="4" t="s">
        <v>68</v>
      </c>
      <c r="D25" s="145">
        <f t="shared" ref="D25:AB25" si="3">ROUND(SUM(D11:D22)/$A$25,0)</f>
        <v>1072</v>
      </c>
      <c r="E25" s="145">
        <f t="shared" si="3"/>
        <v>48</v>
      </c>
      <c r="F25" s="145">
        <f t="shared" si="3"/>
        <v>0</v>
      </c>
      <c r="G25" s="145">
        <f t="shared" si="3"/>
        <v>0</v>
      </c>
      <c r="H25" s="145">
        <f t="shared" si="3"/>
        <v>45</v>
      </c>
      <c r="I25" s="145">
        <f t="shared" si="3"/>
        <v>119423</v>
      </c>
      <c r="J25" s="145">
        <f t="shared" si="3"/>
        <v>128920</v>
      </c>
      <c r="K25" s="145">
        <f t="shared" si="3"/>
        <v>1355405</v>
      </c>
      <c r="L25" s="145">
        <f t="shared" si="3"/>
        <v>28416929</v>
      </c>
      <c r="M25" s="145">
        <f t="shared" si="3"/>
        <v>2006016</v>
      </c>
      <c r="N25" s="145">
        <f t="shared" si="3"/>
        <v>31778350</v>
      </c>
      <c r="O25" s="145">
        <f t="shared" si="3"/>
        <v>38727</v>
      </c>
      <c r="P25" s="145">
        <f t="shared" si="3"/>
        <v>3117</v>
      </c>
      <c r="Q25" s="145">
        <f t="shared" si="3"/>
        <v>3765823</v>
      </c>
      <c r="R25" s="145">
        <f t="shared" si="3"/>
        <v>519389</v>
      </c>
      <c r="S25" s="145">
        <f t="shared" si="3"/>
        <v>2385813</v>
      </c>
      <c r="T25" s="145">
        <f t="shared" si="3"/>
        <v>195564</v>
      </c>
      <c r="U25" s="145">
        <f t="shared" si="3"/>
        <v>1035704</v>
      </c>
      <c r="V25" s="145">
        <f t="shared" si="3"/>
        <v>286882</v>
      </c>
      <c r="W25" s="145">
        <f t="shared" si="3"/>
        <v>33214</v>
      </c>
      <c r="X25" s="145">
        <f t="shared" si="3"/>
        <v>425047</v>
      </c>
      <c r="Y25" s="145">
        <f t="shared" si="3"/>
        <v>40428902</v>
      </c>
      <c r="Z25" s="145">
        <f t="shared" si="3"/>
        <v>34095</v>
      </c>
      <c r="AA25" s="145">
        <f t="shared" si="3"/>
        <v>44672</v>
      </c>
      <c r="AB25" s="145">
        <f t="shared" si="3"/>
        <v>343</v>
      </c>
    </row>
    <row r="26" spans="1:29" x14ac:dyDescent="0.25"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</row>
    <row r="28" spans="1:29" x14ac:dyDescent="0.25"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</row>
    <row r="29" spans="1:29" x14ac:dyDescent="0.25">
      <c r="H29" s="2"/>
    </row>
    <row r="35" spans="13:13" ht="13.5" x14ac:dyDescent="0.25">
      <c r="M35" s="111"/>
    </row>
  </sheetData>
  <phoneticPr fontId="2" type="noConversion"/>
  <conditionalFormatting sqref="P10">
    <cfRule type="cellIs" dxfId="14" priority="1" stopIfTrue="1" operator="greaterThan">
      <formula>#REF!</formula>
    </cfRule>
  </conditionalFormatting>
  <printOptions horizontalCentered="1"/>
  <pageMargins left="0.17" right="0.17" top="0.5" bottom="0.7" header="0.5" footer="0.41"/>
  <pageSetup paperSize="5" scale="6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E28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5"/>
  <cols>
    <col min="1" max="1" width="6.42578125" style="2" customWidth="1"/>
    <col min="2" max="2" width="8.5703125" style="2" customWidth="1"/>
    <col min="3" max="3" width="21.7109375" style="2" customWidth="1"/>
    <col min="4" max="4" width="47.7109375" style="2" customWidth="1"/>
    <col min="5" max="5" width="8.140625" style="2" customWidth="1"/>
    <col min="6" max="6" width="8.28515625" style="2" customWidth="1"/>
    <col min="7" max="9" width="7.85546875" style="2" customWidth="1"/>
    <col min="10" max="10" width="7" style="6" customWidth="1"/>
    <col min="11" max="11" width="7" style="2" customWidth="1"/>
    <col min="12" max="12" width="9.5703125" style="2" customWidth="1"/>
    <col min="13" max="13" width="8.7109375" style="2" customWidth="1"/>
    <col min="14" max="14" width="9.28515625" style="2" customWidth="1"/>
    <col min="15" max="15" width="11" style="2" customWidth="1"/>
    <col min="16" max="16" width="8.7109375" style="2" customWidth="1"/>
    <col min="17" max="17" width="9.140625" style="2" customWidth="1"/>
    <col min="18" max="18" width="7.7109375" style="2" customWidth="1"/>
    <col min="19" max="19" width="10" style="2" customWidth="1"/>
    <col min="20" max="20" width="8.140625" style="2" customWidth="1"/>
    <col min="21" max="21" width="9.5703125" style="2" customWidth="1"/>
    <col min="22" max="22" width="8.85546875" style="2" customWidth="1"/>
    <col min="23" max="24" width="8.5703125" style="2" customWidth="1"/>
    <col min="25" max="26" width="8.28515625" style="2" customWidth="1"/>
    <col min="27" max="27" width="8.7109375" style="2" customWidth="1"/>
    <col min="28" max="28" width="7.7109375" style="2" customWidth="1"/>
    <col min="29" max="29" width="7.28515625" style="2" customWidth="1"/>
    <col min="30" max="30" width="8.140625" style="2" customWidth="1"/>
    <col min="31" max="31" width="11.28515625" style="2" customWidth="1"/>
    <col min="32" max="32" width="9.140625" style="2" customWidth="1"/>
    <col min="33" max="16384" width="9.140625" style="2"/>
  </cols>
  <sheetData>
    <row r="1" spans="1:31" ht="15.75" x14ac:dyDescent="0.25">
      <c r="A1" s="13"/>
      <c r="B1" s="5" t="s">
        <v>1</v>
      </c>
      <c r="C1" s="5"/>
      <c r="D1" s="5"/>
      <c r="E1" s="5"/>
      <c r="F1" s="14"/>
      <c r="G1" s="14"/>
      <c r="H1" s="14"/>
      <c r="I1" s="14"/>
      <c r="J1" s="14"/>
      <c r="K1" s="15"/>
      <c r="L1" s="14"/>
      <c r="M1" s="15"/>
      <c r="N1" s="15"/>
      <c r="O1" s="15"/>
      <c r="P1" s="16"/>
      <c r="Q1" s="16"/>
      <c r="R1" s="16"/>
      <c r="S1" s="16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1" ht="15.75" x14ac:dyDescent="0.25">
      <c r="A2" s="13"/>
      <c r="B2" s="5" t="s">
        <v>2</v>
      </c>
      <c r="C2" s="5"/>
      <c r="D2" s="5"/>
      <c r="E2" s="5"/>
      <c r="F2" s="14"/>
      <c r="G2" s="14"/>
      <c r="H2" s="14"/>
      <c r="I2" s="14"/>
      <c r="J2" s="14"/>
      <c r="K2" s="15"/>
      <c r="L2" s="14"/>
      <c r="M2" s="15"/>
      <c r="N2" s="15"/>
      <c r="O2" s="15"/>
      <c r="P2" s="16"/>
      <c r="Q2" s="16"/>
      <c r="R2" s="16"/>
      <c r="S2" s="16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1" ht="18" x14ac:dyDescent="0.25">
      <c r="A3" s="13"/>
      <c r="B3" s="9" t="s">
        <v>46</v>
      </c>
      <c r="C3" s="10"/>
      <c r="D3" s="10"/>
      <c r="E3" s="10"/>
      <c r="F3" s="17"/>
      <c r="G3" s="14"/>
      <c r="H3" s="14"/>
      <c r="I3" s="14"/>
      <c r="J3" s="14"/>
      <c r="K3" s="15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1" ht="11.25" customHeight="1" x14ac:dyDescent="0.25">
      <c r="A4" s="13"/>
      <c r="F4" s="24"/>
      <c r="G4" s="24"/>
      <c r="H4" s="24"/>
      <c r="I4" s="24"/>
      <c r="J4" s="24"/>
      <c r="K4" s="23"/>
      <c r="L4" s="24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1" ht="11.25" customHeight="1" x14ac:dyDescent="0.25">
      <c r="A5" s="13"/>
      <c r="B5" s="4" t="s">
        <v>51</v>
      </c>
      <c r="C5" s="1"/>
      <c r="D5" s="1"/>
      <c r="E5" s="1"/>
      <c r="F5" s="18" t="str">
        <f>SummaryAllConstr!D5</f>
        <v>CALENDAR YEAR 2021</v>
      </c>
      <c r="G5" s="19"/>
      <c r="H5" s="19"/>
      <c r="I5" s="19"/>
      <c r="J5" s="19"/>
      <c r="K5" s="20"/>
      <c r="L5" s="21"/>
      <c r="M5" s="22"/>
      <c r="N5" s="22"/>
      <c r="P5" s="44" t="str">
        <f>SummaryAllConstr!O5</f>
        <v>January 2021</v>
      </c>
      <c r="Q5" s="11" t="s">
        <v>45</v>
      </c>
      <c r="R5" s="12"/>
      <c r="T5" s="22"/>
      <c r="U5" s="22"/>
      <c r="V5" s="22"/>
      <c r="W5" s="23"/>
      <c r="X5" s="22"/>
      <c r="Y5" s="22"/>
      <c r="Z5" s="22"/>
      <c r="AA5" s="22"/>
      <c r="AB5" s="23"/>
      <c r="AC5" s="23"/>
      <c r="AD5" s="23"/>
    </row>
    <row r="6" spans="1:31" ht="11.25" customHeight="1" x14ac:dyDescent="0.25">
      <c r="A6" s="13"/>
      <c r="B6" s="4" t="s">
        <v>47</v>
      </c>
      <c r="C6" s="1"/>
      <c r="D6" s="1"/>
      <c r="E6" s="1"/>
      <c r="F6" s="18" t="str">
        <f>SummaryAllConstr!D6</f>
        <v>Construction Contract Completed Between 1/01/2021 and 12/31/2021</v>
      </c>
      <c r="G6" s="19"/>
      <c r="H6" s="19"/>
      <c r="I6" s="19"/>
      <c r="J6" s="19"/>
      <c r="K6" s="20"/>
      <c r="L6" s="21"/>
      <c r="M6" s="22"/>
      <c r="N6" s="22"/>
      <c r="P6" s="12" t="s">
        <v>42</v>
      </c>
      <c r="Q6" s="12"/>
      <c r="R6" s="12">
        <f>SummaryAllConstr!Q6</f>
        <v>23621</v>
      </c>
      <c r="T6" s="22"/>
      <c r="U6" s="22"/>
      <c r="V6" s="22"/>
      <c r="W6" s="23"/>
      <c r="X6" s="22"/>
      <c r="Y6" s="22"/>
      <c r="Z6" s="22"/>
      <c r="AA6" s="22"/>
      <c r="AB6" s="23"/>
      <c r="AC6" s="23"/>
      <c r="AD6" s="23"/>
    </row>
    <row r="7" spans="1:31" ht="11.25" customHeight="1" x14ac:dyDescent="0.25">
      <c r="A7" s="13"/>
      <c r="B7" s="4"/>
      <c r="C7" s="1"/>
      <c r="D7" s="1"/>
      <c r="E7" s="1"/>
      <c r="F7" s="18"/>
      <c r="G7" s="19"/>
      <c r="H7" s="19"/>
      <c r="I7" s="19"/>
      <c r="J7" s="19"/>
      <c r="K7" s="20"/>
      <c r="L7" s="21"/>
      <c r="M7" s="22"/>
      <c r="N7" s="22"/>
      <c r="P7" s="12" t="s">
        <v>43</v>
      </c>
      <c r="Q7" s="12"/>
      <c r="R7" s="12">
        <f>SummaryAllConstr!Q7</f>
        <v>25507</v>
      </c>
      <c r="T7" s="22"/>
      <c r="U7" s="22"/>
      <c r="V7" s="22"/>
      <c r="W7" s="23"/>
      <c r="X7" s="22"/>
      <c r="Y7" s="22"/>
      <c r="Z7" s="22"/>
      <c r="AA7" s="22"/>
      <c r="AB7" s="23"/>
      <c r="AC7" s="23"/>
      <c r="AD7" s="22"/>
    </row>
    <row r="8" spans="1:31" ht="11.25" customHeight="1" x14ac:dyDescent="0.25">
      <c r="A8" s="13"/>
      <c r="B8" s="4"/>
      <c r="C8" s="1"/>
      <c r="D8" s="1"/>
      <c r="E8" s="1"/>
      <c r="F8" s="18"/>
      <c r="G8" s="19"/>
      <c r="H8" s="19"/>
      <c r="I8" s="19"/>
      <c r="J8" s="19"/>
      <c r="K8" s="20"/>
      <c r="L8" s="21"/>
      <c r="M8" s="22"/>
      <c r="N8" s="22"/>
      <c r="P8" s="12" t="s">
        <v>44</v>
      </c>
      <c r="Q8" s="12"/>
      <c r="R8" s="12">
        <f>SummaryAllConstr!Q8</f>
        <v>33132</v>
      </c>
      <c r="T8" s="22"/>
      <c r="U8" s="22"/>
      <c r="V8" s="22"/>
      <c r="W8" s="23"/>
      <c r="X8" s="22"/>
      <c r="Y8" s="22"/>
      <c r="Z8" s="22"/>
      <c r="AA8" s="22"/>
      <c r="AB8" s="23"/>
      <c r="AC8" s="23"/>
      <c r="AD8" s="22"/>
    </row>
    <row r="9" spans="1:31" ht="11.25" customHeight="1" x14ac:dyDescent="0.25">
      <c r="A9" s="13"/>
      <c r="B9" s="4"/>
      <c r="C9" s="1"/>
      <c r="D9" s="1"/>
      <c r="E9" s="1"/>
      <c r="F9" s="18"/>
      <c r="G9" s="19"/>
      <c r="H9" s="19"/>
      <c r="I9" s="19"/>
      <c r="J9" s="19"/>
      <c r="K9" s="20"/>
      <c r="L9" s="21"/>
      <c r="M9" s="22"/>
      <c r="N9" s="22"/>
      <c r="O9" s="22"/>
      <c r="P9" s="22"/>
      <c r="Q9" s="23"/>
      <c r="R9" s="23"/>
      <c r="S9" s="23"/>
      <c r="T9" s="22"/>
      <c r="U9" s="22"/>
      <c r="V9" s="22"/>
      <c r="W9" s="23"/>
      <c r="X9" s="22"/>
      <c r="Y9" s="22"/>
      <c r="Z9" s="22"/>
      <c r="AA9" s="22"/>
      <c r="AB9" s="23"/>
      <c r="AC9" s="23"/>
      <c r="AD9" s="22"/>
    </row>
    <row r="10" spans="1:31" ht="63.75" x14ac:dyDescent="0.25">
      <c r="A10" s="146" t="s">
        <v>197</v>
      </c>
      <c r="B10" s="147" t="s">
        <v>198</v>
      </c>
      <c r="C10" s="3" t="s">
        <v>0</v>
      </c>
      <c r="D10" s="25" t="s">
        <v>89</v>
      </c>
      <c r="E10" s="148" t="s">
        <v>223</v>
      </c>
      <c r="F10" s="148" t="s">
        <v>199</v>
      </c>
      <c r="G10" s="148" t="s">
        <v>200</v>
      </c>
      <c r="H10" s="148" t="s">
        <v>201</v>
      </c>
      <c r="I10" s="148" t="s">
        <v>202</v>
      </c>
      <c r="J10" s="148" t="s">
        <v>203</v>
      </c>
      <c r="K10" s="148" t="s">
        <v>204</v>
      </c>
      <c r="L10" s="148" t="s">
        <v>205</v>
      </c>
      <c r="M10" s="148" t="s">
        <v>206</v>
      </c>
      <c r="N10" s="148" t="s">
        <v>207</v>
      </c>
      <c r="O10" s="149" t="s">
        <v>208</v>
      </c>
      <c r="P10" s="150" t="s">
        <v>209</v>
      </c>
      <c r="Q10" s="151" t="s">
        <v>210</v>
      </c>
      <c r="R10" s="151" t="s">
        <v>211</v>
      </c>
      <c r="S10" s="152" t="s">
        <v>212</v>
      </c>
      <c r="T10" s="153" t="s">
        <v>213</v>
      </c>
      <c r="U10" s="153" t="s">
        <v>214</v>
      </c>
      <c r="V10" s="153" t="s">
        <v>215</v>
      </c>
      <c r="W10" s="153" t="s">
        <v>216</v>
      </c>
      <c r="X10" s="153" t="s">
        <v>217</v>
      </c>
      <c r="Y10" s="153" t="s">
        <v>218</v>
      </c>
      <c r="Z10" s="154" t="s">
        <v>225</v>
      </c>
      <c r="AA10" s="155" t="s">
        <v>219</v>
      </c>
      <c r="AB10" s="155" t="s">
        <v>220</v>
      </c>
      <c r="AC10" s="155" t="s">
        <v>221</v>
      </c>
      <c r="AD10" s="156" t="s">
        <v>222</v>
      </c>
      <c r="AE10" s="61"/>
    </row>
    <row r="11" spans="1:31" s="50" customFormat="1" ht="11.25" customHeight="1" x14ac:dyDescent="0.25">
      <c r="A11" s="49">
        <v>4</v>
      </c>
      <c r="B11" s="108" t="s">
        <v>53</v>
      </c>
      <c r="C11" s="50" t="s">
        <v>173</v>
      </c>
      <c r="D11" s="50" t="s">
        <v>174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6084</v>
      </c>
      <c r="K11" s="51">
        <v>6760</v>
      </c>
      <c r="L11" s="51">
        <v>95586</v>
      </c>
      <c r="M11" s="51">
        <v>1121593</v>
      </c>
      <c r="N11" s="51">
        <v>15000</v>
      </c>
      <c r="O11" s="51">
        <v>1232179</v>
      </c>
      <c r="P11" s="51">
        <v>0</v>
      </c>
      <c r="Q11" s="51">
        <v>0</v>
      </c>
      <c r="R11" s="51">
        <v>126960</v>
      </c>
      <c r="S11" s="51">
        <v>0</v>
      </c>
      <c r="T11" s="51">
        <v>0</v>
      </c>
      <c r="U11" s="51">
        <v>19541</v>
      </c>
      <c r="V11" s="51">
        <v>27500</v>
      </c>
      <c r="W11" s="51">
        <v>0</v>
      </c>
      <c r="X11" s="51">
        <v>0</v>
      </c>
      <c r="Y11" s="51">
        <v>22000</v>
      </c>
      <c r="Z11" s="51">
        <v>1428180</v>
      </c>
      <c r="AA11" s="33">
        <f t="shared" ref="AA11:AA20" si="0">IFERROR(M11/E11,0)</f>
        <v>0</v>
      </c>
      <c r="AB11" s="33">
        <f t="shared" ref="AB11:AB20" si="1">IFERROR(Z11/E11,0)</f>
        <v>0</v>
      </c>
      <c r="AC11" s="33">
        <f t="shared" ref="AC11:AC20" si="2">IFERROR(Z11/K11,0)</f>
        <v>211.26923076923077</v>
      </c>
      <c r="AD11" s="143">
        <v>21</v>
      </c>
    </row>
    <row r="12" spans="1:31" s="50" customFormat="1" ht="11.25" customHeight="1" x14ac:dyDescent="0.25">
      <c r="A12" s="49">
        <v>4</v>
      </c>
      <c r="B12" s="108" t="s">
        <v>53</v>
      </c>
      <c r="C12" s="50" t="s">
        <v>177</v>
      </c>
      <c r="D12" s="2" t="s">
        <v>192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8194</v>
      </c>
      <c r="K12" s="51">
        <v>8686</v>
      </c>
      <c r="L12" s="51">
        <v>225528</v>
      </c>
      <c r="M12" s="51">
        <v>3264169</v>
      </c>
      <c r="N12" s="51">
        <v>200000</v>
      </c>
      <c r="O12" s="51">
        <v>3689696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8537</v>
      </c>
      <c r="V12" s="51">
        <v>0</v>
      </c>
      <c r="W12" s="51">
        <v>0</v>
      </c>
      <c r="X12" s="51">
        <v>0</v>
      </c>
      <c r="Y12" s="51">
        <v>0</v>
      </c>
      <c r="Z12" s="51">
        <v>3698233</v>
      </c>
      <c r="AA12" s="33">
        <f t="shared" si="0"/>
        <v>0</v>
      </c>
      <c r="AB12" s="33">
        <f t="shared" si="1"/>
        <v>0</v>
      </c>
      <c r="AC12" s="33">
        <f t="shared" si="2"/>
        <v>425.76939903292657</v>
      </c>
      <c r="AD12" s="143">
        <v>21</v>
      </c>
    </row>
    <row r="13" spans="1:31" s="50" customFormat="1" ht="11.25" customHeight="1" x14ac:dyDescent="0.25">
      <c r="A13" s="49">
        <v>4</v>
      </c>
      <c r="B13" s="108" t="s">
        <v>53</v>
      </c>
      <c r="C13" s="50" t="s">
        <v>179</v>
      </c>
      <c r="D13" s="2" t="s">
        <v>174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6084</v>
      </c>
      <c r="K13" s="51">
        <v>6760</v>
      </c>
      <c r="L13" s="51">
        <v>97581</v>
      </c>
      <c r="M13" s="51">
        <v>1161013</v>
      </c>
      <c r="N13" s="51">
        <v>15000</v>
      </c>
      <c r="O13" s="51">
        <v>1273594</v>
      </c>
      <c r="P13" s="51">
        <v>0</v>
      </c>
      <c r="Q13" s="51">
        <v>0</v>
      </c>
      <c r="R13" s="51">
        <v>138326</v>
      </c>
      <c r="S13" s="51">
        <v>0</v>
      </c>
      <c r="T13" s="51">
        <v>0</v>
      </c>
      <c r="U13" s="51">
        <v>11339</v>
      </c>
      <c r="V13" s="51">
        <v>50307</v>
      </c>
      <c r="W13" s="51">
        <v>0</v>
      </c>
      <c r="X13" s="51">
        <v>0</v>
      </c>
      <c r="Y13" s="51">
        <v>17500</v>
      </c>
      <c r="Z13" s="51">
        <v>1491066</v>
      </c>
      <c r="AA13" s="33">
        <f t="shared" si="0"/>
        <v>0</v>
      </c>
      <c r="AB13" s="33">
        <f t="shared" si="1"/>
        <v>0</v>
      </c>
      <c r="AC13" s="33">
        <f t="shared" si="2"/>
        <v>220.57189349112426</v>
      </c>
      <c r="AD13" s="143">
        <v>21</v>
      </c>
    </row>
    <row r="14" spans="1:31" s="50" customFormat="1" ht="11.25" customHeight="1" x14ac:dyDescent="0.25">
      <c r="A14" s="49">
        <v>4</v>
      </c>
      <c r="B14" s="108" t="s">
        <v>53</v>
      </c>
      <c r="C14" s="50" t="s">
        <v>180</v>
      </c>
      <c r="D14" s="2" t="s">
        <v>174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6084</v>
      </c>
      <c r="K14" s="51">
        <v>6760</v>
      </c>
      <c r="L14" s="51">
        <v>95586</v>
      </c>
      <c r="M14" s="51">
        <v>1133361</v>
      </c>
      <c r="N14" s="51">
        <v>15000</v>
      </c>
      <c r="O14" s="51">
        <v>1243947</v>
      </c>
      <c r="P14" s="51">
        <v>0</v>
      </c>
      <c r="Q14" s="51">
        <v>0</v>
      </c>
      <c r="R14" s="51">
        <v>89420</v>
      </c>
      <c r="S14" s="51">
        <v>0</v>
      </c>
      <c r="T14" s="51">
        <v>0</v>
      </c>
      <c r="U14" s="51">
        <v>20555</v>
      </c>
      <c r="V14" s="51">
        <v>21000</v>
      </c>
      <c r="W14" s="51">
        <v>0</v>
      </c>
      <c r="X14" s="51">
        <v>0</v>
      </c>
      <c r="Y14" s="51">
        <v>22000</v>
      </c>
      <c r="Z14" s="51">
        <v>1396922</v>
      </c>
      <c r="AA14" s="33">
        <f t="shared" si="0"/>
        <v>0</v>
      </c>
      <c r="AB14" s="33">
        <f t="shared" si="1"/>
        <v>0</v>
      </c>
      <c r="AC14" s="33">
        <f t="shared" si="2"/>
        <v>206.64526627218936</v>
      </c>
      <c r="AD14" s="143">
        <v>21</v>
      </c>
    </row>
    <row r="15" spans="1:31" s="50" customFormat="1" ht="11.25" customHeight="1" x14ac:dyDescent="0.25">
      <c r="A15" s="49">
        <v>4</v>
      </c>
      <c r="B15" s="108" t="s">
        <v>55</v>
      </c>
      <c r="C15" s="50" t="s">
        <v>120</v>
      </c>
      <c r="D15" s="50" t="s">
        <v>121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1623</v>
      </c>
      <c r="K15" s="51">
        <v>1720</v>
      </c>
      <c r="L15" s="51">
        <v>68286</v>
      </c>
      <c r="M15" s="51">
        <v>782338</v>
      </c>
      <c r="N15" s="51">
        <v>27791</v>
      </c>
      <c r="O15" s="51">
        <v>878415</v>
      </c>
      <c r="P15" s="51">
        <v>0</v>
      </c>
      <c r="Q15" s="51">
        <v>0</v>
      </c>
      <c r="R15" s="51">
        <v>24510</v>
      </c>
      <c r="S15" s="51">
        <v>0</v>
      </c>
      <c r="T15" s="51">
        <v>0</v>
      </c>
      <c r="U15" s="51">
        <v>14498</v>
      </c>
      <c r="V15" s="51">
        <v>0</v>
      </c>
      <c r="W15" s="51">
        <v>0</v>
      </c>
      <c r="X15" s="51">
        <v>0</v>
      </c>
      <c r="Y15" s="51">
        <v>41623</v>
      </c>
      <c r="Z15" s="51">
        <v>959046</v>
      </c>
      <c r="AA15" s="33">
        <f t="shared" si="0"/>
        <v>0</v>
      </c>
      <c r="AB15" s="33">
        <f t="shared" si="1"/>
        <v>0</v>
      </c>
      <c r="AC15" s="33">
        <f t="shared" si="2"/>
        <v>557.58488372093018</v>
      </c>
      <c r="AD15" s="143">
        <v>16</v>
      </c>
    </row>
    <row r="16" spans="1:31" s="50" customFormat="1" ht="11.25" customHeight="1" x14ac:dyDescent="0.25">
      <c r="A16" s="49">
        <v>4</v>
      </c>
      <c r="B16" s="108" t="s">
        <v>76</v>
      </c>
      <c r="C16" s="50" t="s">
        <v>104</v>
      </c>
      <c r="D16" s="50" t="s">
        <v>106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812</v>
      </c>
      <c r="K16" s="51">
        <v>870</v>
      </c>
      <c r="L16" s="51">
        <v>19800</v>
      </c>
      <c r="M16" s="51">
        <v>600532</v>
      </c>
      <c r="N16" s="51">
        <v>15995</v>
      </c>
      <c r="O16" s="51">
        <v>636327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636327</v>
      </c>
      <c r="AA16" s="33">
        <f t="shared" si="0"/>
        <v>0</v>
      </c>
      <c r="AB16" s="33">
        <f t="shared" si="1"/>
        <v>0</v>
      </c>
      <c r="AC16" s="33">
        <f t="shared" si="2"/>
        <v>731.41034482758619</v>
      </c>
      <c r="AD16" s="143">
        <v>21</v>
      </c>
    </row>
    <row r="17" spans="1:30" ht="11.25" customHeight="1" x14ac:dyDescent="0.25">
      <c r="A17" s="49">
        <v>4</v>
      </c>
      <c r="B17" s="108" t="s">
        <v>77</v>
      </c>
      <c r="C17" s="50" t="s">
        <v>123</v>
      </c>
      <c r="D17" s="50" t="s">
        <v>124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10903</v>
      </c>
      <c r="K17" s="51">
        <v>11603</v>
      </c>
      <c r="L17" s="51">
        <v>317302</v>
      </c>
      <c r="M17" s="51">
        <v>3213812</v>
      </c>
      <c r="N17" s="51">
        <v>726515</v>
      </c>
      <c r="O17" s="51">
        <v>4257629</v>
      </c>
      <c r="P17" s="51">
        <v>0</v>
      </c>
      <c r="Q17" s="51">
        <v>21455</v>
      </c>
      <c r="R17" s="51">
        <v>312311</v>
      </c>
      <c r="S17" s="51">
        <v>0</v>
      </c>
      <c r="T17" s="51">
        <v>0</v>
      </c>
      <c r="U17" s="51">
        <v>32500</v>
      </c>
      <c r="V17" s="51">
        <v>4350</v>
      </c>
      <c r="W17" s="51">
        <v>0</v>
      </c>
      <c r="X17" s="51">
        <v>5077</v>
      </c>
      <c r="Y17" s="51">
        <v>0</v>
      </c>
      <c r="Z17" s="51">
        <v>4633322</v>
      </c>
      <c r="AA17" s="33">
        <f t="shared" si="0"/>
        <v>0</v>
      </c>
      <c r="AB17" s="33">
        <f t="shared" si="1"/>
        <v>0</v>
      </c>
      <c r="AC17" s="33">
        <f t="shared" si="2"/>
        <v>399.32103766267346</v>
      </c>
      <c r="AD17" s="143">
        <v>19</v>
      </c>
    </row>
    <row r="18" spans="1:30" ht="11.25" customHeight="1" x14ac:dyDescent="0.25">
      <c r="A18" s="49">
        <v>4</v>
      </c>
      <c r="B18" s="108" t="s">
        <v>60</v>
      </c>
      <c r="C18" s="50" t="s">
        <v>127</v>
      </c>
      <c r="D18" s="50" t="s">
        <v>128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6236</v>
      </c>
      <c r="K18" s="51">
        <v>6867</v>
      </c>
      <c r="L18" s="51">
        <v>181787</v>
      </c>
      <c r="M18" s="51">
        <v>2140788</v>
      </c>
      <c r="N18" s="51">
        <v>116501</v>
      </c>
      <c r="O18" s="51">
        <v>2439076</v>
      </c>
      <c r="P18" s="51">
        <v>0</v>
      </c>
      <c r="Q18" s="51">
        <v>5900</v>
      </c>
      <c r="R18" s="51">
        <v>925388</v>
      </c>
      <c r="S18" s="51">
        <v>0</v>
      </c>
      <c r="T18" s="51">
        <v>0</v>
      </c>
      <c r="U18" s="51">
        <v>56691</v>
      </c>
      <c r="V18" s="51">
        <v>5650</v>
      </c>
      <c r="W18" s="51">
        <v>0</v>
      </c>
      <c r="X18" s="51">
        <v>14495</v>
      </c>
      <c r="Y18" s="51">
        <v>0</v>
      </c>
      <c r="Z18" s="51">
        <v>3447200</v>
      </c>
      <c r="AA18" s="33">
        <f t="shared" si="0"/>
        <v>0</v>
      </c>
      <c r="AB18" s="33">
        <f t="shared" si="1"/>
        <v>0</v>
      </c>
      <c r="AC18" s="33">
        <f t="shared" si="2"/>
        <v>501.99504878403962</v>
      </c>
      <c r="AD18" s="143">
        <v>16</v>
      </c>
    </row>
    <row r="19" spans="1:30" ht="11.25" customHeight="1" x14ac:dyDescent="0.25">
      <c r="A19" s="142">
        <v>4</v>
      </c>
      <c r="B19" s="110" t="s">
        <v>60</v>
      </c>
      <c r="C19" s="48" t="s">
        <v>129</v>
      </c>
      <c r="D19" s="48" t="s">
        <v>130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  <c r="J19" s="114">
        <v>25000</v>
      </c>
      <c r="K19" s="114">
        <v>30000</v>
      </c>
      <c r="L19" s="114">
        <v>869723</v>
      </c>
      <c r="M19" s="114">
        <v>7749470</v>
      </c>
      <c r="N19" s="114">
        <v>1785247</v>
      </c>
      <c r="O19" s="114">
        <v>10404440</v>
      </c>
      <c r="P19" s="114">
        <v>0</v>
      </c>
      <c r="Q19" s="114">
        <v>11114</v>
      </c>
      <c r="R19" s="64">
        <v>731209</v>
      </c>
      <c r="S19" s="114">
        <v>0</v>
      </c>
      <c r="T19" s="114">
        <v>0</v>
      </c>
      <c r="U19" s="64">
        <v>370763</v>
      </c>
      <c r="V19" s="64">
        <v>8083</v>
      </c>
      <c r="W19" s="114">
        <v>0</v>
      </c>
      <c r="X19" s="114">
        <v>5879</v>
      </c>
      <c r="Y19" s="64">
        <v>25343</v>
      </c>
      <c r="Z19" s="114">
        <v>11556830</v>
      </c>
      <c r="AA19" s="114">
        <f t="shared" si="0"/>
        <v>0</v>
      </c>
      <c r="AB19" s="114">
        <f t="shared" si="1"/>
        <v>0</v>
      </c>
      <c r="AC19" s="114">
        <f t="shared" si="2"/>
        <v>385.22766666666666</v>
      </c>
      <c r="AD19" s="113">
        <v>21</v>
      </c>
    </row>
    <row r="20" spans="1:30" ht="11.25" customHeight="1" x14ac:dyDescent="0.25">
      <c r="A20" s="49">
        <v>4</v>
      </c>
      <c r="B20" s="108" t="s">
        <v>63</v>
      </c>
      <c r="C20" s="50" t="s">
        <v>102</v>
      </c>
      <c r="D20" s="50" t="s">
        <v>105</v>
      </c>
      <c r="E20" s="51">
        <v>0</v>
      </c>
      <c r="F20" s="51">
        <v>2</v>
      </c>
      <c r="G20" s="51">
        <v>0</v>
      </c>
      <c r="H20" s="51">
        <v>0</v>
      </c>
      <c r="I20" s="51">
        <v>0</v>
      </c>
      <c r="J20" s="51">
        <v>3773</v>
      </c>
      <c r="K20" s="51">
        <v>4973</v>
      </c>
      <c r="L20" s="51">
        <v>94886</v>
      </c>
      <c r="M20" s="51">
        <v>1081348</v>
      </c>
      <c r="N20" s="51">
        <v>6346</v>
      </c>
      <c r="O20" s="51">
        <v>1182580</v>
      </c>
      <c r="P20" s="51">
        <v>0</v>
      </c>
      <c r="Q20" s="51">
        <v>559</v>
      </c>
      <c r="R20" s="86">
        <v>14250</v>
      </c>
      <c r="S20" s="51">
        <v>0</v>
      </c>
      <c r="T20" s="51">
        <v>0</v>
      </c>
      <c r="U20" s="51">
        <v>39544</v>
      </c>
      <c r="V20" s="86">
        <v>25419</v>
      </c>
      <c r="W20" s="51">
        <v>0</v>
      </c>
      <c r="X20" s="51">
        <v>1600</v>
      </c>
      <c r="Y20" s="51">
        <v>0</v>
      </c>
      <c r="Z20" s="51">
        <v>1263952</v>
      </c>
      <c r="AA20" s="33">
        <f t="shared" si="0"/>
        <v>0</v>
      </c>
      <c r="AB20" s="33">
        <f t="shared" si="1"/>
        <v>0</v>
      </c>
      <c r="AC20" s="33">
        <f t="shared" si="2"/>
        <v>254.16287954956766</v>
      </c>
      <c r="AD20" s="52" t="s">
        <v>92</v>
      </c>
    </row>
    <row r="21" spans="1:30" ht="11.25" customHeight="1" x14ac:dyDescent="0.25">
      <c r="A21" s="49"/>
      <c r="B21" s="108"/>
      <c r="C21" s="50"/>
      <c r="D21" s="50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86"/>
      <c r="S21" s="51"/>
      <c r="T21" s="51"/>
      <c r="U21" s="51"/>
      <c r="V21" s="86"/>
      <c r="W21" s="51"/>
      <c r="X21" s="51"/>
      <c r="Y21" s="51"/>
      <c r="Z21" s="51"/>
      <c r="AA21" s="33"/>
      <c r="AB21" s="33"/>
      <c r="AC21" s="33"/>
      <c r="AD21" s="52"/>
    </row>
    <row r="22" spans="1:30" ht="11.25" customHeight="1" x14ac:dyDescent="0.25">
      <c r="A22" s="49"/>
      <c r="B22" s="108"/>
      <c r="C22" s="50"/>
      <c r="D22" s="50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86"/>
      <c r="S22" s="51"/>
      <c r="T22" s="51"/>
      <c r="U22" s="51"/>
      <c r="V22" s="86"/>
      <c r="W22" s="51"/>
      <c r="X22" s="51"/>
      <c r="Y22" s="51"/>
      <c r="Z22" s="51"/>
      <c r="AA22" s="33"/>
      <c r="AB22" s="33"/>
      <c r="AC22" s="33"/>
      <c r="AD22" s="52"/>
    </row>
    <row r="23" spans="1:30" ht="11.25" customHeight="1" x14ac:dyDescent="0.25">
      <c r="A23" s="49"/>
      <c r="B23" s="108"/>
      <c r="C23" s="50"/>
      <c r="D23" s="50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86"/>
      <c r="S23" s="51"/>
      <c r="T23" s="51"/>
      <c r="U23" s="51"/>
      <c r="V23" s="86"/>
      <c r="W23" s="51"/>
      <c r="X23" s="51"/>
      <c r="Y23" s="51"/>
      <c r="Z23" s="51"/>
      <c r="AA23" s="33"/>
      <c r="AB23" s="33"/>
      <c r="AC23" s="33"/>
      <c r="AD23" s="52"/>
    </row>
    <row r="24" spans="1:30" ht="11.25" customHeight="1" x14ac:dyDescent="0.25">
      <c r="A24" s="43"/>
      <c r="E24" s="51"/>
      <c r="F24" s="51"/>
      <c r="G24" s="51"/>
      <c r="H24" s="51"/>
      <c r="I24" s="51"/>
      <c r="J24" s="51"/>
      <c r="K24" s="51"/>
      <c r="L24" s="33"/>
      <c r="M24" s="33"/>
      <c r="N24" s="33"/>
      <c r="O24" s="33"/>
      <c r="P24" s="33"/>
      <c r="Q24" s="6"/>
      <c r="R24" s="6"/>
      <c r="S24" s="73"/>
      <c r="T24" s="6"/>
      <c r="U24" s="6"/>
      <c r="V24" s="6"/>
      <c r="W24" s="6"/>
      <c r="X24" s="6"/>
      <c r="Y24" s="6"/>
      <c r="Z24" s="33"/>
      <c r="AA24" s="51"/>
      <c r="AB24" s="51"/>
      <c r="AC24" s="51"/>
      <c r="AD24" s="8"/>
    </row>
    <row r="25" spans="1:30" s="4" customFormat="1" x14ac:dyDescent="0.25">
      <c r="A25" s="102">
        <f>COUNTA(A11:A20)</f>
        <v>10</v>
      </c>
      <c r="B25" s="4" t="s">
        <v>69</v>
      </c>
      <c r="D25" s="59"/>
      <c r="E25" s="55">
        <f t="shared" ref="E25:AC25" si="3">ROUND(SUM(E11:E20)/$A$25,0)</f>
        <v>0</v>
      </c>
      <c r="F25" s="55">
        <f t="shared" si="3"/>
        <v>0</v>
      </c>
      <c r="G25" s="55">
        <f t="shared" si="3"/>
        <v>0</v>
      </c>
      <c r="H25" s="55">
        <f t="shared" si="3"/>
        <v>0</v>
      </c>
      <c r="I25" s="55">
        <f t="shared" si="3"/>
        <v>0</v>
      </c>
      <c r="J25" s="55">
        <f t="shared" si="3"/>
        <v>7479</v>
      </c>
      <c r="K25" s="55">
        <f t="shared" si="3"/>
        <v>8500</v>
      </c>
      <c r="L25" s="55">
        <f t="shared" si="3"/>
        <v>206607</v>
      </c>
      <c r="M25" s="55">
        <f t="shared" si="3"/>
        <v>2224842</v>
      </c>
      <c r="N25" s="55">
        <f t="shared" si="3"/>
        <v>292340</v>
      </c>
      <c r="O25" s="55">
        <f t="shared" si="3"/>
        <v>2723788</v>
      </c>
      <c r="P25" s="55">
        <f t="shared" si="3"/>
        <v>0</v>
      </c>
      <c r="Q25" s="55">
        <f t="shared" si="3"/>
        <v>3903</v>
      </c>
      <c r="R25" s="55">
        <f t="shared" si="3"/>
        <v>236237</v>
      </c>
      <c r="S25" s="55">
        <f t="shared" si="3"/>
        <v>0</v>
      </c>
      <c r="T25" s="55">
        <f t="shared" si="3"/>
        <v>0</v>
      </c>
      <c r="U25" s="55">
        <f t="shared" si="3"/>
        <v>57397</v>
      </c>
      <c r="V25" s="55">
        <f t="shared" si="3"/>
        <v>14231</v>
      </c>
      <c r="W25" s="55">
        <f t="shared" si="3"/>
        <v>0</v>
      </c>
      <c r="X25" s="55">
        <f t="shared" si="3"/>
        <v>2705</v>
      </c>
      <c r="Y25" s="55">
        <f t="shared" si="3"/>
        <v>12847</v>
      </c>
      <c r="Z25" s="55">
        <f t="shared" si="3"/>
        <v>3051108</v>
      </c>
      <c r="AA25" s="55">
        <f t="shared" si="3"/>
        <v>0</v>
      </c>
      <c r="AB25" s="55">
        <f t="shared" si="3"/>
        <v>0</v>
      </c>
      <c r="AC25" s="55">
        <f t="shared" si="3"/>
        <v>389</v>
      </c>
    </row>
    <row r="26" spans="1:30" x14ac:dyDescent="0.25"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</row>
    <row r="28" spans="1:30" x14ac:dyDescent="0.25"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</row>
  </sheetData>
  <sortState ref="A15:AD25">
    <sortCondition ref="B15:B25"/>
    <sortCondition ref="C15:C25"/>
  </sortState>
  <phoneticPr fontId="2" type="noConversion"/>
  <conditionalFormatting sqref="Q10">
    <cfRule type="cellIs" dxfId="13" priority="1" stopIfTrue="1" operator="greaterThan">
      <formula>#REF!</formula>
    </cfRule>
  </conditionalFormatting>
  <printOptions horizontalCentered="1"/>
  <pageMargins left="0.17" right="0.17" top="0.5" bottom="0.7" header="0.5" footer="0.41"/>
  <pageSetup paperSize="5" scale="6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E57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5"/>
  <cols>
    <col min="1" max="1" width="6" style="13" customWidth="1"/>
    <col min="2" max="2" width="9.28515625" style="13" customWidth="1"/>
    <col min="3" max="3" width="23.5703125" style="13" customWidth="1"/>
    <col min="4" max="4" width="49.85546875" style="129" customWidth="1"/>
    <col min="5" max="5" width="8.42578125" style="13" customWidth="1"/>
    <col min="6" max="6" width="7.7109375" style="13" customWidth="1"/>
    <col min="7" max="8" width="8.42578125" style="13" customWidth="1"/>
    <col min="9" max="9" width="8.42578125" style="24" customWidth="1"/>
    <col min="10" max="10" width="9.28515625" style="13" customWidth="1"/>
    <col min="11" max="11" width="9.7109375" style="13" customWidth="1"/>
    <col min="12" max="12" width="8.7109375" style="13" customWidth="1"/>
    <col min="13" max="13" width="10.7109375" style="13" customWidth="1"/>
    <col min="14" max="14" width="9.7109375" style="13" customWidth="1"/>
    <col min="15" max="15" width="9.42578125" style="13" customWidth="1"/>
    <col min="16" max="16" width="10.28515625" style="13" bestFit="1" customWidth="1"/>
    <col min="17" max="17" width="7.85546875" style="13" customWidth="1"/>
    <col min="18" max="18" width="10.85546875" style="13" customWidth="1"/>
    <col min="19" max="19" width="9" style="13" customWidth="1"/>
    <col min="20" max="20" width="8.5703125" style="13" customWidth="1"/>
    <col min="21" max="21" width="8.42578125" style="13" customWidth="1"/>
    <col min="22" max="22" width="9" style="13" customWidth="1"/>
    <col min="23" max="23" width="8.42578125" style="13" customWidth="1"/>
    <col min="24" max="24" width="8.28515625" style="13" customWidth="1"/>
    <col min="25" max="25" width="10.7109375" style="13" bestFit="1" customWidth="1"/>
    <col min="26" max="26" width="13.7109375" style="13" customWidth="1"/>
    <col min="27" max="27" width="9.28515625" style="13" customWidth="1"/>
    <col min="28" max="28" width="8.85546875" style="13" customWidth="1"/>
    <col min="29" max="29" width="7.42578125" style="13" customWidth="1"/>
    <col min="30" max="30" width="9.85546875" style="123" customWidth="1"/>
    <col min="31" max="31" width="11.28515625" style="13" customWidth="1"/>
    <col min="32" max="32" width="9.140625" style="13" customWidth="1"/>
    <col min="33" max="16384" width="9.140625" style="13"/>
  </cols>
  <sheetData>
    <row r="1" spans="1:31" s="2" customFormat="1" ht="15.75" x14ac:dyDescent="0.25">
      <c r="A1" s="43"/>
      <c r="B1" s="157" t="s">
        <v>1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65"/>
    </row>
    <row r="2" spans="1:31" s="2" customFormat="1" ht="15.75" x14ac:dyDescent="0.25">
      <c r="A2" s="43"/>
      <c r="B2" s="157" t="s">
        <v>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65"/>
    </row>
    <row r="3" spans="1:31" s="2" customFormat="1" ht="18" x14ac:dyDescent="0.25">
      <c r="A3" s="43"/>
      <c r="B3" s="80" t="s">
        <v>46</v>
      </c>
      <c r="C3" s="81"/>
      <c r="D3" s="125"/>
      <c r="E3" s="120"/>
      <c r="F3" s="118"/>
      <c r="G3" s="118"/>
      <c r="H3" s="118"/>
      <c r="I3" s="118"/>
      <c r="J3" s="118"/>
      <c r="K3" s="118"/>
      <c r="L3" s="39"/>
      <c r="M3" s="39"/>
      <c r="N3" s="39"/>
      <c r="O3" s="39"/>
      <c r="P3" s="39"/>
      <c r="Q3" s="119"/>
      <c r="R3" s="119"/>
      <c r="S3" s="121"/>
      <c r="T3" s="119"/>
      <c r="U3" s="119"/>
      <c r="V3" s="119"/>
      <c r="W3" s="119"/>
      <c r="X3" s="119"/>
      <c r="Y3" s="119"/>
      <c r="Z3" s="33"/>
      <c r="AA3" s="118"/>
      <c r="AB3" s="118"/>
      <c r="AC3" s="118"/>
      <c r="AD3" s="8"/>
      <c r="AE3" s="39"/>
    </row>
    <row r="4" spans="1:31" s="2" customFormat="1" ht="11.25" customHeight="1" x14ac:dyDescent="0.25">
      <c r="A4" s="43"/>
      <c r="D4" s="126"/>
      <c r="E4" s="51"/>
      <c r="F4" s="51"/>
      <c r="G4" s="51"/>
      <c r="H4" s="51"/>
      <c r="I4" s="51"/>
      <c r="J4" s="51"/>
      <c r="K4" s="51"/>
      <c r="L4" s="33"/>
      <c r="M4" s="33"/>
      <c r="N4" s="33"/>
      <c r="O4" s="33"/>
      <c r="P4" s="33"/>
      <c r="Q4" s="6"/>
      <c r="R4" s="6"/>
      <c r="S4" s="73"/>
      <c r="T4" s="6"/>
      <c r="U4" s="6"/>
      <c r="V4" s="6"/>
      <c r="W4" s="6"/>
      <c r="X4" s="6"/>
      <c r="Y4" s="6"/>
      <c r="Z4" s="33"/>
      <c r="AA4" s="51"/>
      <c r="AB4" s="51"/>
      <c r="AC4" s="51"/>
      <c r="AD4" s="8"/>
      <c r="AE4" s="39"/>
    </row>
    <row r="5" spans="1:31" s="2" customFormat="1" ht="11.25" customHeight="1" x14ac:dyDescent="0.25">
      <c r="A5" s="43"/>
      <c r="B5" s="4" t="s">
        <v>51</v>
      </c>
      <c r="C5" s="1"/>
      <c r="D5" s="127"/>
      <c r="E5" s="28" t="str">
        <f>+SummaryAllConstr!D5</f>
        <v>CALENDAR YEAR 2021</v>
      </c>
      <c r="F5" s="29"/>
      <c r="G5" s="29"/>
      <c r="H5" s="29"/>
      <c r="I5" s="29"/>
      <c r="J5" s="29"/>
      <c r="K5" s="30"/>
      <c r="L5" s="30"/>
      <c r="M5" s="30"/>
      <c r="N5" s="30"/>
      <c r="P5" s="44" t="str">
        <f>+SummaryAllConstr!O5</f>
        <v>January 2021</v>
      </c>
      <c r="Q5" s="84" t="s">
        <v>45</v>
      </c>
      <c r="R5" s="85"/>
      <c r="S5" s="74"/>
      <c r="T5" s="85"/>
      <c r="U5" s="87"/>
      <c r="V5" s="87"/>
      <c r="W5" s="87"/>
      <c r="X5" s="6"/>
      <c r="Y5" s="87"/>
      <c r="Z5" s="30"/>
      <c r="AA5" s="51"/>
      <c r="AB5" s="51"/>
      <c r="AC5" s="51"/>
      <c r="AD5" s="8"/>
      <c r="AE5" s="65"/>
    </row>
    <row r="6" spans="1:31" s="2" customFormat="1" ht="11.25" customHeight="1" x14ac:dyDescent="0.25">
      <c r="A6" s="43"/>
      <c r="B6" s="4" t="s">
        <v>4</v>
      </c>
      <c r="C6" s="1"/>
      <c r="D6" s="127"/>
      <c r="E6" s="28" t="str">
        <f>+SummaryAllConstr!D6</f>
        <v>Construction Contract Completed Between 1/01/2021 and 12/31/2021</v>
      </c>
      <c r="F6" s="29"/>
      <c r="G6" s="29"/>
      <c r="H6" s="29"/>
      <c r="I6" s="29"/>
      <c r="J6" s="29"/>
      <c r="K6" s="30"/>
      <c r="L6" s="30"/>
      <c r="M6" s="30"/>
      <c r="N6" s="30"/>
      <c r="P6" s="32" t="s">
        <v>42</v>
      </c>
      <c r="Q6" s="85"/>
      <c r="R6" s="79">
        <f>+SummaryAllConstr!Q6</f>
        <v>23621</v>
      </c>
      <c r="S6" s="76"/>
      <c r="T6" s="79"/>
      <c r="U6" s="87"/>
      <c r="V6" s="87"/>
      <c r="W6" s="87"/>
      <c r="X6" s="6"/>
      <c r="Y6" s="87"/>
      <c r="Z6" s="30"/>
      <c r="AA6" s="51"/>
      <c r="AB6" s="51"/>
      <c r="AC6" s="51"/>
      <c r="AD6" s="8"/>
      <c r="AE6" s="65"/>
    </row>
    <row r="7" spans="1:31" s="2" customFormat="1" ht="11.25" customHeight="1" x14ac:dyDescent="0.25">
      <c r="A7" s="43"/>
      <c r="B7" s="4"/>
      <c r="C7" s="1"/>
      <c r="D7" s="127"/>
      <c r="E7" s="28"/>
      <c r="F7" s="29"/>
      <c r="G7" s="29"/>
      <c r="H7" s="29"/>
      <c r="I7" s="29"/>
      <c r="J7" s="29"/>
      <c r="K7" s="30"/>
      <c r="L7" s="30"/>
      <c r="M7" s="30"/>
      <c r="N7" s="30"/>
      <c r="P7" s="32" t="s">
        <v>43</v>
      </c>
      <c r="Q7" s="85"/>
      <c r="R7" s="79">
        <f>+SummaryAllConstr!Q7</f>
        <v>25507</v>
      </c>
      <c r="S7" s="76"/>
      <c r="T7" s="79"/>
      <c r="U7" s="87"/>
      <c r="V7" s="87"/>
      <c r="W7" s="87"/>
      <c r="X7" s="6"/>
      <c r="Y7" s="87"/>
      <c r="Z7" s="30"/>
      <c r="AA7" s="51"/>
      <c r="AB7" s="51"/>
      <c r="AC7" s="30"/>
      <c r="AD7" s="8"/>
      <c r="AE7" s="65"/>
    </row>
    <row r="8" spans="1:31" s="2" customFormat="1" ht="11.25" customHeight="1" x14ac:dyDescent="0.25">
      <c r="A8" s="43"/>
      <c r="B8" s="4"/>
      <c r="C8" s="1"/>
      <c r="D8" s="127"/>
      <c r="E8" s="28"/>
      <c r="F8" s="29"/>
      <c r="G8" s="29"/>
      <c r="H8" s="29"/>
      <c r="I8" s="29"/>
      <c r="J8" s="29"/>
      <c r="K8" s="30"/>
      <c r="L8" s="30"/>
      <c r="M8" s="30"/>
      <c r="N8" s="30"/>
      <c r="P8" s="32" t="s">
        <v>44</v>
      </c>
      <c r="Q8" s="85"/>
      <c r="R8" s="79">
        <f>+SummaryAllConstr!Q8</f>
        <v>33132</v>
      </c>
      <c r="S8" s="76"/>
      <c r="T8" s="79"/>
      <c r="U8" s="87"/>
      <c r="V8" s="87"/>
      <c r="W8" s="87"/>
      <c r="X8" s="6"/>
      <c r="Y8" s="87"/>
      <c r="Z8" s="30"/>
      <c r="AA8" s="51"/>
      <c r="AB8" s="51"/>
      <c r="AC8" s="30"/>
      <c r="AD8" s="8"/>
      <c r="AE8" s="65"/>
    </row>
    <row r="9" spans="1:31" s="2" customFormat="1" ht="11.25" customHeight="1" x14ac:dyDescent="0.25">
      <c r="A9" s="43"/>
      <c r="B9" s="4"/>
      <c r="C9" s="1"/>
      <c r="D9" s="127"/>
      <c r="E9" s="28"/>
      <c r="F9" s="29"/>
      <c r="G9" s="29"/>
      <c r="H9" s="29"/>
      <c r="I9" s="29"/>
      <c r="J9" s="29"/>
      <c r="K9" s="30"/>
      <c r="L9" s="30"/>
      <c r="M9" s="30"/>
      <c r="N9" s="30"/>
      <c r="O9" s="30"/>
      <c r="P9" s="33"/>
      <c r="Q9" s="6"/>
      <c r="R9" s="6"/>
      <c r="S9" s="73"/>
      <c r="T9" s="6"/>
      <c r="U9" s="87"/>
      <c r="V9" s="87"/>
      <c r="W9" s="87"/>
      <c r="X9" s="6"/>
      <c r="Y9" s="87"/>
      <c r="Z9" s="30"/>
      <c r="AA9" s="51"/>
      <c r="AB9" s="51"/>
      <c r="AC9" s="30"/>
      <c r="AD9" s="8"/>
      <c r="AE9" s="65"/>
    </row>
    <row r="10" spans="1:31" s="4" customFormat="1" ht="63.75" x14ac:dyDescent="0.25">
      <c r="A10" s="146" t="s">
        <v>197</v>
      </c>
      <c r="B10" s="147" t="s">
        <v>198</v>
      </c>
      <c r="C10" s="3" t="s">
        <v>0</v>
      </c>
      <c r="D10" s="25" t="s">
        <v>89</v>
      </c>
      <c r="E10" s="148" t="s">
        <v>223</v>
      </c>
      <c r="F10" s="148" t="s">
        <v>199</v>
      </c>
      <c r="G10" s="148" t="s">
        <v>200</v>
      </c>
      <c r="H10" s="148" t="s">
        <v>201</v>
      </c>
      <c r="I10" s="148" t="s">
        <v>202</v>
      </c>
      <c r="J10" s="148" t="s">
        <v>203</v>
      </c>
      <c r="K10" s="148" t="s">
        <v>204</v>
      </c>
      <c r="L10" s="148" t="s">
        <v>205</v>
      </c>
      <c r="M10" s="148" t="s">
        <v>206</v>
      </c>
      <c r="N10" s="148" t="s">
        <v>207</v>
      </c>
      <c r="O10" s="149" t="s">
        <v>208</v>
      </c>
      <c r="P10" s="150" t="s">
        <v>209</v>
      </c>
      <c r="Q10" s="151" t="s">
        <v>210</v>
      </c>
      <c r="R10" s="151" t="s">
        <v>211</v>
      </c>
      <c r="S10" s="152" t="s">
        <v>212</v>
      </c>
      <c r="T10" s="153" t="s">
        <v>213</v>
      </c>
      <c r="U10" s="153" t="s">
        <v>214</v>
      </c>
      <c r="V10" s="153" t="s">
        <v>215</v>
      </c>
      <c r="W10" s="153" t="s">
        <v>216</v>
      </c>
      <c r="X10" s="153" t="s">
        <v>217</v>
      </c>
      <c r="Y10" s="153" t="s">
        <v>218</v>
      </c>
      <c r="Z10" s="154" t="s">
        <v>225</v>
      </c>
      <c r="AA10" s="155" t="s">
        <v>219</v>
      </c>
      <c r="AB10" s="155" t="s">
        <v>220</v>
      </c>
      <c r="AC10" s="155" t="s">
        <v>221</v>
      </c>
      <c r="AD10" s="156" t="s">
        <v>222</v>
      </c>
      <c r="AE10" s="67"/>
    </row>
    <row r="11" spans="1:31" s="50" customFormat="1" ht="11.25" customHeight="1" x14ac:dyDescent="0.25">
      <c r="A11" s="49">
        <v>1</v>
      </c>
      <c r="B11" s="108" t="s">
        <v>57</v>
      </c>
      <c r="C11" s="50" t="s">
        <v>110</v>
      </c>
      <c r="D11" s="128" t="s">
        <v>116</v>
      </c>
      <c r="E11" s="51">
        <v>176</v>
      </c>
      <c r="F11" s="51">
        <v>8</v>
      </c>
      <c r="G11" s="51">
        <v>8</v>
      </c>
      <c r="H11" s="51">
        <v>0</v>
      </c>
      <c r="I11" s="51">
        <v>0</v>
      </c>
      <c r="J11" s="51">
        <v>10334</v>
      </c>
      <c r="K11" s="51">
        <v>11674</v>
      </c>
      <c r="L11" s="51">
        <v>195881</v>
      </c>
      <c r="M11" s="51">
        <v>2520000</v>
      </c>
      <c r="N11" s="51">
        <v>74412</v>
      </c>
      <c r="O11" s="51">
        <v>2790293</v>
      </c>
      <c r="P11" s="51">
        <v>15854</v>
      </c>
      <c r="Q11" s="51">
        <v>0</v>
      </c>
      <c r="R11" s="51">
        <v>99500</v>
      </c>
      <c r="S11" s="51">
        <v>0</v>
      </c>
      <c r="T11" s="51">
        <v>0</v>
      </c>
      <c r="U11" s="51">
        <v>33500</v>
      </c>
      <c r="V11" s="51">
        <v>0</v>
      </c>
      <c r="W11" s="51">
        <v>0</v>
      </c>
      <c r="X11" s="51">
        <v>0</v>
      </c>
      <c r="Y11" s="51">
        <v>0</v>
      </c>
      <c r="Z11" s="51">
        <v>2923293</v>
      </c>
      <c r="AA11" s="33">
        <f t="shared" ref="AA11:AA47" si="0">IFERROR(M11/E11,0)</f>
        <v>14318.181818181818</v>
      </c>
      <c r="AB11" s="33">
        <f t="shared" ref="AB11:AB47" si="1">IFERROR(Z11/E11,0)</f>
        <v>16609.61931818182</v>
      </c>
      <c r="AC11" s="33">
        <f t="shared" ref="AC11:AC47" si="2">IFERROR(Z11/K11,0)</f>
        <v>250.41057049854376</v>
      </c>
      <c r="AD11" s="143" t="s">
        <v>196</v>
      </c>
      <c r="AE11" s="68"/>
    </row>
    <row r="12" spans="1:31" s="50" customFormat="1" ht="11.25" customHeight="1" x14ac:dyDescent="0.25">
      <c r="A12" s="49">
        <v>1</v>
      </c>
      <c r="B12" s="108" t="s">
        <v>78</v>
      </c>
      <c r="C12" s="50" t="s">
        <v>155</v>
      </c>
      <c r="D12" s="128" t="s">
        <v>81</v>
      </c>
      <c r="E12" s="51">
        <v>272</v>
      </c>
      <c r="F12" s="51">
        <v>16</v>
      </c>
      <c r="G12" s="51">
        <v>14</v>
      </c>
      <c r="H12" s="51">
        <v>0</v>
      </c>
      <c r="I12" s="51">
        <v>0</v>
      </c>
      <c r="J12" s="51">
        <v>20225</v>
      </c>
      <c r="K12" s="51">
        <v>24579</v>
      </c>
      <c r="L12" s="51">
        <v>397777</v>
      </c>
      <c r="M12" s="51">
        <v>6020837</v>
      </c>
      <c r="N12" s="51">
        <v>434683</v>
      </c>
      <c r="O12" s="51">
        <v>6853297</v>
      </c>
      <c r="P12" s="51">
        <v>25196</v>
      </c>
      <c r="Q12" s="51">
        <v>0</v>
      </c>
      <c r="R12" s="51">
        <v>255000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6927</v>
      </c>
      <c r="Z12" s="51">
        <v>7115224</v>
      </c>
      <c r="AA12" s="33">
        <f t="shared" si="0"/>
        <v>22135.430147058825</v>
      </c>
      <c r="AB12" s="33">
        <f t="shared" si="1"/>
        <v>26158.911764705881</v>
      </c>
      <c r="AC12" s="33">
        <f t="shared" si="2"/>
        <v>289.48386834289437</v>
      </c>
      <c r="AD12" s="143" t="s">
        <v>156</v>
      </c>
      <c r="AE12" s="68"/>
    </row>
    <row r="13" spans="1:31" s="50" customFormat="1" ht="11.25" customHeight="1" x14ac:dyDescent="0.25">
      <c r="A13" s="49">
        <v>1</v>
      </c>
      <c r="B13" s="108" t="s">
        <v>61</v>
      </c>
      <c r="C13" s="50" t="s">
        <v>148</v>
      </c>
      <c r="D13" s="128" t="s">
        <v>149</v>
      </c>
      <c r="E13" s="51">
        <v>220</v>
      </c>
      <c r="F13" s="51">
        <v>10</v>
      </c>
      <c r="G13" s="51">
        <v>10</v>
      </c>
      <c r="H13" s="51">
        <v>0</v>
      </c>
      <c r="I13" s="51">
        <v>0</v>
      </c>
      <c r="J13" s="51">
        <v>10254</v>
      </c>
      <c r="K13" s="51">
        <v>15185</v>
      </c>
      <c r="L13" s="51">
        <v>412749</v>
      </c>
      <c r="M13" s="51">
        <v>4117329</v>
      </c>
      <c r="N13" s="51">
        <v>0</v>
      </c>
      <c r="O13" s="51">
        <v>4530078</v>
      </c>
      <c r="P13" s="51">
        <v>20591</v>
      </c>
      <c r="Q13" s="51">
        <v>0</v>
      </c>
      <c r="R13" s="51">
        <v>218867</v>
      </c>
      <c r="S13" s="51">
        <v>149222</v>
      </c>
      <c r="T13" s="51">
        <v>0</v>
      </c>
      <c r="U13" s="51">
        <v>65358</v>
      </c>
      <c r="V13" s="51">
        <v>0</v>
      </c>
      <c r="W13" s="51">
        <v>0</v>
      </c>
      <c r="X13" s="51">
        <v>0</v>
      </c>
      <c r="Y13" s="51">
        <v>165644</v>
      </c>
      <c r="Z13" s="51">
        <v>5129169</v>
      </c>
      <c r="AA13" s="33">
        <f t="shared" si="0"/>
        <v>18715.131818181817</v>
      </c>
      <c r="AB13" s="33">
        <f t="shared" si="1"/>
        <v>23314.404545454545</v>
      </c>
      <c r="AC13" s="33">
        <f t="shared" si="2"/>
        <v>337.77866315442873</v>
      </c>
      <c r="AD13" s="143">
        <v>16</v>
      </c>
      <c r="AE13" s="68"/>
    </row>
    <row r="14" spans="1:31" s="50" customFormat="1" ht="11.25" customHeight="1" x14ac:dyDescent="0.25">
      <c r="A14" s="49">
        <v>1</v>
      </c>
      <c r="B14" s="108" t="s">
        <v>61</v>
      </c>
      <c r="C14" s="50" t="s">
        <v>153</v>
      </c>
      <c r="D14" s="128" t="s">
        <v>81</v>
      </c>
      <c r="E14" s="51">
        <v>220</v>
      </c>
      <c r="F14" s="51">
        <v>10</v>
      </c>
      <c r="G14" s="51">
        <v>10</v>
      </c>
      <c r="H14" s="51">
        <v>0</v>
      </c>
      <c r="I14" s="51">
        <v>0</v>
      </c>
      <c r="J14" s="51">
        <v>10528</v>
      </c>
      <c r="K14" s="51">
        <v>14529</v>
      </c>
      <c r="L14" s="51">
        <v>309605</v>
      </c>
      <c r="M14" s="51">
        <v>4101718</v>
      </c>
      <c r="N14" s="51">
        <v>0</v>
      </c>
      <c r="O14" s="51">
        <v>4411323</v>
      </c>
      <c r="P14" s="51">
        <v>20051</v>
      </c>
      <c r="Q14" s="51">
        <v>0</v>
      </c>
      <c r="R14" s="51">
        <v>384313</v>
      </c>
      <c r="S14" s="51">
        <v>175482</v>
      </c>
      <c r="T14" s="51">
        <v>0</v>
      </c>
      <c r="U14" s="51">
        <v>262721</v>
      </c>
      <c r="V14" s="51">
        <v>0</v>
      </c>
      <c r="W14" s="51">
        <v>0</v>
      </c>
      <c r="X14" s="51">
        <v>0</v>
      </c>
      <c r="Y14" s="51">
        <v>151047</v>
      </c>
      <c r="Z14" s="51">
        <v>5384886</v>
      </c>
      <c r="AA14" s="33">
        <f t="shared" si="0"/>
        <v>18644.172727272726</v>
      </c>
      <c r="AB14" s="33">
        <f t="shared" si="1"/>
        <v>24476.754545454547</v>
      </c>
      <c r="AC14" s="33">
        <f t="shared" si="2"/>
        <v>370.63018790006197</v>
      </c>
      <c r="AD14" s="143">
        <v>17</v>
      </c>
      <c r="AE14" s="68"/>
    </row>
    <row r="15" spans="1:31" s="50" customFormat="1" ht="11.25" customHeight="1" x14ac:dyDescent="0.25">
      <c r="A15" s="49">
        <v>1</v>
      </c>
      <c r="B15" s="108" t="s">
        <v>61</v>
      </c>
      <c r="C15" s="50" t="s">
        <v>150</v>
      </c>
      <c r="D15" s="128" t="s">
        <v>151</v>
      </c>
      <c r="E15" s="51">
        <v>132</v>
      </c>
      <c r="F15" s="51">
        <v>6</v>
      </c>
      <c r="G15" s="51">
        <v>6</v>
      </c>
      <c r="H15" s="51">
        <v>0</v>
      </c>
      <c r="I15" s="51">
        <v>0</v>
      </c>
      <c r="J15" s="51">
        <v>7311</v>
      </c>
      <c r="K15" s="51">
        <v>8776</v>
      </c>
      <c r="L15" s="51">
        <v>218186</v>
      </c>
      <c r="M15" s="51">
        <v>2633806</v>
      </c>
      <c r="N15" s="51">
        <v>0</v>
      </c>
      <c r="O15" s="51">
        <v>2851992</v>
      </c>
      <c r="P15" s="51">
        <v>21606</v>
      </c>
      <c r="Q15" s="51">
        <v>0</v>
      </c>
      <c r="R15" s="51">
        <v>162003</v>
      </c>
      <c r="S15" s="51">
        <v>0</v>
      </c>
      <c r="T15" s="51">
        <v>0</v>
      </c>
      <c r="U15" s="51">
        <v>138039</v>
      </c>
      <c r="V15" s="51">
        <v>74720</v>
      </c>
      <c r="W15" s="51">
        <v>0</v>
      </c>
      <c r="X15" s="51">
        <v>0</v>
      </c>
      <c r="Y15" s="51">
        <v>156203</v>
      </c>
      <c r="Z15" s="51">
        <v>3382957</v>
      </c>
      <c r="AA15" s="33">
        <f t="shared" si="0"/>
        <v>19953.075757575756</v>
      </c>
      <c r="AB15" s="33">
        <f t="shared" si="1"/>
        <v>25628.46212121212</v>
      </c>
      <c r="AC15" s="33">
        <f t="shared" si="2"/>
        <v>385.47823609845034</v>
      </c>
      <c r="AD15" s="143">
        <v>16</v>
      </c>
      <c r="AE15" s="68"/>
    </row>
    <row r="16" spans="1:31" s="50" customFormat="1" ht="11.25" customHeight="1" x14ac:dyDescent="0.25">
      <c r="A16" s="49">
        <v>1</v>
      </c>
      <c r="B16" s="108" t="s">
        <v>61</v>
      </c>
      <c r="C16" s="50" t="s">
        <v>161</v>
      </c>
      <c r="D16" s="128" t="s">
        <v>81</v>
      </c>
      <c r="E16" s="51">
        <v>220</v>
      </c>
      <c r="F16" s="51">
        <v>10</v>
      </c>
      <c r="G16" s="51">
        <v>10</v>
      </c>
      <c r="H16" s="51">
        <v>0</v>
      </c>
      <c r="I16" s="51">
        <v>0</v>
      </c>
      <c r="J16" s="51">
        <v>10358</v>
      </c>
      <c r="K16" s="51">
        <v>15127</v>
      </c>
      <c r="L16" s="51">
        <v>273618</v>
      </c>
      <c r="M16" s="51">
        <v>4393750</v>
      </c>
      <c r="N16" s="51">
        <v>0</v>
      </c>
      <c r="O16" s="51">
        <v>4667368</v>
      </c>
      <c r="P16" s="51">
        <v>21215</v>
      </c>
      <c r="Q16" s="51">
        <v>0</v>
      </c>
      <c r="R16" s="51">
        <v>159325</v>
      </c>
      <c r="S16" s="51">
        <v>154503</v>
      </c>
      <c r="T16" s="51">
        <v>0</v>
      </c>
      <c r="U16" s="51">
        <v>63170</v>
      </c>
      <c r="V16" s="51">
        <v>0</v>
      </c>
      <c r="W16" s="51">
        <v>0</v>
      </c>
      <c r="X16" s="51">
        <v>0</v>
      </c>
      <c r="Y16" s="51">
        <v>124600</v>
      </c>
      <c r="Z16" s="51">
        <v>5168966</v>
      </c>
      <c r="AA16" s="33">
        <f t="shared" si="0"/>
        <v>19971.590909090908</v>
      </c>
      <c r="AB16" s="33">
        <f t="shared" si="1"/>
        <v>23495.3</v>
      </c>
      <c r="AC16" s="33">
        <f t="shared" si="2"/>
        <v>341.70463409797054</v>
      </c>
      <c r="AD16" s="143">
        <v>17</v>
      </c>
      <c r="AE16" s="68"/>
    </row>
    <row r="17" spans="1:31" s="50" customFormat="1" ht="11.25" customHeight="1" x14ac:dyDescent="0.25">
      <c r="A17" s="49">
        <v>1</v>
      </c>
      <c r="B17" s="108" t="s">
        <v>63</v>
      </c>
      <c r="C17" s="50" t="s">
        <v>101</v>
      </c>
      <c r="D17" s="128" t="s">
        <v>81</v>
      </c>
      <c r="E17" s="51">
        <v>108</v>
      </c>
      <c r="F17" s="51">
        <v>6</v>
      </c>
      <c r="G17" s="51">
        <v>6</v>
      </c>
      <c r="H17" s="51">
        <v>0</v>
      </c>
      <c r="I17" s="51">
        <v>0</v>
      </c>
      <c r="J17" s="51">
        <v>7979</v>
      </c>
      <c r="K17" s="51">
        <v>9450</v>
      </c>
      <c r="L17" s="51">
        <v>144337</v>
      </c>
      <c r="M17" s="51">
        <v>2104758</v>
      </c>
      <c r="N17" s="51">
        <v>43545</v>
      </c>
      <c r="O17" s="51">
        <v>2292640</v>
      </c>
      <c r="P17" s="51">
        <v>21228</v>
      </c>
      <c r="Q17" s="51">
        <v>4150</v>
      </c>
      <c r="R17" s="86">
        <v>13576</v>
      </c>
      <c r="S17" s="51">
        <v>3830</v>
      </c>
      <c r="T17" s="51">
        <v>0</v>
      </c>
      <c r="U17" s="51">
        <v>0</v>
      </c>
      <c r="V17" s="86">
        <v>20000</v>
      </c>
      <c r="W17" s="51">
        <v>0</v>
      </c>
      <c r="X17" s="51">
        <v>0</v>
      </c>
      <c r="Y17" s="51">
        <v>0</v>
      </c>
      <c r="Z17" s="51">
        <v>2334196</v>
      </c>
      <c r="AA17" s="33">
        <f t="shared" si="0"/>
        <v>19488.5</v>
      </c>
      <c r="AB17" s="33">
        <f t="shared" si="1"/>
        <v>21612.925925925927</v>
      </c>
      <c r="AC17" s="33">
        <f t="shared" si="2"/>
        <v>247.00486772486772</v>
      </c>
      <c r="AD17" s="52" t="s">
        <v>92</v>
      </c>
      <c r="AE17" s="68"/>
    </row>
    <row r="18" spans="1:31" s="50" customFormat="1" ht="11.25" customHeight="1" x14ac:dyDescent="0.25">
      <c r="A18" s="49">
        <v>1</v>
      </c>
      <c r="B18" s="108" t="s">
        <v>64</v>
      </c>
      <c r="C18" s="50" t="s">
        <v>141</v>
      </c>
      <c r="D18" s="128" t="s">
        <v>142</v>
      </c>
      <c r="E18" s="51">
        <v>580</v>
      </c>
      <c r="F18" s="51">
        <v>30</v>
      </c>
      <c r="G18" s="51">
        <v>30</v>
      </c>
      <c r="H18" s="51">
        <v>0</v>
      </c>
      <c r="I18" s="51">
        <v>0</v>
      </c>
      <c r="J18" s="51">
        <v>55633</v>
      </c>
      <c r="K18" s="51">
        <v>61933</v>
      </c>
      <c r="L18" s="51">
        <v>1205577</v>
      </c>
      <c r="M18" s="51">
        <v>12558308</v>
      </c>
      <c r="N18" s="51">
        <v>2024835</v>
      </c>
      <c r="O18" s="51">
        <v>15788720</v>
      </c>
      <c r="P18" s="51">
        <v>27222</v>
      </c>
      <c r="Q18" s="51">
        <v>0</v>
      </c>
      <c r="R18" s="51">
        <v>3219521</v>
      </c>
      <c r="S18" s="51">
        <v>0</v>
      </c>
      <c r="T18" s="51">
        <v>0</v>
      </c>
      <c r="U18" s="51">
        <v>8500</v>
      </c>
      <c r="V18" s="51">
        <v>0</v>
      </c>
      <c r="W18" s="51">
        <v>0</v>
      </c>
      <c r="X18" s="51">
        <v>147361</v>
      </c>
      <c r="Y18" s="51">
        <v>126881</v>
      </c>
      <c r="Z18" s="51">
        <v>19290983</v>
      </c>
      <c r="AA18" s="33">
        <f t="shared" si="0"/>
        <v>21652.255172413792</v>
      </c>
      <c r="AB18" s="33">
        <f t="shared" si="1"/>
        <v>33260.315517241383</v>
      </c>
      <c r="AC18" s="33">
        <f t="shared" si="2"/>
        <v>311.48148805967742</v>
      </c>
      <c r="AD18" s="143">
        <v>18</v>
      </c>
      <c r="AE18" s="68"/>
    </row>
    <row r="19" spans="1:31" s="50" customFormat="1" ht="11.25" customHeight="1" x14ac:dyDescent="0.25">
      <c r="A19" s="142">
        <v>1</v>
      </c>
      <c r="B19" s="110" t="s">
        <v>80</v>
      </c>
      <c r="C19" s="48" t="s">
        <v>135</v>
      </c>
      <c r="D19" s="144" t="s">
        <v>81</v>
      </c>
      <c r="E19" s="114">
        <v>198</v>
      </c>
      <c r="F19" s="114">
        <v>11</v>
      </c>
      <c r="G19" s="114">
        <v>11</v>
      </c>
      <c r="H19" s="114">
        <v>0</v>
      </c>
      <c r="I19" s="114">
        <v>0</v>
      </c>
      <c r="J19" s="114">
        <v>13523</v>
      </c>
      <c r="K19" s="114">
        <v>14390</v>
      </c>
      <c r="L19" s="114">
        <v>323171</v>
      </c>
      <c r="M19" s="114">
        <v>3874816</v>
      </c>
      <c r="N19" s="114">
        <v>159170</v>
      </c>
      <c r="O19" s="114">
        <v>4357157</v>
      </c>
      <c r="P19" s="114">
        <v>22006</v>
      </c>
      <c r="Q19" s="114">
        <v>0</v>
      </c>
      <c r="R19" s="64">
        <v>269417</v>
      </c>
      <c r="S19" s="114">
        <v>0</v>
      </c>
      <c r="T19" s="114">
        <v>0</v>
      </c>
      <c r="U19" s="64">
        <v>44187</v>
      </c>
      <c r="V19" s="64">
        <v>46615</v>
      </c>
      <c r="W19" s="114">
        <v>0</v>
      </c>
      <c r="X19" s="114">
        <v>21410</v>
      </c>
      <c r="Y19" s="64">
        <v>98053</v>
      </c>
      <c r="Z19" s="114">
        <v>4836839</v>
      </c>
      <c r="AA19" s="114">
        <f t="shared" si="0"/>
        <v>19569.777777777777</v>
      </c>
      <c r="AB19" s="114">
        <f t="shared" si="1"/>
        <v>24428.479797979799</v>
      </c>
      <c r="AC19" s="114">
        <f t="shared" si="2"/>
        <v>336.12501737317581</v>
      </c>
      <c r="AD19" s="113" t="s">
        <v>136</v>
      </c>
      <c r="AE19" s="68"/>
    </row>
    <row r="20" spans="1:31" s="50" customFormat="1" ht="11.25" customHeight="1" x14ac:dyDescent="0.25">
      <c r="A20" s="49">
        <v>2</v>
      </c>
      <c r="B20" s="108" t="s">
        <v>52</v>
      </c>
      <c r="C20" s="50" t="s">
        <v>152</v>
      </c>
      <c r="D20" s="128" t="s">
        <v>154</v>
      </c>
      <c r="E20" s="51">
        <v>176</v>
      </c>
      <c r="F20" s="51">
        <v>8</v>
      </c>
      <c r="G20" s="51">
        <v>0</v>
      </c>
      <c r="H20" s="51">
        <v>8</v>
      </c>
      <c r="I20" s="51">
        <v>0</v>
      </c>
      <c r="J20" s="51">
        <v>13004</v>
      </c>
      <c r="K20" s="51">
        <v>18482</v>
      </c>
      <c r="L20" s="51">
        <v>146193</v>
      </c>
      <c r="M20" s="51">
        <v>2309819</v>
      </c>
      <c r="N20" s="51">
        <v>88904</v>
      </c>
      <c r="O20" s="51">
        <v>2544916</v>
      </c>
      <c r="P20" s="51">
        <v>14460</v>
      </c>
      <c r="Q20" s="51">
        <v>0</v>
      </c>
      <c r="R20" s="51">
        <v>247525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2792441</v>
      </c>
      <c r="AA20" s="33">
        <f t="shared" si="0"/>
        <v>13123.97159090909</v>
      </c>
      <c r="AB20" s="33">
        <f t="shared" si="1"/>
        <v>15866.142045454546</v>
      </c>
      <c r="AC20" s="33">
        <f t="shared" si="2"/>
        <v>151.08976301266097</v>
      </c>
      <c r="AD20" s="143" t="s">
        <v>145</v>
      </c>
      <c r="AE20" s="68"/>
    </row>
    <row r="21" spans="1:31" s="50" customFormat="1" ht="11.25" customHeight="1" x14ac:dyDescent="0.25">
      <c r="A21" s="49">
        <v>2</v>
      </c>
      <c r="B21" s="108" t="s">
        <v>74</v>
      </c>
      <c r="C21" s="50" t="s">
        <v>168</v>
      </c>
      <c r="D21" s="128" t="s">
        <v>166</v>
      </c>
      <c r="E21" s="51">
        <v>198</v>
      </c>
      <c r="F21" s="51">
        <v>9</v>
      </c>
      <c r="G21" s="51">
        <v>0</v>
      </c>
      <c r="H21" s="51">
        <v>9</v>
      </c>
      <c r="I21" s="51">
        <v>0</v>
      </c>
      <c r="J21" s="51">
        <v>7480</v>
      </c>
      <c r="K21" s="51">
        <v>8800</v>
      </c>
      <c r="L21" s="51">
        <v>174151</v>
      </c>
      <c r="M21" s="51">
        <v>2342801</v>
      </c>
      <c r="N21" s="51">
        <v>166820</v>
      </c>
      <c r="O21" s="51">
        <v>2683773</v>
      </c>
      <c r="P21" s="51">
        <v>13554</v>
      </c>
      <c r="Q21" s="51">
        <v>303886</v>
      </c>
      <c r="R21" s="51">
        <v>188939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5867</v>
      </c>
      <c r="Y21" s="51">
        <v>3162</v>
      </c>
      <c r="Z21" s="51">
        <v>3185627</v>
      </c>
      <c r="AA21" s="33">
        <f t="shared" si="0"/>
        <v>11832.328282828283</v>
      </c>
      <c r="AB21" s="33">
        <f t="shared" si="1"/>
        <v>16089.025252525253</v>
      </c>
      <c r="AC21" s="33">
        <f t="shared" si="2"/>
        <v>362.00306818181821</v>
      </c>
      <c r="AD21" s="143" t="s">
        <v>165</v>
      </c>
      <c r="AE21" s="68"/>
    </row>
    <row r="22" spans="1:31" s="50" customFormat="1" ht="11.25" customHeight="1" x14ac:dyDescent="0.25">
      <c r="A22" s="49">
        <v>2</v>
      </c>
      <c r="B22" s="108" t="s">
        <v>74</v>
      </c>
      <c r="C22" s="50" t="s">
        <v>167</v>
      </c>
      <c r="D22" s="128" t="s">
        <v>170</v>
      </c>
      <c r="E22" s="51">
        <v>110</v>
      </c>
      <c r="F22" s="51">
        <v>4</v>
      </c>
      <c r="G22" s="51">
        <v>0</v>
      </c>
      <c r="H22" s="51">
        <v>4</v>
      </c>
      <c r="I22" s="51">
        <v>0</v>
      </c>
      <c r="J22" s="51">
        <v>5324</v>
      </c>
      <c r="K22" s="51">
        <v>7417</v>
      </c>
      <c r="L22" s="51">
        <v>146967</v>
      </c>
      <c r="M22" s="51">
        <v>2322027</v>
      </c>
      <c r="N22" s="51">
        <v>284750</v>
      </c>
      <c r="O22" s="51">
        <v>2753745</v>
      </c>
      <c r="P22" s="51">
        <v>25034</v>
      </c>
      <c r="Q22" s="51">
        <v>354942</v>
      </c>
      <c r="R22" s="51">
        <v>276103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2401</v>
      </c>
      <c r="Z22" s="51">
        <v>3387190</v>
      </c>
      <c r="AA22" s="33">
        <f t="shared" si="0"/>
        <v>21109.336363636365</v>
      </c>
      <c r="AB22" s="33">
        <f t="shared" si="1"/>
        <v>30792.636363636364</v>
      </c>
      <c r="AC22" s="33">
        <f t="shared" si="2"/>
        <v>456.67925037076986</v>
      </c>
      <c r="AD22" s="143" t="s">
        <v>169</v>
      </c>
      <c r="AE22" s="68"/>
    </row>
    <row r="23" spans="1:31" s="50" customFormat="1" ht="11.25" customHeight="1" x14ac:dyDescent="0.25">
      <c r="A23" s="49">
        <v>2</v>
      </c>
      <c r="B23" s="108" t="s">
        <v>74</v>
      </c>
      <c r="C23" s="50" t="s">
        <v>194</v>
      </c>
      <c r="D23" s="128" t="s">
        <v>182</v>
      </c>
      <c r="E23" s="51">
        <v>110</v>
      </c>
      <c r="F23" s="51">
        <v>4</v>
      </c>
      <c r="G23" s="51">
        <v>0</v>
      </c>
      <c r="H23" s="51">
        <v>4</v>
      </c>
      <c r="I23" s="51">
        <v>0</v>
      </c>
      <c r="J23" s="51">
        <v>4667</v>
      </c>
      <c r="K23" s="51">
        <v>5019</v>
      </c>
      <c r="L23" s="51">
        <v>152516</v>
      </c>
      <c r="M23" s="51">
        <v>1719322</v>
      </c>
      <c r="N23" s="51">
        <v>86584</v>
      </c>
      <c r="O23" s="51">
        <v>1958422</v>
      </c>
      <c r="P23" s="51">
        <v>17804</v>
      </c>
      <c r="Q23" s="51">
        <v>286016</v>
      </c>
      <c r="R23" s="51">
        <v>165826</v>
      </c>
      <c r="S23" s="51">
        <v>0</v>
      </c>
      <c r="T23" s="51">
        <v>0</v>
      </c>
      <c r="U23" s="51">
        <v>1897</v>
      </c>
      <c r="V23" s="51">
        <v>0</v>
      </c>
      <c r="W23" s="51">
        <v>0</v>
      </c>
      <c r="X23" s="51">
        <v>0</v>
      </c>
      <c r="Y23" s="51">
        <v>2483</v>
      </c>
      <c r="Z23" s="51">
        <v>2414644</v>
      </c>
      <c r="AA23" s="33">
        <f t="shared" si="0"/>
        <v>15630.2</v>
      </c>
      <c r="AB23" s="33">
        <f t="shared" si="1"/>
        <v>21951.30909090909</v>
      </c>
      <c r="AC23" s="33">
        <f t="shared" si="2"/>
        <v>481.10061765291891</v>
      </c>
      <c r="AD23" s="143" t="s">
        <v>181</v>
      </c>
      <c r="AE23" s="68"/>
    </row>
    <row r="24" spans="1:31" s="50" customFormat="1" ht="11.25" customHeight="1" x14ac:dyDescent="0.25">
      <c r="A24" s="49">
        <v>2</v>
      </c>
      <c r="B24" s="108" t="s">
        <v>74</v>
      </c>
      <c r="C24" s="50" t="s">
        <v>184</v>
      </c>
      <c r="D24" s="128" t="s">
        <v>81</v>
      </c>
      <c r="E24" s="51">
        <v>61</v>
      </c>
      <c r="F24" s="51">
        <v>2</v>
      </c>
      <c r="G24" s="51">
        <v>0</v>
      </c>
      <c r="H24" s="51">
        <v>2</v>
      </c>
      <c r="I24" s="51">
        <v>0</v>
      </c>
      <c r="J24" s="51">
        <v>3718</v>
      </c>
      <c r="K24" s="51">
        <v>4906</v>
      </c>
      <c r="L24" s="51">
        <v>90710</v>
      </c>
      <c r="M24" s="51">
        <v>1953079</v>
      </c>
      <c r="N24" s="51">
        <v>254538</v>
      </c>
      <c r="O24" s="51">
        <v>2298327</v>
      </c>
      <c r="P24" s="51">
        <v>37677</v>
      </c>
      <c r="Q24" s="51">
        <v>302968</v>
      </c>
      <c r="R24" s="51">
        <v>141303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1917</v>
      </c>
      <c r="Z24" s="51">
        <v>2744514</v>
      </c>
      <c r="AA24" s="33">
        <f t="shared" si="0"/>
        <v>32017.688524590165</v>
      </c>
      <c r="AB24" s="33">
        <f t="shared" si="1"/>
        <v>44992.032786885247</v>
      </c>
      <c r="AC24" s="33">
        <f t="shared" si="2"/>
        <v>559.41989400733792</v>
      </c>
      <c r="AD24" s="143" t="s">
        <v>181</v>
      </c>
      <c r="AE24" s="68"/>
    </row>
    <row r="25" spans="1:31" s="50" customFormat="1" ht="11.25" customHeight="1" x14ac:dyDescent="0.25">
      <c r="A25" s="49">
        <v>2</v>
      </c>
      <c r="B25" s="108" t="s">
        <v>74</v>
      </c>
      <c r="C25" s="50" t="s">
        <v>190</v>
      </c>
      <c r="D25" s="128" t="s">
        <v>191</v>
      </c>
      <c r="E25" s="51">
        <v>374</v>
      </c>
      <c r="F25" s="51">
        <v>17</v>
      </c>
      <c r="G25" s="51">
        <v>0</v>
      </c>
      <c r="H25" s="51">
        <v>17</v>
      </c>
      <c r="I25" s="51">
        <v>0</v>
      </c>
      <c r="J25" s="51">
        <v>15302</v>
      </c>
      <c r="K25" s="51">
        <v>39632</v>
      </c>
      <c r="L25" s="51">
        <v>488894</v>
      </c>
      <c r="M25" s="51">
        <v>6977736</v>
      </c>
      <c r="N25" s="51">
        <v>259292</v>
      </c>
      <c r="O25" s="51">
        <v>7725921</v>
      </c>
      <c r="P25" s="51">
        <v>20658</v>
      </c>
      <c r="Q25" s="51">
        <v>942522</v>
      </c>
      <c r="R25" s="51">
        <v>225337</v>
      </c>
      <c r="S25" s="51">
        <v>0</v>
      </c>
      <c r="T25" s="51">
        <v>0</v>
      </c>
      <c r="U25" s="51">
        <v>1897</v>
      </c>
      <c r="V25" s="51">
        <v>0</v>
      </c>
      <c r="W25" s="51">
        <v>0</v>
      </c>
      <c r="X25" s="51">
        <v>0</v>
      </c>
      <c r="Y25" s="51">
        <v>3491</v>
      </c>
      <c r="Z25" s="51">
        <v>8899169</v>
      </c>
      <c r="AA25" s="33">
        <f t="shared" si="0"/>
        <v>18657.048128342245</v>
      </c>
      <c r="AB25" s="33">
        <f t="shared" si="1"/>
        <v>23794.569518716577</v>
      </c>
      <c r="AC25" s="33">
        <f t="shared" si="2"/>
        <v>224.5450393621316</v>
      </c>
      <c r="AD25" s="143" t="s">
        <v>163</v>
      </c>
      <c r="AE25" s="68"/>
    </row>
    <row r="26" spans="1:31" s="50" customFormat="1" ht="11.25" customHeight="1" x14ac:dyDescent="0.25">
      <c r="A26" s="49">
        <v>2</v>
      </c>
      <c r="B26" s="108" t="s">
        <v>74</v>
      </c>
      <c r="C26" s="50" t="s">
        <v>188</v>
      </c>
      <c r="D26" s="128" t="s">
        <v>189</v>
      </c>
      <c r="E26" s="51">
        <v>154</v>
      </c>
      <c r="F26" s="51">
        <v>7</v>
      </c>
      <c r="G26" s="51">
        <v>0</v>
      </c>
      <c r="H26" s="51">
        <v>7</v>
      </c>
      <c r="I26" s="51">
        <v>0</v>
      </c>
      <c r="J26" s="51">
        <v>6794</v>
      </c>
      <c r="K26" s="51">
        <v>7994</v>
      </c>
      <c r="L26" s="51">
        <v>206009</v>
      </c>
      <c r="M26" s="51">
        <v>2341959</v>
      </c>
      <c r="N26" s="51">
        <v>111442</v>
      </c>
      <c r="O26" s="51">
        <v>2659410</v>
      </c>
      <c r="P26" s="51">
        <v>17269</v>
      </c>
      <c r="Q26" s="51">
        <v>364872</v>
      </c>
      <c r="R26" s="51">
        <v>231310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1446</v>
      </c>
      <c r="Z26" s="51">
        <v>3257039</v>
      </c>
      <c r="AA26" s="33">
        <f t="shared" si="0"/>
        <v>15207.525974025973</v>
      </c>
      <c r="AB26" s="33">
        <f t="shared" si="1"/>
        <v>21149.603896103898</v>
      </c>
      <c r="AC26" s="33">
        <f t="shared" si="2"/>
        <v>407.43545158869154</v>
      </c>
      <c r="AD26" s="143">
        <v>16</v>
      </c>
      <c r="AE26" s="68"/>
    </row>
    <row r="27" spans="1:31" s="50" customFormat="1" ht="11.25" customHeight="1" x14ac:dyDescent="0.25">
      <c r="A27" s="49">
        <v>2</v>
      </c>
      <c r="B27" s="108" t="s">
        <v>53</v>
      </c>
      <c r="C27" s="50" t="s">
        <v>175</v>
      </c>
      <c r="D27" s="2" t="s">
        <v>176</v>
      </c>
      <c r="E27" s="51">
        <v>80</v>
      </c>
      <c r="F27" s="51">
        <v>0</v>
      </c>
      <c r="G27" s="51">
        <v>0</v>
      </c>
      <c r="H27" s="51">
        <v>0</v>
      </c>
      <c r="I27" s="51">
        <v>0</v>
      </c>
      <c r="J27" s="51">
        <v>17400</v>
      </c>
      <c r="K27" s="51">
        <v>18500</v>
      </c>
      <c r="L27" s="51">
        <v>361829</v>
      </c>
      <c r="M27" s="51">
        <v>4029198</v>
      </c>
      <c r="N27" s="51">
        <v>99894</v>
      </c>
      <c r="O27" s="51">
        <v>4490921</v>
      </c>
      <c r="P27" s="51">
        <v>56137</v>
      </c>
      <c r="Q27" s="51">
        <v>0</v>
      </c>
      <c r="R27" s="51">
        <v>1093238</v>
      </c>
      <c r="S27" s="51">
        <v>0</v>
      </c>
      <c r="T27" s="51">
        <v>0</v>
      </c>
      <c r="U27" s="51">
        <v>0</v>
      </c>
      <c r="V27" s="51">
        <v>377225</v>
      </c>
      <c r="W27" s="51">
        <v>0</v>
      </c>
      <c r="X27" s="51">
        <v>0</v>
      </c>
      <c r="Y27" s="51">
        <v>0</v>
      </c>
      <c r="Z27" s="51">
        <v>5961384</v>
      </c>
      <c r="AA27" s="33">
        <f t="shared" si="0"/>
        <v>50364.974999999999</v>
      </c>
      <c r="AB27" s="33">
        <f t="shared" si="1"/>
        <v>74517.3</v>
      </c>
      <c r="AC27" s="33">
        <f t="shared" si="2"/>
        <v>322.23697297297298</v>
      </c>
      <c r="AD27" s="143">
        <v>21</v>
      </c>
    </row>
    <row r="28" spans="1:31" s="50" customFormat="1" ht="11.25" customHeight="1" x14ac:dyDescent="0.25">
      <c r="A28" s="49">
        <v>2</v>
      </c>
      <c r="B28" s="108" t="s">
        <v>57</v>
      </c>
      <c r="C28" s="50" t="s">
        <v>111</v>
      </c>
      <c r="D28" s="128" t="s">
        <v>117</v>
      </c>
      <c r="E28" s="51">
        <v>60</v>
      </c>
      <c r="F28" s="51">
        <v>1</v>
      </c>
      <c r="G28" s="51">
        <v>0</v>
      </c>
      <c r="H28" s="51">
        <v>1</v>
      </c>
      <c r="I28" s="51">
        <v>0</v>
      </c>
      <c r="J28" s="51">
        <v>10706</v>
      </c>
      <c r="K28" s="51">
        <v>11348</v>
      </c>
      <c r="L28" s="51">
        <v>214765</v>
      </c>
      <c r="M28" s="51">
        <v>2768542</v>
      </c>
      <c r="N28" s="51">
        <v>28729</v>
      </c>
      <c r="O28" s="51">
        <v>3012036</v>
      </c>
      <c r="P28" s="51">
        <v>50201</v>
      </c>
      <c r="Q28" s="51">
        <v>12700</v>
      </c>
      <c r="R28" s="51">
        <v>228405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3253142</v>
      </c>
      <c r="AA28" s="33">
        <f t="shared" si="0"/>
        <v>46142.366666666669</v>
      </c>
      <c r="AB28" s="33">
        <f t="shared" si="1"/>
        <v>54219.033333333333</v>
      </c>
      <c r="AC28" s="33">
        <f t="shared" si="2"/>
        <v>286.67095523440253</v>
      </c>
      <c r="AD28" s="143" t="s">
        <v>196</v>
      </c>
      <c r="AE28" s="68"/>
    </row>
    <row r="29" spans="1:31" s="50" customFormat="1" ht="11.25" customHeight="1" x14ac:dyDescent="0.25">
      <c r="A29" s="49">
        <v>2</v>
      </c>
      <c r="B29" s="108" t="s">
        <v>59</v>
      </c>
      <c r="C29" s="50" t="s">
        <v>185</v>
      </c>
      <c r="D29" s="128" t="s">
        <v>186</v>
      </c>
      <c r="E29" s="51">
        <v>1447</v>
      </c>
      <c r="F29" s="51">
        <v>42</v>
      </c>
      <c r="G29" s="51">
        <v>16</v>
      </c>
      <c r="H29" s="51">
        <v>19</v>
      </c>
      <c r="I29" s="51">
        <v>0</v>
      </c>
      <c r="J29" s="51">
        <v>117232</v>
      </c>
      <c r="K29" s="51">
        <v>13053</v>
      </c>
      <c r="L29" s="51">
        <v>1869017</v>
      </c>
      <c r="M29" s="51">
        <v>24644887</v>
      </c>
      <c r="N29" s="51">
        <v>2227440</v>
      </c>
      <c r="O29" s="51">
        <v>28741343</v>
      </c>
      <c r="P29" s="51">
        <v>19863</v>
      </c>
      <c r="Q29" s="51">
        <v>0</v>
      </c>
      <c r="R29" s="51">
        <v>1669263</v>
      </c>
      <c r="S29" s="51">
        <v>0</v>
      </c>
      <c r="T29" s="51">
        <v>5098717</v>
      </c>
      <c r="U29" s="51">
        <v>291294</v>
      </c>
      <c r="V29" s="51">
        <v>399603</v>
      </c>
      <c r="W29" s="51">
        <v>0</v>
      </c>
      <c r="X29" s="51">
        <v>0</v>
      </c>
      <c r="Y29" s="51">
        <v>92136</v>
      </c>
      <c r="Z29" s="51">
        <v>36292357</v>
      </c>
      <c r="AA29" s="33">
        <f t="shared" si="0"/>
        <v>17031.711817553558</v>
      </c>
      <c r="AB29" s="33">
        <f t="shared" si="1"/>
        <v>25081.10366275052</v>
      </c>
      <c r="AC29" s="33">
        <f t="shared" si="2"/>
        <v>2780.3843560867235</v>
      </c>
      <c r="AD29" s="143" t="s">
        <v>195</v>
      </c>
      <c r="AE29" s="68"/>
    </row>
    <row r="30" spans="1:31" s="50" customFormat="1" ht="11.25" customHeight="1" x14ac:dyDescent="0.25">
      <c r="A30" s="49">
        <v>2</v>
      </c>
      <c r="B30" s="108" t="s">
        <v>79</v>
      </c>
      <c r="C30" s="50" t="s">
        <v>108</v>
      </c>
      <c r="D30" s="128" t="s">
        <v>115</v>
      </c>
      <c r="E30" s="51">
        <v>643</v>
      </c>
      <c r="F30" s="51">
        <v>28</v>
      </c>
      <c r="G30" s="51">
        <v>0</v>
      </c>
      <c r="H30" s="51">
        <v>22</v>
      </c>
      <c r="I30" s="51">
        <v>0</v>
      </c>
      <c r="J30" s="51">
        <v>31590</v>
      </c>
      <c r="K30" s="51">
        <v>47013</v>
      </c>
      <c r="L30" s="51">
        <v>753737</v>
      </c>
      <c r="M30" s="51">
        <v>11837406</v>
      </c>
      <c r="N30" s="51">
        <v>821631</v>
      </c>
      <c r="O30" s="51">
        <v>13412774</v>
      </c>
      <c r="P30" s="51">
        <v>20860</v>
      </c>
      <c r="Q30" s="51">
        <v>546488</v>
      </c>
      <c r="R30" s="51">
        <v>606594</v>
      </c>
      <c r="S30" s="51">
        <v>97228</v>
      </c>
      <c r="T30" s="51">
        <v>0</v>
      </c>
      <c r="U30" s="51">
        <v>39228</v>
      </c>
      <c r="V30" s="51">
        <v>336000</v>
      </c>
      <c r="W30" s="51">
        <v>503934</v>
      </c>
      <c r="X30" s="51">
        <v>0</v>
      </c>
      <c r="Y30" s="51">
        <v>222410</v>
      </c>
      <c r="Z30" s="51">
        <v>15764655</v>
      </c>
      <c r="AA30" s="33">
        <f t="shared" si="0"/>
        <v>18409.65163297045</v>
      </c>
      <c r="AB30" s="33">
        <f t="shared" si="1"/>
        <v>24517.34836702955</v>
      </c>
      <c r="AC30" s="33">
        <f t="shared" si="2"/>
        <v>335.32544189904922</v>
      </c>
      <c r="AD30" s="143" t="s">
        <v>90</v>
      </c>
      <c r="AE30" s="68"/>
    </row>
    <row r="31" spans="1:31" s="50" customFormat="1" ht="11.25" customHeight="1" x14ac:dyDescent="0.25">
      <c r="A31" s="49">
        <v>3</v>
      </c>
      <c r="B31" s="108" t="s">
        <v>72</v>
      </c>
      <c r="C31" s="50" t="s">
        <v>103</v>
      </c>
      <c r="D31" s="128" t="s">
        <v>113</v>
      </c>
      <c r="E31" s="51">
        <v>450</v>
      </c>
      <c r="F31" s="51">
        <v>18</v>
      </c>
      <c r="G31" s="51">
        <v>0</v>
      </c>
      <c r="H31" s="51">
        <v>0</v>
      </c>
      <c r="I31" s="51">
        <v>18</v>
      </c>
      <c r="J31" s="51">
        <v>40940</v>
      </c>
      <c r="K31" s="51">
        <v>43396</v>
      </c>
      <c r="L31" s="51">
        <v>737275</v>
      </c>
      <c r="M31" s="51">
        <v>18375390</v>
      </c>
      <c r="N31" s="51">
        <v>580557</v>
      </c>
      <c r="O31" s="51">
        <v>19693222</v>
      </c>
      <c r="P31" s="51">
        <v>43763</v>
      </c>
      <c r="Q31" s="51">
        <v>0</v>
      </c>
      <c r="R31" s="51">
        <v>643312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232200</v>
      </c>
      <c r="Z31" s="51">
        <v>20568734</v>
      </c>
      <c r="AA31" s="33">
        <f t="shared" si="0"/>
        <v>40834.199999999997</v>
      </c>
      <c r="AB31" s="33">
        <f t="shared" si="1"/>
        <v>45708.297777777778</v>
      </c>
      <c r="AC31" s="33">
        <f t="shared" si="2"/>
        <v>473.97764770946628</v>
      </c>
      <c r="AD31" s="143">
        <v>21</v>
      </c>
      <c r="AE31" s="68"/>
    </row>
    <row r="32" spans="1:31" s="50" customFormat="1" ht="11.25" customHeight="1" x14ac:dyDescent="0.25">
      <c r="A32" s="142">
        <v>3</v>
      </c>
      <c r="B32" s="110" t="s">
        <v>73</v>
      </c>
      <c r="C32" s="48" t="s">
        <v>100</v>
      </c>
      <c r="D32" s="144" t="s">
        <v>112</v>
      </c>
      <c r="E32" s="114">
        <v>291</v>
      </c>
      <c r="F32" s="114">
        <v>12</v>
      </c>
      <c r="G32" s="114">
        <v>0</v>
      </c>
      <c r="H32" s="114">
        <v>0</v>
      </c>
      <c r="I32" s="114">
        <v>12</v>
      </c>
      <c r="J32" s="114">
        <v>17112</v>
      </c>
      <c r="K32" s="114">
        <v>18500</v>
      </c>
      <c r="L32" s="114">
        <v>502130</v>
      </c>
      <c r="M32" s="114">
        <v>3339727</v>
      </c>
      <c r="N32" s="114">
        <v>194772</v>
      </c>
      <c r="O32" s="114">
        <v>4036629</v>
      </c>
      <c r="P32" s="114">
        <v>13872</v>
      </c>
      <c r="Q32" s="114">
        <v>7400</v>
      </c>
      <c r="R32" s="64">
        <v>202898</v>
      </c>
      <c r="S32" s="114">
        <v>0</v>
      </c>
      <c r="T32" s="114">
        <v>0</v>
      </c>
      <c r="U32" s="64">
        <v>131640</v>
      </c>
      <c r="V32" s="64">
        <v>43291</v>
      </c>
      <c r="W32" s="114">
        <v>0</v>
      </c>
      <c r="X32" s="114">
        <v>0</v>
      </c>
      <c r="Y32" s="64">
        <v>12310</v>
      </c>
      <c r="Z32" s="114">
        <v>4434169</v>
      </c>
      <c r="AA32" s="114">
        <f t="shared" si="0"/>
        <v>11476.725085910653</v>
      </c>
      <c r="AB32" s="114">
        <f t="shared" si="1"/>
        <v>15237.694158075601</v>
      </c>
      <c r="AC32" s="114">
        <f t="shared" si="2"/>
        <v>239.6848108108108</v>
      </c>
      <c r="AD32" s="113">
        <v>20</v>
      </c>
      <c r="AE32" s="68"/>
    </row>
    <row r="33" spans="1:31" s="50" customFormat="1" ht="11.25" customHeight="1" x14ac:dyDescent="0.25">
      <c r="A33" s="49">
        <v>3</v>
      </c>
      <c r="B33" s="108" t="s">
        <v>75</v>
      </c>
      <c r="C33" s="50" t="s">
        <v>118</v>
      </c>
      <c r="D33" s="128" t="s">
        <v>119</v>
      </c>
      <c r="E33" s="51">
        <v>14</v>
      </c>
      <c r="F33" s="51">
        <v>2</v>
      </c>
      <c r="G33" s="51">
        <v>0</v>
      </c>
      <c r="H33" s="51">
        <v>0</v>
      </c>
      <c r="I33" s="51">
        <v>2</v>
      </c>
      <c r="J33" s="51">
        <v>4363</v>
      </c>
      <c r="K33" s="51">
        <v>5865</v>
      </c>
      <c r="L33" s="51">
        <v>152184</v>
      </c>
      <c r="M33" s="51">
        <v>1718516</v>
      </c>
      <c r="N33" s="51">
        <v>56295</v>
      </c>
      <c r="O33" s="51">
        <v>1926995</v>
      </c>
      <c r="P33" s="51">
        <v>137642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596</v>
      </c>
      <c r="Z33" s="51">
        <v>1927591</v>
      </c>
      <c r="AA33" s="33">
        <f t="shared" si="0"/>
        <v>122751.14285714286</v>
      </c>
      <c r="AB33" s="33">
        <f t="shared" si="1"/>
        <v>137685.07142857142</v>
      </c>
      <c r="AC33" s="33">
        <f t="shared" si="2"/>
        <v>328.66001705029839</v>
      </c>
      <c r="AD33" s="143">
        <v>21</v>
      </c>
      <c r="AE33" s="68"/>
    </row>
    <row r="34" spans="1:31" s="50" customFormat="1" ht="11.25" customHeight="1" x14ac:dyDescent="0.25">
      <c r="A34" s="49">
        <v>3</v>
      </c>
      <c r="B34" s="108" t="s">
        <v>54</v>
      </c>
      <c r="C34" s="50" t="s">
        <v>125</v>
      </c>
      <c r="D34" s="128" t="s">
        <v>81</v>
      </c>
      <c r="E34" s="51">
        <v>497</v>
      </c>
      <c r="F34" s="51">
        <v>20</v>
      </c>
      <c r="G34" s="51">
        <v>0</v>
      </c>
      <c r="H34" s="51">
        <v>0</v>
      </c>
      <c r="I34" s="51">
        <v>20</v>
      </c>
      <c r="J34" s="51">
        <v>27280</v>
      </c>
      <c r="K34" s="51">
        <v>30571</v>
      </c>
      <c r="L34" s="51">
        <v>722493</v>
      </c>
      <c r="M34" s="51">
        <v>9268371</v>
      </c>
      <c r="N34" s="51">
        <v>476488</v>
      </c>
      <c r="O34" s="51">
        <v>10467352</v>
      </c>
      <c r="P34" s="51">
        <v>21061</v>
      </c>
      <c r="Q34" s="51">
        <v>0</v>
      </c>
      <c r="R34" s="51">
        <v>670813</v>
      </c>
      <c r="S34" s="51">
        <v>0</v>
      </c>
      <c r="T34" s="51">
        <v>0</v>
      </c>
      <c r="U34" s="51">
        <v>201511</v>
      </c>
      <c r="V34" s="51">
        <v>182974</v>
      </c>
      <c r="W34" s="51">
        <v>65579</v>
      </c>
      <c r="X34" s="51">
        <v>0</v>
      </c>
      <c r="Y34" s="51">
        <v>53549</v>
      </c>
      <c r="Z34" s="51">
        <v>11641777</v>
      </c>
      <c r="AA34" s="33">
        <f t="shared" si="0"/>
        <v>18648.633802816901</v>
      </c>
      <c r="AB34" s="33">
        <f t="shared" si="1"/>
        <v>23424.098591549297</v>
      </c>
      <c r="AC34" s="33">
        <f t="shared" si="2"/>
        <v>380.81112819338591</v>
      </c>
      <c r="AD34" s="143">
        <v>21</v>
      </c>
      <c r="AE34" s="68"/>
    </row>
    <row r="35" spans="1:31" s="50" customFormat="1" ht="11.25" customHeight="1" x14ac:dyDescent="0.25">
      <c r="A35" s="49">
        <v>3</v>
      </c>
      <c r="B35" s="108" t="s">
        <v>76</v>
      </c>
      <c r="C35" s="50" t="s">
        <v>104</v>
      </c>
      <c r="D35" s="128" t="s">
        <v>114</v>
      </c>
      <c r="E35" s="51">
        <v>520</v>
      </c>
      <c r="F35" s="51">
        <v>22</v>
      </c>
      <c r="G35" s="51">
        <v>0</v>
      </c>
      <c r="H35" s="51">
        <v>0</v>
      </c>
      <c r="I35" s="51">
        <v>22</v>
      </c>
      <c r="J35" s="51">
        <v>29966</v>
      </c>
      <c r="K35" s="51">
        <v>33230</v>
      </c>
      <c r="L35" s="51">
        <v>851971</v>
      </c>
      <c r="M35" s="51">
        <v>7635619</v>
      </c>
      <c r="N35" s="51">
        <v>782525</v>
      </c>
      <c r="O35" s="51">
        <v>9270115</v>
      </c>
      <c r="P35" s="51">
        <v>17827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12610</v>
      </c>
      <c r="Y35" s="51">
        <v>37607</v>
      </c>
      <c r="Z35" s="51">
        <v>9320332</v>
      </c>
      <c r="AA35" s="33">
        <f t="shared" si="0"/>
        <v>14683.882692307692</v>
      </c>
      <c r="AB35" s="33">
        <f t="shared" si="1"/>
        <v>17923.715384615385</v>
      </c>
      <c r="AC35" s="33">
        <f t="shared" si="2"/>
        <v>280.47944628347881</v>
      </c>
      <c r="AD35" s="143">
        <v>21</v>
      </c>
      <c r="AE35" s="68"/>
    </row>
    <row r="36" spans="1:31" s="50" customFormat="1" ht="11.25" customHeight="1" x14ac:dyDescent="0.25">
      <c r="A36" s="49">
        <v>3</v>
      </c>
      <c r="B36" s="108" t="s">
        <v>61</v>
      </c>
      <c r="C36" s="50" t="s">
        <v>144</v>
      </c>
      <c r="D36" s="128" t="s">
        <v>147</v>
      </c>
      <c r="E36" s="51">
        <v>120</v>
      </c>
      <c r="F36" s="51">
        <v>4</v>
      </c>
      <c r="G36" s="51">
        <v>0</v>
      </c>
      <c r="H36" s="51">
        <v>0</v>
      </c>
      <c r="I36" s="51">
        <v>4</v>
      </c>
      <c r="J36" s="51">
        <v>6570</v>
      </c>
      <c r="K36" s="51">
        <v>8777</v>
      </c>
      <c r="L36" s="51">
        <v>250866</v>
      </c>
      <c r="M36" s="51">
        <v>3047556</v>
      </c>
      <c r="N36" s="51">
        <v>553000</v>
      </c>
      <c r="O36" s="51">
        <v>3851422</v>
      </c>
      <c r="P36" s="51">
        <v>32095</v>
      </c>
      <c r="Q36" s="51">
        <v>0</v>
      </c>
      <c r="R36" s="51">
        <v>368664</v>
      </c>
      <c r="S36" s="51">
        <v>0</v>
      </c>
      <c r="T36" s="51">
        <v>0</v>
      </c>
      <c r="U36" s="51">
        <v>299494</v>
      </c>
      <c r="V36" s="51">
        <v>138555</v>
      </c>
      <c r="W36" s="51">
        <v>0</v>
      </c>
      <c r="X36" s="51">
        <v>0</v>
      </c>
      <c r="Y36" s="51">
        <v>70076</v>
      </c>
      <c r="Z36" s="51">
        <v>4728211</v>
      </c>
      <c r="AA36" s="33">
        <f t="shared" si="0"/>
        <v>25396.3</v>
      </c>
      <c r="AB36" s="33">
        <f t="shared" si="1"/>
        <v>39401.758333333331</v>
      </c>
      <c r="AC36" s="33">
        <f t="shared" si="2"/>
        <v>538.70468269340324</v>
      </c>
      <c r="AD36" s="143" t="s">
        <v>145</v>
      </c>
      <c r="AE36" s="68"/>
    </row>
    <row r="37" spans="1:31" s="50" customFormat="1" ht="11.25" customHeight="1" x14ac:dyDescent="0.25">
      <c r="A37" s="49">
        <v>3</v>
      </c>
      <c r="B37" s="108" t="s">
        <v>64</v>
      </c>
      <c r="C37" s="50" t="s">
        <v>143</v>
      </c>
      <c r="D37" s="128" t="s">
        <v>146</v>
      </c>
      <c r="E37" s="51">
        <v>186</v>
      </c>
      <c r="F37" s="51">
        <v>5</v>
      </c>
      <c r="G37" s="51">
        <v>0</v>
      </c>
      <c r="H37" s="51">
        <v>0</v>
      </c>
      <c r="I37" s="51">
        <v>7</v>
      </c>
      <c r="J37" s="51">
        <v>20572</v>
      </c>
      <c r="K37" s="51">
        <v>22403</v>
      </c>
      <c r="L37" s="51">
        <v>582146</v>
      </c>
      <c r="M37" s="51">
        <v>5285098</v>
      </c>
      <c r="N37" s="51">
        <v>460000</v>
      </c>
      <c r="O37" s="51">
        <v>6327244</v>
      </c>
      <c r="P37" s="51">
        <v>34017</v>
      </c>
      <c r="Q37" s="51">
        <v>0</v>
      </c>
      <c r="R37" s="51">
        <v>2506599</v>
      </c>
      <c r="S37" s="51">
        <v>0</v>
      </c>
      <c r="T37" s="51">
        <v>0</v>
      </c>
      <c r="U37" s="51">
        <v>17480</v>
      </c>
      <c r="V37" s="51">
        <v>0</v>
      </c>
      <c r="W37" s="51">
        <v>0</v>
      </c>
      <c r="X37" s="51">
        <v>36614</v>
      </c>
      <c r="Y37" s="51">
        <v>80469</v>
      </c>
      <c r="Z37" s="51">
        <v>8968406</v>
      </c>
      <c r="AA37" s="33">
        <f t="shared" si="0"/>
        <v>28414.505376344085</v>
      </c>
      <c r="AB37" s="33">
        <f t="shared" si="1"/>
        <v>48217.236559139783</v>
      </c>
      <c r="AC37" s="33">
        <f t="shared" si="2"/>
        <v>400.32165334999775</v>
      </c>
      <c r="AD37" s="143">
        <v>18</v>
      </c>
      <c r="AE37" s="68"/>
    </row>
    <row r="38" spans="1:31" s="50" customFormat="1" ht="11.25" customHeight="1" x14ac:dyDescent="0.25">
      <c r="A38" s="49">
        <v>4</v>
      </c>
      <c r="B38" s="108" t="s">
        <v>53</v>
      </c>
      <c r="C38" s="50" t="s">
        <v>173</v>
      </c>
      <c r="D38" s="50" t="s">
        <v>174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6084</v>
      </c>
      <c r="K38" s="51">
        <v>6760</v>
      </c>
      <c r="L38" s="51">
        <v>95586</v>
      </c>
      <c r="M38" s="51">
        <v>1121593</v>
      </c>
      <c r="N38" s="51">
        <v>15000</v>
      </c>
      <c r="O38" s="51">
        <v>1232179</v>
      </c>
      <c r="P38" s="51">
        <v>0</v>
      </c>
      <c r="Q38" s="51">
        <v>0</v>
      </c>
      <c r="R38" s="51">
        <v>126960</v>
      </c>
      <c r="S38" s="51">
        <v>0</v>
      </c>
      <c r="T38" s="51">
        <v>0</v>
      </c>
      <c r="U38" s="51">
        <v>19541</v>
      </c>
      <c r="V38" s="51">
        <v>27500</v>
      </c>
      <c r="W38" s="51">
        <v>0</v>
      </c>
      <c r="X38" s="51">
        <v>0</v>
      </c>
      <c r="Y38" s="51">
        <v>22000</v>
      </c>
      <c r="Z38" s="51">
        <v>1428180</v>
      </c>
      <c r="AA38" s="33">
        <f t="shared" si="0"/>
        <v>0</v>
      </c>
      <c r="AB38" s="33">
        <f t="shared" si="1"/>
        <v>0</v>
      </c>
      <c r="AC38" s="33">
        <f t="shared" si="2"/>
        <v>211.26923076923077</v>
      </c>
      <c r="AD38" s="143">
        <v>21</v>
      </c>
    </row>
    <row r="39" spans="1:31" s="50" customFormat="1" ht="11.25" customHeight="1" x14ac:dyDescent="0.25">
      <c r="A39" s="49">
        <v>4</v>
      </c>
      <c r="B39" s="108" t="s">
        <v>53</v>
      </c>
      <c r="C39" s="50" t="s">
        <v>177</v>
      </c>
      <c r="D39" s="2" t="s">
        <v>192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8194</v>
      </c>
      <c r="K39" s="51">
        <v>8686</v>
      </c>
      <c r="L39" s="51">
        <v>225528</v>
      </c>
      <c r="M39" s="51">
        <v>3264169</v>
      </c>
      <c r="N39" s="51">
        <v>200000</v>
      </c>
      <c r="O39" s="51">
        <v>3689696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8537</v>
      </c>
      <c r="V39" s="51">
        <v>0</v>
      </c>
      <c r="W39" s="51">
        <v>0</v>
      </c>
      <c r="X39" s="51">
        <v>0</v>
      </c>
      <c r="Y39" s="51">
        <v>0</v>
      </c>
      <c r="Z39" s="51">
        <v>3698233</v>
      </c>
      <c r="AA39" s="33">
        <f t="shared" si="0"/>
        <v>0</v>
      </c>
      <c r="AB39" s="33">
        <f t="shared" si="1"/>
        <v>0</v>
      </c>
      <c r="AC39" s="33">
        <f t="shared" si="2"/>
        <v>425.76939903292657</v>
      </c>
      <c r="AD39" s="143">
        <v>21</v>
      </c>
    </row>
    <row r="40" spans="1:31" s="50" customFormat="1" ht="11.25" customHeight="1" x14ac:dyDescent="0.25">
      <c r="A40" s="49">
        <v>4</v>
      </c>
      <c r="B40" s="108" t="s">
        <v>53</v>
      </c>
      <c r="C40" s="50" t="s">
        <v>179</v>
      </c>
      <c r="D40" s="2" t="s">
        <v>174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6084</v>
      </c>
      <c r="K40" s="51">
        <v>6760</v>
      </c>
      <c r="L40" s="51">
        <v>97581</v>
      </c>
      <c r="M40" s="51">
        <v>1161013</v>
      </c>
      <c r="N40" s="51">
        <v>15000</v>
      </c>
      <c r="O40" s="51">
        <v>1273594</v>
      </c>
      <c r="P40" s="51">
        <v>0</v>
      </c>
      <c r="Q40" s="51">
        <v>0</v>
      </c>
      <c r="R40" s="51">
        <v>138326</v>
      </c>
      <c r="S40" s="51">
        <v>0</v>
      </c>
      <c r="T40" s="51">
        <v>0</v>
      </c>
      <c r="U40" s="51">
        <v>11339</v>
      </c>
      <c r="V40" s="51">
        <v>50307</v>
      </c>
      <c r="W40" s="51">
        <v>0</v>
      </c>
      <c r="X40" s="51">
        <v>0</v>
      </c>
      <c r="Y40" s="51">
        <v>17500</v>
      </c>
      <c r="Z40" s="51">
        <v>1491066</v>
      </c>
      <c r="AA40" s="33">
        <f t="shared" si="0"/>
        <v>0</v>
      </c>
      <c r="AB40" s="33">
        <f t="shared" si="1"/>
        <v>0</v>
      </c>
      <c r="AC40" s="33">
        <f t="shared" si="2"/>
        <v>220.57189349112426</v>
      </c>
      <c r="AD40" s="143">
        <v>21</v>
      </c>
    </row>
    <row r="41" spans="1:31" s="50" customFormat="1" ht="11.25" customHeight="1" x14ac:dyDescent="0.25">
      <c r="A41" s="49">
        <v>4</v>
      </c>
      <c r="B41" s="108" t="s">
        <v>53</v>
      </c>
      <c r="C41" s="50" t="s">
        <v>180</v>
      </c>
      <c r="D41" s="2" t="s">
        <v>174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6084</v>
      </c>
      <c r="K41" s="51">
        <v>6760</v>
      </c>
      <c r="L41" s="51">
        <v>95586</v>
      </c>
      <c r="M41" s="51">
        <v>1133361</v>
      </c>
      <c r="N41" s="51">
        <v>15000</v>
      </c>
      <c r="O41" s="51">
        <v>1243947</v>
      </c>
      <c r="P41" s="51">
        <v>0</v>
      </c>
      <c r="Q41" s="51">
        <v>0</v>
      </c>
      <c r="R41" s="51">
        <v>89420</v>
      </c>
      <c r="S41" s="51">
        <v>0</v>
      </c>
      <c r="T41" s="51">
        <v>0</v>
      </c>
      <c r="U41" s="51">
        <v>20555</v>
      </c>
      <c r="V41" s="51">
        <v>21000</v>
      </c>
      <c r="W41" s="51">
        <v>0</v>
      </c>
      <c r="X41" s="51">
        <v>0</v>
      </c>
      <c r="Y41" s="51">
        <v>22000</v>
      </c>
      <c r="Z41" s="51">
        <v>1396922</v>
      </c>
      <c r="AA41" s="33">
        <f t="shared" si="0"/>
        <v>0</v>
      </c>
      <c r="AB41" s="33">
        <f t="shared" si="1"/>
        <v>0</v>
      </c>
      <c r="AC41" s="33">
        <f t="shared" si="2"/>
        <v>206.64526627218936</v>
      </c>
      <c r="AD41" s="143">
        <v>21</v>
      </c>
    </row>
    <row r="42" spans="1:31" s="50" customFormat="1" ht="11.25" customHeight="1" x14ac:dyDescent="0.25">
      <c r="A42" s="49">
        <v>4</v>
      </c>
      <c r="B42" s="108" t="s">
        <v>55</v>
      </c>
      <c r="C42" s="50" t="s">
        <v>120</v>
      </c>
      <c r="D42" s="50" t="s">
        <v>121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1623</v>
      </c>
      <c r="K42" s="51">
        <v>1720</v>
      </c>
      <c r="L42" s="51">
        <v>68286</v>
      </c>
      <c r="M42" s="51">
        <v>782338</v>
      </c>
      <c r="N42" s="51">
        <v>27791</v>
      </c>
      <c r="O42" s="51">
        <v>878415</v>
      </c>
      <c r="P42" s="51">
        <v>0</v>
      </c>
      <c r="Q42" s="51">
        <v>0</v>
      </c>
      <c r="R42" s="51">
        <v>24510</v>
      </c>
      <c r="S42" s="51">
        <v>0</v>
      </c>
      <c r="T42" s="51">
        <v>0</v>
      </c>
      <c r="U42" s="51">
        <v>14498</v>
      </c>
      <c r="V42" s="51">
        <v>0</v>
      </c>
      <c r="W42" s="51">
        <v>0</v>
      </c>
      <c r="X42" s="51">
        <v>0</v>
      </c>
      <c r="Y42" s="51">
        <v>41623</v>
      </c>
      <c r="Z42" s="51">
        <v>959046</v>
      </c>
      <c r="AA42" s="33">
        <f t="shared" si="0"/>
        <v>0</v>
      </c>
      <c r="AB42" s="33">
        <f t="shared" si="1"/>
        <v>0</v>
      </c>
      <c r="AC42" s="33">
        <f t="shared" si="2"/>
        <v>557.58488372093018</v>
      </c>
      <c r="AD42" s="143">
        <v>16</v>
      </c>
    </row>
    <row r="43" spans="1:31" s="50" customFormat="1" ht="11.25" customHeight="1" x14ac:dyDescent="0.25">
      <c r="A43" s="49">
        <v>4</v>
      </c>
      <c r="B43" s="108" t="s">
        <v>76</v>
      </c>
      <c r="C43" s="50" t="s">
        <v>104</v>
      </c>
      <c r="D43" s="50" t="s">
        <v>106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812</v>
      </c>
      <c r="K43" s="51">
        <v>870</v>
      </c>
      <c r="L43" s="51">
        <v>19800</v>
      </c>
      <c r="M43" s="51">
        <v>600532</v>
      </c>
      <c r="N43" s="51">
        <v>15995</v>
      </c>
      <c r="O43" s="51">
        <v>636327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636327</v>
      </c>
      <c r="AA43" s="33">
        <f t="shared" si="0"/>
        <v>0</v>
      </c>
      <c r="AB43" s="33">
        <f t="shared" si="1"/>
        <v>0</v>
      </c>
      <c r="AC43" s="33">
        <f t="shared" si="2"/>
        <v>731.41034482758619</v>
      </c>
      <c r="AD43" s="143">
        <v>21</v>
      </c>
    </row>
    <row r="44" spans="1:31" s="2" customFormat="1" ht="11.25" customHeight="1" x14ac:dyDescent="0.25">
      <c r="A44" s="49">
        <v>4</v>
      </c>
      <c r="B44" s="108" t="s">
        <v>77</v>
      </c>
      <c r="C44" s="50" t="s">
        <v>123</v>
      </c>
      <c r="D44" s="50" t="s">
        <v>124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10903</v>
      </c>
      <c r="K44" s="51">
        <v>11603</v>
      </c>
      <c r="L44" s="51">
        <v>317302</v>
      </c>
      <c r="M44" s="51">
        <v>3213812</v>
      </c>
      <c r="N44" s="51">
        <v>726515</v>
      </c>
      <c r="O44" s="51">
        <v>4257629</v>
      </c>
      <c r="P44" s="51">
        <v>0</v>
      </c>
      <c r="Q44" s="51">
        <v>21455</v>
      </c>
      <c r="R44" s="51">
        <v>312311</v>
      </c>
      <c r="S44" s="51">
        <v>0</v>
      </c>
      <c r="T44" s="51">
        <v>0</v>
      </c>
      <c r="U44" s="51">
        <v>32500</v>
      </c>
      <c r="V44" s="51">
        <v>4350</v>
      </c>
      <c r="W44" s="51">
        <v>0</v>
      </c>
      <c r="X44" s="51">
        <v>5077</v>
      </c>
      <c r="Y44" s="51">
        <v>0</v>
      </c>
      <c r="Z44" s="51">
        <v>4633322</v>
      </c>
      <c r="AA44" s="33">
        <f t="shared" si="0"/>
        <v>0</v>
      </c>
      <c r="AB44" s="33">
        <f t="shared" si="1"/>
        <v>0</v>
      </c>
      <c r="AC44" s="33">
        <f t="shared" si="2"/>
        <v>399.32103766267346</v>
      </c>
      <c r="AD44" s="143">
        <v>19</v>
      </c>
    </row>
    <row r="45" spans="1:31" s="2" customFormat="1" ht="11.25" customHeight="1" x14ac:dyDescent="0.25">
      <c r="A45" s="49">
        <v>4</v>
      </c>
      <c r="B45" s="108" t="s">
        <v>60</v>
      </c>
      <c r="C45" s="50" t="s">
        <v>127</v>
      </c>
      <c r="D45" s="50" t="s">
        <v>128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6236</v>
      </c>
      <c r="K45" s="51">
        <v>6867</v>
      </c>
      <c r="L45" s="51">
        <v>181787</v>
      </c>
      <c r="M45" s="51">
        <v>2140788</v>
      </c>
      <c r="N45" s="51">
        <v>116501</v>
      </c>
      <c r="O45" s="51">
        <v>2439076</v>
      </c>
      <c r="P45" s="51">
        <v>0</v>
      </c>
      <c r="Q45" s="51">
        <v>5900</v>
      </c>
      <c r="R45" s="51">
        <v>925388</v>
      </c>
      <c r="S45" s="51">
        <v>0</v>
      </c>
      <c r="T45" s="51">
        <v>0</v>
      </c>
      <c r="U45" s="51">
        <v>56691</v>
      </c>
      <c r="V45" s="51">
        <v>5650</v>
      </c>
      <c r="W45" s="51">
        <v>0</v>
      </c>
      <c r="X45" s="51">
        <v>14495</v>
      </c>
      <c r="Y45" s="51">
        <v>0</v>
      </c>
      <c r="Z45" s="51">
        <v>3447200</v>
      </c>
      <c r="AA45" s="33">
        <f t="shared" si="0"/>
        <v>0</v>
      </c>
      <c r="AB45" s="33">
        <f t="shared" si="1"/>
        <v>0</v>
      </c>
      <c r="AC45" s="33">
        <f t="shared" si="2"/>
        <v>501.99504878403962</v>
      </c>
      <c r="AD45" s="143">
        <v>16</v>
      </c>
    </row>
    <row r="46" spans="1:31" s="2" customFormat="1" ht="11.25" customHeight="1" x14ac:dyDescent="0.25">
      <c r="A46" s="142">
        <v>4</v>
      </c>
      <c r="B46" s="110" t="s">
        <v>60</v>
      </c>
      <c r="C46" s="48" t="s">
        <v>129</v>
      </c>
      <c r="D46" s="48" t="s">
        <v>130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25000</v>
      </c>
      <c r="K46" s="114">
        <v>30000</v>
      </c>
      <c r="L46" s="114">
        <v>869723</v>
      </c>
      <c r="M46" s="114">
        <v>7749470</v>
      </c>
      <c r="N46" s="114">
        <v>1785247</v>
      </c>
      <c r="O46" s="114">
        <v>10404440</v>
      </c>
      <c r="P46" s="114">
        <v>0</v>
      </c>
      <c r="Q46" s="114">
        <v>11114</v>
      </c>
      <c r="R46" s="64">
        <v>731209</v>
      </c>
      <c r="S46" s="114">
        <v>0</v>
      </c>
      <c r="T46" s="114">
        <v>0</v>
      </c>
      <c r="U46" s="64">
        <v>370763</v>
      </c>
      <c r="V46" s="64">
        <v>8083</v>
      </c>
      <c r="W46" s="114">
        <v>0</v>
      </c>
      <c r="X46" s="114">
        <v>5879</v>
      </c>
      <c r="Y46" s="64">
        <v>25343</v>
      </c>
      <c r="Z46" s="114">
        <v>11556830</v>
      </c>
      <c r="AA46" s="114">
        <f t="shared" si="0"/>
        <v>0</v>
      </c>
      <c r="AB46" s="114">
        <f t="shared" si="1"/>
        <v>0</v>
      </c>
      <c r="AC46" s="114">
        <f t="shared" si="2"/>
        <v>385.22766666666666</v>
      </c>
      <c r="AD46" s="113">
        <v>21</v>
      </c>
    </row>
    <row r="47" spans="1:31" s="2" customFormat="1" ht="11.25" customHeight="1" x14ac:dyDescent="0.25">
      <c r="A47" s="49">
        <v>4</v>
      </c>
      <c r="B47" s="108" t="s">
        <v>63</v>
      </c>
      <c r="C47" s="50" t="s">
        <v>102</v>
      </c>
      <c r="D47" s="50" t="s">
        <v>105</v>
      </c>
      <c r="E47" s="51">
        <v>0</v>
      </c>
      <c r="F47" s="51">
        <v>2</v>
      </c>
      <c r="G47" s="51">
        <v>0</v>
      </c>
      <c r="H47" s="51">
        <v>0</v>
      </c>
      <c r="I47" s="51">
        <v>0</v>
      </c>
      <c r="J47" s="51">
        <v>3773</v>
      </c>
      <c r="K47" s="51">
        <v>4973</v>
      </c>
      <c r="L47" s="51">
        <v>94886</v>
      </c>
      <c r="M47" s="51">
        <v>1081348</v>
      </c>
      <c r="N47" s="51">
        <v>6346</v>
      </c>
      <c r="O47" s="51">
        <v>1182580</v>
      </c>
      <c r="P47" s="51">
        <v>0</v>
      </c>
      <c r="Q47" s="51">
        <v>559</v>
      </c>
      <c r="R47" s="86">
        <v>14250</v>
      </c>
      <c r="S47" s="51">
        <v>0</v>
      </c>
      <c r="T47" s="51">
        <v>0</v>
      </c>
      <c r="U47" s="51">
        <v>39544</v>
      </c>
      <c r="V47" s="86">
        <v>25419</v>
      </c>
      <c r="W47" s="51">
        <v>0</v>
      </c>
      <c r="X47" s="51">
        <v>1600</v>
      </c>
      <c r="Y47" s="51">
        <v>0</v>
      </c>
      <c r="Z47" s="51">
        <v>1263952</v>
      </c>
      <c r="AA47" s="33">
        <f t="shared" si="0"/>
        <v>0</v>
      </c>
      <c r="AB47" s="33">
        <f t="shared" si="1"/>
        <v>0</v>
      </c>
      <c r="AC47" s="33">
        <f t="shared" si="2"/>
        <v>254.16287954956766</v>
      </c>
      <c r="AD47" s="52" t="s">
        <v>92</v>
      </c>
    </row>
    <row r="48" spans="1:31" s="50" customFormat="1" ht="11.25" customHeight="1" x14ac:dyDescent="0.25">
      <c r="A48" s="49"/>
      <c r="D48" s="128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86"/>
      <c r="R48" s="86"/>
      <c r="S48" s="78"/>
      <c r="T48" s="86"/>
      <c r="U48" s="86"/>
      <c r="V48" s="86"/>
      <c r="W48" s="86"/>
      <c r="X48" s="86"/>
      <c r="Y48" s="86"/>
      <c r="Z48" s="51"/>
      <c r="AA48" s="51"/>
      <c r="AB48" s="51"/>
      <c r="AC48" s="51"/>
      <c r="AD48" s="52"/>
      <c r="AE48" s="68"/>
    </row>
    <row r="49" spans="1:29" ht="11.25" customHeight="1" x14ac:dyDescent="0.25">
      <c r="A49" s="122">
        <f>COUNTIF(A11:A47,"=1")</f>
        <v>9</v>
      </c>
      <c r="B49" s="122" t="s">
        <v>66</v>
      </c>
      <c r="E49" s="122">
        <f t="shared" ref="E49:AC49" si="3">ROUND((E11+E12+E13+E14+E15+E16+E17+E18+E19)/$A$49,0)</f>
        <v>236</v>
      </c>
      <c r="F49" s="122">
        <f t="shared" si="3"/>
        <v>12</v>
      </c>
      <c r="G49" s="122">
        <f t="shared" si="3"/>
        <v>12</v>
      </c>
      <c r="H49" s="122">
        <f t="shared" si="3"/>
        <v>0</v>
      </c>
      <c r="I49" s="122">
        <f t="shared" si="3"/>
        <v>0</v>
      </c>
      <c r="J49" s="122">
        <f t="shared" si="3"/>
        <v>16238</v>
      </c>
      <c r="K49" s="122">
        <f t="shared" si="3"/>
        <v>19516</v>
      </c>
      <c r="L49" s="122">
        <f t="shared" si="3"/>
        <v>386767</v>
      </c>
      <c r="M49" s="122">
        <f t="shared" si="3"/>
        <v>4702814</v>
      </c>
      <c r="N49" s="122">
        <f t="shared" si="3"/>
        <v>304072</v>
      </c>
      <c r="O49" s="122">
        <f t="shared" si="3"/>
        <v>5393652</v>
      </c>
      <c r="P49" s="122">
        <f t="shared" si="3"/>
        <v>21663</v>
      </c>
      <c r="Q49" s="122">
        <f t="shared" si="3"/>
        <v>461</v>
      </c>
      <c r="R49" s="122">
        <f t="shared" si="3"/>
        <v>531280</v>
      </c>
      <c r="S49" s="122">
        <f t="shared" si="3"/>
        <v>53671</v>
      </c>
      <c r="T49" s="122">
        <f t="shared" si="3"/>
        <v>0</v>
      </c>
      <c r="U49" s="122">
        <f t="shared" si="3"/>
        <v>68386</v>
      </c>
      <c r="V49" s="122">
        <f t="shared" si="3"/>
        <v>15704</v>
      </c>
      <c r="W49" s="122">
        <f t="shared" si="3"/>
        <v>0</v>
      </c>
      <c r="X49" s="122">
        <f t="shared" si="3"/>
        <v>18752</v>
      </c>
      <c r="Y49" s="122">
        <f t="shared" si="3"/>
        <v>92151</v>
      </c>
      <c r="Z49" s="122">
        <f t="shared" si="3"/>
        <v>6174057</v>
      </c>
      <c r="AA49" s="122">
        <f t="shared" si="3"/>
        <v>19383</v>
      </c>
      <c r="AB49" s="122">
        <f t="shared" si="3"/>
        <v>24332</v>
      </c>
      <c r="AC49" s="122">
        <f t="shared" si="3"/>
        <v>319</v>
      </c>
    </row>
    <row r="50" spans="1:29" ht="11.25" customHeight="1" x14ac:dyDescent="0.25">
      <c r="A50" s="122">
        <f>COUNTIF(A11:A47,"=2")</f>
        <v>11</v>
      </c>
      <c r="B50" s="122" t="s">
        <v>67</v>
      </c>
      <c r="E50" s="122">
        <f t="shared" ref="E50:AC50" si="4">ROUND((E20+E21+E22+E23+E24+E26+E25+E28+E29+E30)/$A$50,0)</f>
        <v>303</v>
      </c>
      <c r="F50" s="122">
        <f t="shared" si="4"/>
        <v>11</v>
      </c>
      <c r="G50" s="122">
        <f t="shared" si="4"/>
        <v>1</v>
      </c>
      <c r="H50" s="122">
        <f t="shared" si="4"/>
        <v>8</v>
      </c>
      <c r="I50" s="122">
        <f t="shared" si="4"/>
        <v>0</v>
      </c>
      <c r="J50" s="122">
        <f t="shared" si="4"/>
        <v>19620</v>
      </c>
      <c r="K50" s="122">
        <f t="shared" si="4"/>
        <v>14879</v>
      </c>
      <c r="L50" s="122">
        <f t="shared" si="4"/>
        <v>385724</v>
      </c>
      <c r="M50" s="122">
        <f t="shared" si="4"/>
        <v>5383416</v>
      </c>
      <c r="N50" s="122">
        <f t="shared" si="4"/>
        <v>393648</v>
      </c>
      <c r="O50" s="122">
        <f t="shared" si="4"/>
        <v>6162788</v>
      </c>
      <c r="P50" s="122">
        <f t="shared" si="4"/>
        <v>21580</v>
      </c>
      <c r="Q50" s="122">
        <f t="shared" si="4"/>
        <v>283127</v>
      </c>
      <c r="R50" s="122">
        <f t="shared" si="4"/>
        <v>361873</v>
      </c>
      <c r="S50" s="122">
        <f t="shared" si="4"/>
        <v>8839</v>
      </c>
      <c r="T50" s="122">
        <f t="shared" si="4"/>
        <v>463520</v>
      </c>
      <c r="U50" s="122">
        <f t="shared" si="4"/>
        <v>30392</v>
      </c>
      <c r="V50" s="122">
        <f t="shared" si="4"/>
        <v>66873</v>
      </c>
      <c r="W50" s="122">
        <f t="shared" si="4"/>
        <v>45812</v>
      </c>
      <c r="X50" s="122">
        <f t="shared" si="4"/>
        <v>533</v>
      </c>
      <c r="Y50" s="122">
        <f t="shared" si="4"/>
        <v>29950</v>
      </c>
      <c r="Z50" s="122">
        <f t="shared" si="4"/>
        <v>7453707</v>
      </c>
      <c r="AA50" s="122">
        <f t="shared" si="4"/>
        <v>19015</v>
      </c>
      <c r="AB50" s="122">
        <f t="shared" si="4"/>
        <v>25314</v>
      </c>
      <c r="AC50" s="122">
        <f t="shared" si="4"/>
        <v>550</v>
      </c>
    </row>
    <row r="51" spans="1:29" ht="11.25" customHeight="1" x14ac:dyDescent="0.25">
      <c r="A51" s="122">
        <f>COUNTIF(A11:A47,"=3")</f>
        <v>7</v>
      </c>
      <c r="B51" s="122" t="s">
        <v>68</v>
      </c>
      <c r="E51" s="122">
        <f>ROUND((E31+E32+E33+E34+E35+E36+E37)/$A$51,0)</f>
        <v>297</v>
      </c>
      <c r="F51" s="122">
        <f t="shared" ref="F51:AC51" si="5">ROUND((F31+F32+F33+F34+F35+F36+F37)/$A$51,0)</f>
        <v>12</v>
      </c>
      <c r="G51" s="122">
        <f t="shared" si="5"/>
        <v>0</v>
      </c>
      <c r="H51" s="122">
        <f t="shared" si="5"/>
        <v>0</v>
      </c>
      <c r="I51" s="122">
        <f t="shared" si="5"/>
        <v>12</v>
      </c>
      <c r="J51" s="122">
        <f t="shared" si="5"/>
        <v>20972</v>
      </c>
      <c r="K51" s="122">
        <f t="shared" si="5"/>
        <v>23249</v>
      </c>
      <c r="L51" s="122">
        <f t="shared" si="5"/>
        <v>542724</v>
      </c>
      <c r="M51" s="122">
        <f t="shared" si="5"/>
        <v>6952897</v>
      </c>
      <c r="N51" s="122">
        <f t="shared" si="5"/>
        <v>443377</v>
      </c>
      <c r="O51" s="122">
        <f t="shared" si="5"/>
        <v>7938997</v>
      </c>
      <c r="P51" s="122">
        <f t="shared" si="5"/>
        <v>42897</v>
      </c>
      <c r="Q51" s="122">
        <f t="shared" si="5"/>
        <v>1057</v>
      </c>
      <c r="R51" s="122">
        <f t="shared" si="5"/>
        <v>627469</v>
      </c>
      <c r="S51" s="122">
        <f t="shared" si="5"/>
        <v>0</v>
      </c>
      <c r="T51" s="122">
        <f t="shared" si="5"/>
        <v>0</v>
      </c>
      <c r="U51" s="122">
        <f t="shared" si="5"/>
        <v>92875</v>
      </c>
      <c r="V51" s="122">
        <f t="shared" si="5"/>
        <v>52117</v>
      </c>
      <c r="W51" s="122">
        <f t="shared" si="5"/>
        <v>9368</v>
      </c>
      <c r="X51" s="122">
        <f t="shared" si="5"/>
        <v>7032</v>
      </c>
      <c r="Y51" s="122">
        <f t="shared" si="5"/>
        <v>69544</v>
      </c>
      <c r="Z51" s="122">
        <f t="shared" si="5"/>
        <v>8798460</v>
      </c>
      <c r="AA51" s="122">
        <f t="shared" si="5"/>
        <v>37458</v>
      </c>
      <c r="AB51" s="122">
        <f t="shared" si="5"/>
        <v>46800</v>
      </c>
      <c r="AC51" s="122">
        <f t="shared" si="5"/>
        <v>378</v>
      </c>
    </row>
    <row r="52" spans="1:29" ht="11.25" customHeight="1" x14ac:dyDescent="0.25">
      <c r="A52" s="122">
        <f>COUNTIF(A11:A47,"=4")</f>
        <v>10</v>
      </c>
      <c r="B52" s="122" t="s">
        <v>69</v>
      </c>
      <c r="E52" s="122">
        <f t="shared" ref="E52:AC52" si="6">IF($A$52=0,0,ROUND((E14+E15+E19+E20+E26)/$A$52,0))</f>
        <v>88</v>
      </c>
      <c r="F52" s="122">
        <f t="shared" si="6"/>
        <v>4</v>
      </c>
      <c r="G52" s="122">
        <f t="shared" si="6"/>
        <v>3</v>
      </c>
      <c r="H52" s="122">
        <f t="shared" si="6"/>
        <v>2</v>
      </c>
      <c r="I52" s="122">
        <f t="shared" si="6"/>
        <v>0</v>
      </c>
      <c r="J52" s="122">
        <f t="shared" si="6"/>
        <v>5116</v>
      </c>
      <c r="K52" s="122">
        <f t="shared" si="6"/>
        <v>6417</v>
      </c>
      <c r="L52" s="122">
        <f t="shared" si="6"/>
        <v>120316</v>
      </c>
      <c r="M52" s="122">
        <f t="shared" si="6"/>
        <v>1526212</v>
      </c>
      <c r="N52" s="122">
        <f t="shared" si="6"/>
        <v>35952</v>
      </c>
      <c r="O52" s="122">
        <f t="shared" si="6"/>
        <v>1682480</v>
      </c>
      <c r="P52" s="122">
        <f t="shared" si="6"/>
        <v>9539</v>
      </c>
      <c r="Q52" s="122">
        <f t="shared" si="6"/>
        <v>36487</v>
      </c>
      <c r="R52" s="122">
        <f t="shared" si="6"/>
        <v>129457</v>
      </c>
      <c r="S52" s="122">
        <f t="shared" si="6"/>
        <v>17548</v>
      </c>
      <c r="T52" s="122">
        <f t="shared" si="6"/>
        <v>0</v>
      </c>
      <c r="U52" s="122">
        <f t="shared" si="6"/>
        <v>44495</v>
      </c>
      <c r="V52" s="122">
        <f t="shared" si="6"/>
        <v>12134</v>
      </c>
      <c r="W52" s="122">
        <f t="shared" si="6"/>
        <v>0</v>
      </c>
      <c r="X52" s="122">
        <f t="shared" si="6"/>
        <v>2141</v>
      </c>
      <c r="Y52" s="122">
        <f t="shared" si="6"/>
        <v>40675</v>
      </c>
      <c r="Z52" s="122">
        <f t="shared" si="6"/>
        <v>1965416</v>
      </c>
      <c r="AA52" s="122">
        <f t="shared" si="6"/>
        <v>8650</v>
      </c>
      <c r="AB52" s="122">
        <f t="shared" si="6"/>
        <v>11155</v>
      </c>
      <c r="AC52" s="122">
        <f t="shared" si="6"/>
        <v>165</v>
      </c>
    </row>
    <row r="53" spans="1:29" ht="11.25" customHeight="1" x14ac:dyDescent="0.25">
      <c r="A53" s="122">
        <f>SUM(A49:A51)</f>
        <v>27</v>
      </c>
      <c r="B53" s="122" t="s">
        <v>70</v>
      </c>
      <c r="E53" s="122">
        <f>ROUND((E49+E50+E51)/$A$53,0)</f>
        <v>31</v>
      </c>
      <c r="F53" s="122">
        <f t="shared" ref="F53:AC53" si="7">ROUND((F49+F50+F51)/$A$53,0)</f>
        <v>1</v>
      </c>
      <c r="G53" s="122">
        <f t="shared" si="7"/>
        <v>0</v>
      </c>
      <c r="H53" s="122">
        <f t="shared" si="7"/>
        <v>0</v>
      </c>
      <c r="I53" s="122">
        <f t="shared" si="7"/>
        <v>0</v>
      </c>
      <c r="J53" s="122">
        <f t="shared" si="7"/>
        <v>2105</v>
      </c>
      <c r="K53" s="122">
        <f t="shared" si="7"/>
        <v>2135</v>
      </c>
      <c r="L53" s="122">
        <f t="shared" si="7"/>
        <v>48712</v>
      </c>
      <c r="M53" s="122">
        <f t="shared" si="7"/>
        <v>631079</v>
      </c>
      <c r="N53" s="122">
        <f t="shared" si="7"/>
        <v>42263</v>
      </c>
      <c r="O53" s="122">
        <f t="shared" si="7"/>
        <v>722053</v>
      </c>
      <c r="P53" s="122">
        <f t="shared" si="7"/>
        <v>3190</v>
      </c>
      <c r="Q53" s="122">
        <f t="shared" si="7"/>
        <v>10542</v>
      </c>
      <c r="R53" s="122">
        <f t="shared" si="7"/>
        <v>56319</v>
      </c>
      <c r="S53" s="122">
        <f t="shared" si="7"/>
        <v>2315</v>
      </c>
      <c r="T53" s="122">
        <f t="shared" si="7"/>
        <v>17167</v>
      </c>
      <c r="U53" s="122">
        <f t="shared" si="7"/>
        <v>7098</v>
      </c>
      <c r="V53" s="122">
        <f t="shared" si="7"/>
        <v>4989</v>
      </c>
      <c r="W53" s="122">
        <f t="shared" si="7"/>
        <v>2044</v>
      </c>
      <c r="X53" s="122">
        <f t="shared" si="7"/>
        <v>975</v>
      </c>
      <c r="Y53" s="122">
        <f t="shared" si="7"/>
        <v>7098</v>
      </c>
      <c r="Z53" s="122">
        <f t="shared" si="7"/>
        <v>830601</v>
      </c>
      <c r="AA53" s="122">
        <f t="shared" si="7"/>
        <v>2809</v>
      </c>
      <c r="AB53" s="122">
        <f t="shared" si="7"/>
        <v>3572</v>
      </c>
      <c r="AC53" s="122">
        <f t="shared" si="7"/>
        <v>46</v>
      </c>
    </row>
    <row r="54" spans="1:29" x14ac:dyDescent="0.25">
      <c r="E54" s="122"/>
      <c r="F54" s="122"/>
      <c r="G54" s="122"/>
      <c r="H54" s="122"/>
      <c r="I54" s="124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</row>
    <row r="57" spans="1:29" x14ac:dyDescent="0.25">
      <c r="I57" s="13"/>
    </row>
  </sheetData>
  <sortState ref="A15:AD40">
    <sortCondition ref="A15:A40"/>
    <sortCondition ref="B15:B40"/>
  </sortState>
  <mergeCells count="2">
    <mergeCell ref="B1:AD1"/>
    <mergeCell ref="B2:AD2"/>
  </mergeCells>
  <phoneticPr fontId="2" type="noConversion"/>
  <conditionalFormatting sqref="Q10">
    <cfRule type="cellIs" dxfId="12" priority="1" stopIfTrue="1" operator="greaterThan">
      <formula>#REF!</formula>
    </cfRule>
  </conditionalFormatting>
  <printOptions horizontalCentered="1"/>
  <pageMargins left="0.17" right="0.17" top="0.5" bottom="0.7" header="0.5" footer="0.41"/>
  <pageSetup paperSize="5" scale="5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40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"/>
  <cols>
    <col min="1" max="1" width="4.42578125" style="141" customWidth="1"/>
    <col min="2" max="2" width="9.5703125" style="141" customWidth="1"/>
    <col min="3" max="3" width="19.42578125" style="141" customWidth="1"/>
    <col min="4" max="4" width="7.85546875" style="141" customWidth="1"/>
    <col min="5" max="5" width="8.28515625" style="141" customWidth="1"/>
    <col min="6" max="10" width="7.5703125" style="141" customWidth="1"/>
    <col min="11" max="14" width="9.140625" style="141" customWidth="1"/>
    <col min="15" max="15" width="9.140625" style="141"/>
    <col min="16" max="16" width="9.140625" style="141" customWidth="1"/>
    <col min="17" max="17" width="7.85546875" style="141" customWidth="1"/>
    <col min="18" max="18" width="9.140625" style="141" customWidth="1"/>
    <col min="19" max="19" width="7.5703125" style="141" customWidth="1"/>
    <col min="20" max="20" width="7.28515625" style="141" customWidth="1"/>
    <col min="21" max="27" width="9.140625" style="141" customWidth="1"/>
    <col min="28" max="28" width="8" style="141" customWidth="1"/>
    <col min="29" max="29" width="9.140625" style="141" customWidth="1"/>
    <col min="30" max="16384" width="9.140625" style="141"/>
  </cols>
  <sheetData>
    <row r="1" spans="1:33" s="2" customFormat="1" ht="15.75" x14ac:dyDescent="0.25">
      <c r="A1" s="43"/>
      <c r="B1" s="157" t="s">
        <v>1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65"/>
    </row>
    <row r="2" spans="1:33" s="2" customFormat="1" ht="15.6" customHeight="1" x14ac:dyDescent="0.25">
      <c r="A2" s="43"/>
      <c r="B2" s="157" t="s">
        <v>2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65"/>
    </row>
    <row r="3" spans="1:33" s="2" customFormat="1" ht="18" customHeight="1" x14ac:dyDescent="0.25">
      <c r="A3" s="43"/>
      <c r="B3" s="80" t="s">
        <v>46</v>
      </c>
      <c r="C3" s="81"/>
      <c r="D3" s="82"/>
      <c r="E3" s="53"/>
      <c r="F3" s="53"/>
      <c r="G3" s="53"/>
      <c r="H3" s="53"/>
      <c r="I3" s="53"/>
      <c r="J3" s="53"/>
      <c r="K3" s="26"/>
      <c r="L3" s="26"/>
      <c r="M3" s="26"/>
      <c r="N3" s="26"/>
      <c r="O3" s="26"/>
      <c r="P3" s="83"/>
      <c r="Q3" s="83"/>
      <c r="R3" s="72"/>
      <c r="S3" s="83"/>
      <c r="T3" s="83"/>
      <c r="U3" s="83"/>
      <c r="V3" s="83"/>
      <c r="W3" s="83"/>
      <c r="X3" s="83"/>
      <c r="Y3" s="33"/>
      <c r="Z3" s="53"/>
      <c r="AA3" s="53"/>
      <c r="AB3" s="53"/>
      <c r="AC3" s="7"/>
      <c r="AD3" s="26"/>
    </row>
    <row r="4" spans="1:33" s="2" customFormat="1" ht="15.6" customHeight="1" x14ac:dyDescent="0.25">
      <c r="A4" s="43"/>
      <c r="D4" s="51"/>
      <c r="E4" s="51"/>
      <c r="F4" s="51"/>
      <c r="G4" s="51"/>
      <c r="H4" s="51"/>
      <c r="I4" s="51"/>
      <c r="J4" s="51"/>
      <c r="K4" s="33"/>
      <c r="L4" s="33"/>
      <c r="M4" s="33"/>
      <c r="N4" s="33"/>
      <c r="O4" s="33"/>
      <c r="P4" s="6"/>
      <c r="Q4" s="6"/>
      <c r="R4" s="73"/>
      <c r="S4" s="6"/>
      <c r="T4" s="6"/>
      <c r="U4" s="6"/>
      <c r="V4" s="6"/>
      <c r="W4" s="6"/>
      <c r="X4" s="6"/>
      <c r="Y4" s="33"/>
      <c r="Z4" s="51"/>
      <c r="AA4" s="51"/>
      <c r="AB4" s="51"/>
      <c r="AC4" s="8"/>
      <c r="AD4" s="26"/>
    </row>
    <row r="5" spans="1:33" s="2" customFormat="1" ht="11.25" customHeight="1" x14ac:dyDescent="0.25">
      <c r="A5" s="43"/>
      <c r="B5" s="4" t="s">
        <v>51</v>
      </c>
      <c r="C5" s="1"/>
      <c r="D5" s="28" t="str">
        <f>+SummaryAllConstr!D5</f>
        <v>CALENDAR YEAR 2021</v>
      </c>
      <c r="E5" s="29"/>
      <c r="F5" s="29"/>
      <c r="G5" s="29"/>
      <c r="H5" s="29"/>
      <c r="I5" s="29"/>
      <c r="J5" s="30"/>
      <c r="K5" s="30"/>
      <c r="L5" s="30"/>
      <c r="M5" s="30"/>
      <c r="N5" s="30"/>
      <c r="O5" s="44" t="str">
        <f>+SummaryAllConstr!O5</f>
        <v>January 2021</v>
      </c>
      <c r="P5" s="84" t="s">
        <v>45</v>
      </c>
      <c r="Q5" s="85"/>
      <c r="R5" s="74"/>
      <c r="S5" s="85"/>
      <c r="T5" s="87"/>
      <c r="U5" s="87"/>
      <c r="V5" s="87"/>
      <c r="W5" s="6"/>
      <c r="X5" s="87"/>
      <c r="Y5" s="30"/>
      <c r="Z5" s="51"/>
      <c r="AA5" s="51"/>
      <c r="AB5" s="51"/>
      <c r="AC5" s="8"/>
      <c r="AD5" s="65"/>
    </row>
    <row r="6" spans="1:33" s="2" customFormat="1" ht="11.25" customHeight="1" x14ac:dyDescent="0.25">
      <c r="A6" s="43"/>
      <c r="B6" s="4" t="s">
        <v>4</v>
      </c>
      <c r="C6" s="1"/>
      <c r="D6" s="28" t="str">
        <f>+SummaryAllConstr!D6</f>
        <v>Construction Contract Completed Between 1/01/2021 and 12/31/2021</v>
      </c>
      <c r="E6" s="29"/>
      <c r="F6" s="29"/>
      <c r="G6" s="29"/>
      <c r="H6" s="29"/>
      <c r="I6" s="29"/>
      <c r="J6" s="30"/>
      <c r="K6" s="30"/>
      <c r="L6" s="30"/>
      <c r="M6" s="30"/>
      <c r="N6" s="30"/>
      <c r="O6" s="32" t="s">
        <v>42</v>
      </c>
      <c r="P6" s="85"/>
      <c r="Q6" s="79">
        <f>+SummaryAllConstr!Q6</f>
        <v>23621</v>
      </c>
      <c r="R6" s="76"/>
      <c r="S6" s="79"/>
      <c r="T6" s="87"/>
      <c r="U6" s="87"/>
      <c r="V6" s="87"/>
      <c r="W6" s="6"/>
      <c r="X6" s="87"/>
      <c r="Y6" s="30"/>
      <c r="Z6" s="51"/>
      <c r="AA6" s="51"/>
      <c r="AB6" s="51"/>
      <c r="AC6" s="8"/>
      <c r="AD6" s="65"/>
    </row>
    <row r="7" spans="1:33" s="2" customFormat="1" ht="11.25" customHeight="1" x14ac:dyDescent="0.25">
      <c r="A7" s="43"/>
      <c r="B7" s="4"/>
      <c r="C7" s="1"/>
      <c r="D7" s="28"/>
      <c r="E7" s="29"/>
      <c r="F7" s="29"/>
      <c r="G7" s="29"/>
      <c r="H7" s="29"/>
      <c r="I7" s="29"/>
      <c r="J7" s="30"/>
      <c r="K7" s="30"/>
      <c r="L7" s="30"/>
      <c r="M7" s="30"/>
      <c r="N7" s="30"/>
      <c r="O7" s="32" t="s">
        <v>43</v>
      </c>
      <c r="P7" s="85"/>
      <c r="Q7" s="79">
        <f>+SummaryAllConstr!Q7</f>
        <v>25507</v>
      </c>
      <c r="R7" s="76"/>
      <c r="S7" s="79"/>
      <c r="T7" s="87"/>
      <c r="U7" s="87"/>
      <c r="V7" s="87"/>
      <c r="W7" s="6"/>
      <c r="X7" s="87"/>
      <c r="Y7" s="30"/>
      <c r="Z7" s="51"/>
      <c r="AA7" s="51"/>
      <c r="AB7" s="30"/>
      <c r="AC7" s="8"/>
      <c r="AD7" s="65"/>
    </row>
    <row r="8" spans="1:33" s="2" customFormat="1" ht="11.25" customHeight="1" x14ac:dyDescent="0.25">
      <c r="A8" s="43"/>
      <c r="B8" s="4"/>
      <c r="C8" s="1"/>
      <c r="D8" s="28"/>
      <c r="E8" s="29"/>
      <c r="F8" s="29"/>
      <c r="G8" s="29"/>
      <c r="H8" s="29"/>
      <c r="I8" s="29"/>
      <c r="J8" s="30"/>
      <c r="K8" s="30"/>
      <c r="L8" s="30"/>
      <c r="M8" s="30"/>
      <c r="N8" s="30"/>
      <c r="O8" s="32" t="s">
        <v>44</v>
      </c>
      <c r="P8" s="85"/>
      <c r="Q8" s="79">
        <f>+SummaryAllConstr!Q8</f>
        <v>33132</v>
      </c>
      <c r="R8" s="76"/>
      <c r="S8" s="79"/>
      <c r="T8" s="87"/>
      <c r="U8" s="87"/>
      <c r="V8" s="87"/>
      <c r="W8" s="6"/>
      <c r="X8" s="87"/>
      <c r="Y8" s="30"/>
      <c r="Z8" s="51"/>
      <c r="AA8" s="51"/>
      <c r="AB8" s="30"/>
      <c r="AC8" s="8"/>
      <c r="AD8" s="65"/>
    </row>
    <row r="9" spans="1:33" s="2" customFormat="1" ht="11.25" customHeight="1" x14ac:dyDescent="0.25">
      <c r="A9" s="43"/>
      <c r="B9" s="4"/>
      <c r="C9" s="1"/>
      <c r="D9" s="28"/>
      <c r="E9" s="29"/>
      <c r="F9" s="29"/>
      <c r="G9" s="29"/>
      <c r="H9" s="29"/>
      <c r="I9" s="29"/>
      <c r="J9" s="30"/>
      <c r="K9" s="30"/>
      <c r="L9" s="30"/>
      <c r="M9" s="30"/>
      <c r="N9" s="30"/>
      <c r="O9" s="33"/>
      <c r="P9" s="6"/>
      <c r="Q9" s="6"/>
      <c r="R9" s="73"/>
      <c r="S9" s="6"/>
      <c r="T9" s="87"/>
      <c r="U9" s="87"/>
      <c r="V9" s="87"/>
      <c r="W9" s="6"/>
      <c r="X9" s="87"/>
      <c r="Y9" s="30"/>
      <c r="Z9" s="51"/>
      <c r="AA9" s="51"/>
      <c r="AB9" s="30"/>
      <c r="AC9" s="8"/>
      <c r="AD9" s="65"/>
    </row>
    <row r="10" spans="1:33" s="4" customFormat="1" ht="63.75" x14ac:dyDescent="0.25">
      <c r="A10" s="146" t="s">
        <v>197</v>
      </c>
      <c r="B10" s="147" t="s">
        <v>198</v>
      </c>
      <c r="C10" s="3" t="s">
        <v>0</v>
      </c>
      <c r="D10" s="148" t="s">
        <v>223</v>
      </c>
      <c r="E10" s="148" t="s">
        <v>199</v>
      </c>
      <c r="F10" s="148" t="s">
        <v>200</v>
      </c>
      <c r="G10" s="148" t="s">
        <v>201</v>
      </c>
      <c r="H10" s="148" t="s">
        <v>202</v>
      </c>
      <c r="I10" s="148" t="s">
        <v>203</v>
      </c>
      <c r="J10" s="148" t="s">
        <v>204</v>
      </c>
      <c r="K10" s="148" t="s">
        <v>205</v>
      </c>
      <c r="L10" s="148" t="s">
        <v>206</v>
      </c>
      <c r="M10" s="148" t="s">
        <v>207</v>
      </c>
      <c r="N10" s="149" t="s">
        <v>208</v>
      </c>
      <c r="O10" s="150" t="s">
        <v>209</v>
      </c>
      <c r="P10" s="151" t="s">
        <v>210</v>
      </c>
      <c r="Q10" s="151" t="s">
        <v>211</v>
      </c>
      <c r="R10" s="152" t="s">
        <v>212</v>
      </c>
      <c r="S10" s="153" t="s">
        <v>213</v>
      </c>
      <c r="T10" s="153" t="s">
        <v>214</v>
      </c>
      <c r="U10" s="153" t="s">
        <v>215</v>
      </c>
      <c r="V10" s="153" t="s">
        <v>216</v>
      </c>
      <c r="W10" s="153" t="s">
        <v>217</v>
      </c>
      <c r="X10" s="153" t="s">
        <v>218</v>
      </c>
      <c r="Y10" s="154" t="s">
        <v>225</v>
      </c>
      <c r="Z10" s="155" t="s">
        <v>219</v>
      </c>
      <c r="AA10" s="155" t="s">
        <v>220</v>
      </c>
      <c r="AB10" s="155" t="s">
        <v>221</v>
      </c>
      <c r="AC10" s="156" t="s">
        <v>222</v>
      </c>
    </row>
    <row r="11" spans="1:33" s="130" customFormat="1" ht="11.25" customHeight="1" x14ac:dyDescent="0.25">
      <c r="A11" s="49">
        <v>1</v>
      </c>
      <c r="B11" s="108" t="s">
        <v>71</v>
      </c>
      <c r="C11" s="50" t="s">
        <v>140</v>
      </c>
      <c r="D11" s="51">
        <v>712</v>
      </c>
      <c r="E11" s="51">
        <v>38</v>
      </c>
      <c r="F11" s="51">
        <v>38</v>
      </c>
      <c r="G11" s="51">
        <v>0</v>
      </c>
      <c r="H11" s="51">
        <v>0</v>
      </c>
      <c r="I11" s="51">
        <v>59878</v>
      </c>
      <c r="J11" s="51">
        <v>83470</v>
      </c>
      <c r="K11" s="51">
        <v>1240634</v>
      </c>
      <c r="L11" s="51">
        <v>13516618</v>
      </c>
      <c r="M11" s="51">
        <v>1393476</v>
      </c>
      <c r="N11" s="51">
        <v>16150728</v>
      </c>
      <c r="O11" s="51">
        <v>22684</v>
      </c>
      <c r="P11" s="51">
        <v>0</v>
      </c>
      <c r="Q11" s="51">
        <v>917445</v>
      </c>
      <c r="R11" s="51">
        <v>0</v>
      </c>
      <c r="S11" s="51">
        <v>0</v>
      </c>
      <c r="T11" s="51">
        <v>71742</v>
      </c>
      <c r="U11" s="51">
        <v>171773</v>
      </c>
      <c r="V11" s="51">
        <v>8556</v>
      </c>
      <c r="W11" s="51">
        <v>0</v>
      </c>
      <c r="X11" s="51">
        <v>133800</v>
      </c>
      <c r="Y11" s="51">
        <v>17454044</v>
      </c>
      <c r="Z11" s="51">
        <f t="shared" ref="Z11:Z30" si="0">IFERROR(L11/D11,0)</f>
        <v>18984.014044943819</v>
      </c>
      <c r="AA11" s="51">
        <f t="shared" ref="AA11:AA30" si="1">IFERROR(Y11/D11,0)</f>
        <v>24514.106741573032</v>
      </c>
      <c r="AB11" s="51">
        <f t="shared" ref="AB11:AB30" si="2">IFERROR(Y11/J11,0)</f>
        <v>209.10559482448784</v>
      </c>
      <c r="AC11" s="143">
        <v>21</v>
      </c>
      <c r="AD11" s="50"/>
      <c r="AE11" s="50"/>
      <c r="AF11" s="50"/>
      <c r="AG11" s="50"/>
    </row>
    <row r="12" spans="1:33" s="50" customFormat="1" ht="11.25" customHeight="1" x14ac:dyDescent="0.25">
      <c r="A12" s="49">
        <v>1</v>
      </c>
      <c r="B12" s="108" t="s">
        <v>71</v>
      </c>
      <c r="C12" s="50" t="s">
        <v>139</v>
      </c>
      <c r="D12" s="51">
        <v>962</v>
      </c>
      <c r="E12" s="51">
        <v>52</v>
      </c>
      <c r="F12" s="51">
        <v>52</v>
      </c>
      <c r="G12" s="51">
        <v>0</v>
      </c>
      <c r="H12" s="51">
        <v>0</v>
      </c>
      <c r="I12" s="51">
        <v>73336</v>
      </c>
      <c r="J12" s="51">
        <v>98879</v>
      </c>
      <c r="K12" s="51">
        <v>1334132</v>
      </c>
      <c r="L12" s="51">
        <v>18080460</v>
      </c>
      <c r="M12" s="51">
        <v>2373320</v>
      </c>
      <c r="N12" s="51">
        <v>21787912</v>
      </c>
      <c r="O12" s="51">
        <v>22649</v>
      </c>
      <c r="P12" s="51">
        <v>0</v>
      </c>
      <c r="Q12" s="51">
        <v>1834051</v>
      </c>
      <c r="R12" s="51">
        <v>210000</v>
      </c>
      <c r="S12" s="51">
        <v>0</v>
      </c>
      <c r="T12" s="51">
        <v>1891154</v>
      </c>
      <c r="U12" s="51">
        <v>374703</v>
      </c>
      <c r="V12" s="51">
        <v>0</v>
      </c>
      <c r="W12" s="51">
        <v>0</v>
      </c>
      <c r="X12" s="51">
        <v>193097</v>
      </c>
      <c r="Y12" s="51">
        <v>26290917</v>
      </c>
      <c r="Z12" s="51">
        <f t="shared" si="0"/>
        <v>18794.656964656966</v>
      </c>
      <c r="AA12" s="51">
        <f t="shared" si="1"/>
        <v>27329.435550935552</v>
      </c>
      <c r="AB12" s="51">
        <f t="shared" si="2"/>
        <v>265.88979459743729</v>
      </c>
      <c r="AC12" s="143">
        <v>21</v>
      </c>
    </row>
    <row r="13" spans="1:33" s="50" customFormat="1" ht="11.25" customHeight="1" x14ac:dyDescent="0.25">
      <c r="A13" s="49">
        <v>1</v>
      </c>
      <c r="B13" s="108" t="s">
        <v>73</v>
      </c>
      <c r="C13" s="50" t="s">
        <v>98</v>
      </c>
      <c r="D13" s="51">
        <v>1030</v>
      </c>
      <c r="E13" s="51">
        <v>54</v>
      </c>
      <c r="F13" s="51">
        <v>54</v>
      </c>
      <c r="G13" s="51">
        <v>0</v>
      </c>
      <c r="H13" s="51">
        <v>0</v>
      </c>
      <c r="I13" s="51">
        <v>118926</v>
      </c>
      <c r="J13" s="51">
        <v>131293</v>
      </c>
      <c r="K13" s="51">
        <v>331710</v>
      </c>
      <c r="L13" s="51">
        <v>18717603</v>
      </c>
      <c r="M13" s="51">
        <v>1818813</v>
      </c>
      <c r="N13" s="51">
        <v>20868126</v>
      </c>
      <c r="O13" s="51">
        <v>20260</v>
      </c>
      <c r="P13" s="51">
        <v>17900</v>
      </c>
      <c r="Q13" s="51">
        <v>2415000</v>
      </c>
      <c r="R13" s="51">
        <v>0</v>
      </c>
      <c r="S13" s="51">
        <v>0</v>
      </c>
      <c r="T13" s="51">
        <v>357910</v>
      </c>
      <c r="U13" s="51">
        <v>187100</v>
      </c>
      <c r="V13" s="51">
        <v>295477</v>
      </c>
      <c r="W13" s="51">
        <v>0</v>
      </c>
      <c r="X13" s="51">
        <v>226350</v>
      </c>
      <c r="Y13" s="51">
        <v>24367864</v>
      </c>
      <c r="Z13" s="33">
        <f t="shared" si="0"/>
        <v>18172.430097087377</v>
      </c>
      <c r="AA13" s="33">
        <f t="shared" si="1"/>
        <v>23658.120388349515</v>
      </c>
      <c r="AB13" s="33">
        <f t="shared" si="2"/>
        <v>185.59911038669236</v>
      </c>
      <c r="AC13" s="52" t="s">
        <v>99</v>
      </c>
      <c r="AD13" s="130"/>
      <c r="AE13" s="130"/>
      <c r="AF13" s="130"/>
      <c r="AG13" s="130"/>
    </row>
    <row r="14" spans="1:33" s="50" customFormat="1" ht="11.25" customHeight="1" x14ac:dyDescent="0.25">
      <c r="A14" s="49">
        <v>1</v>
      </c>
      <c r="B14" s="108" t="s">
        <v>74</v>
      </c>
      <c r="C14" s="50" t="s">
        <v>162</v>
      </c>
      <c r="D14" s="51">
        <v>745</v>
      </c>
      <c r="E14" s="51">
        <v>40</v>
      </c>
      <c r="F14" s="51">
        <v>40</v>
      </c>
      <c r="G14" s="51">
        <v>0</v>
      </c>
      <c r="H14" s="51">
        <v>0</v>
      </c>
      <c r="I14" s="51">
        <v>42687</v>
      </c>
      <c r="J14" s="51">
        <v>59225</v>
      </c>
      <c r="K14" s="51">
        <v>599726</v>
      </c>
      <c r="L14" s="51">
        <v>10897074</v>
      </c>
      <c r="M14" s="51">
        <v>970251</v>
      </c>
      <c r="N14" s="51">
        <v>12467051</v>
      </c>
      <c r="O14" s="51">
        <v>16734</v>
      </c>
      <c r="P14" s="51">
        <v>1437803</v>
      </c>
      <c r="Q14" s="51">
        <v>1584975</v>
      </c>
      <c r="R14" s="51">
        <v>0</v>
      </c>
      <c r="S14" s="51">
        <v>12495000</v>
      </c>
      <c r="T14" s="51">
        <v>10000</v>
      </c>
      <c r="U14" s="51">
        <v>0</v>
      </c>
      <c r="V14" s="51">
        <v>368575</v>
      </c>
      <c r="W14" s="51">
        <v>0</v>
      </c>
      <c r="X14" s="51">
        <v>6761</v>
      </c>
      <c r="Y14" s="51">
        <v>28370165</v>
      </c>
      <c r="Z14" s="33">
        <f t="shared" si="0"/>
        <v>14626.944966442952</v>
      </c>
      <c r="AA14" s="33">
        <f t="shared" si="1"/>
        <v>38080.758389261748</v>
      </c>
      <c r="AB14" s="33">
        <f t="shared" si="2"/>
        <v>479.02346981848882</v>
      </c>
      <c r="AC14" s="143" t="s">
        <v>178</v>
      </c>
    </row>
    <row r="15" spans="1:33" s="50" customFormat="1" ht="11.25" customHeight="1" x14ac:dyDescent="0.25">
      <c r="A15" s="49">
        <v>1</v>
      </c>
      <c r="B15" s="108" t="s">
        <v>54</v>
      </c>
      <c r="C15" s="50" t="s">
        <v>122</v>
      </c>
      <c r="D15" s="51">
        <v>1016</v>
      </c>
      <c r="E15" s="51">
        <v>29</v>
      </c>
      <c r="F15" s="51">
        <v>52</v>
      </c>
      <c r="G15" s="51">
        <v>0</v>
      </c>
      <c r="H15" s="51">
        <v>0</v>
      </c>
      <c r="I15" s="51">
        <v>94718</v>
      </c>
      <c r="J15" s="51">
        <v>119078</v>
      </c>
      <c r="K15" s="51">
        <v>1335221</v>
      </c>
      <c r="L15" s="51">
        <v>18284254</v>
      </c>
      <c r="M15" s="51">
        <v>1986433</v>
      </c>
      <c r="N15" s="51">
        <v>21605909</v>
      </c>
      <c r="O15" s="51">
        <v>21266</v>
      </c>
      <c r="P15" s="51">
        <v>26954</v>
      </c>
      <c r="Q15" s="51">
        <v>2948482</v>
      </c>
      <c r="R15" s="51">
        <v>0</v>
      </c>
      <c r="S15" s="51">
        <v>0</v>
      </c>
      <c r="T15" s="51">
        <v>15785</v>
      </c>
      <c r="U15" s="51">
        <v>69703</v>
      </c>
      <c r="V15" s="51">
        <v>700590</v>
      </c>
      <c r="W15" s="51">
        <v>2000</v>
      </c>
      <c r="X15" s="51">
        <v>353401</v>
      </c>
      <c r="Y15" s="51">
        <v>25722824</v>
      </c>
      <c r="Z15" s="33">
        <f t="shared" si="0"/>
        <v>17996.312992125986</v>
      </c>
      <c r="AA15" s="33">
        <f t="shared" si="1"/>
        <v>25317.740157480315</v>
      </c>
      <c r="AB15" s="33">
        <f t="shared" si="2"/>
        <v>216.01659416516904</v>
      </c>
      <c r="AC15" s="143">
        <v>21</v>
      </c>
    </row>
    <row r="16" spans="1:33" s="50" customFormat="1" ht="11.25" customHeight="1" x14ac:dyDescent="0.25">
      <c r="A16" s="49">
        <v>1</v>
      </c>
      <c r="B16" s="108" t="s">
        <v>54</v>
      </c>
      <c r="C16" s="50" t="s">
        <v>126</v>
      </c>
      <c r="D16" s="51">
        <v>420</v>
      </c>
      <c r="E16" s="51">
        <v>22</v>
      </c>
      <c r="F16" s="51">
        <v>22</v>
      </c>
      <c r="G16" s="51">
        <v>0</v>
      </c>
      <c r="H16" s="51">
        <v>0</v>
      </c>
      <c r="I16" s="51">
        <v>41915</v>
      </c>
      <c r="J16" s="51">
        <v>47598</v>
      </c>
      <c r="K16" s="51">
        <v>1550777</v>
      </c>
      <c r="L16" s="51">
        <v>19494231</v>
      </c>
      <c r="M16" s="51">
        <v>1087474</v>
      </c>
      <c r="N16" s="51">
        <v>22132483</v>
      </c>
      <c r="O16" s="51">
        <v>52696</v>
      </c>
      <c r="P16" s="51">
        <v>0</v>
      </c>
      <c r="Q16" s="51">
        <v>1346184</v>
      </c>
      <c r="R16" s="51">
        <v>0</v>
      </c>
      <c r="S16" s="51">
        <v>0</v>
      </c>
      <c r="T16" s="51">
        <v>377803</v>
      </c>
      <c r="U16" s="51">
        <v>269790</v>
      </c>
      <c r="V16" s="51">
        <v>0</v>
      </c>
      <c r="W16" s="51">
        <v>0</v>
      </c>
      <c r="X16" s="51">
        <v>2104</v>
      </c>
      <c r="Y16" s="51">
        <v>24128363</v>
      </c>
      <c r="Z16" s="33">
        <f t="shared" si="0"/>
        <v>46414.835714285713</v>
      </c>
      <c r="AA16" s="33">
        <f t="shared" si="1"/>
        <v>57448.48333333333</v>
      </c>
      <c r="AB16" s="33">
        <f t="shared" si="2"/>
        <v>506.91968149922263</v>
      </c>
      <c r="AC16" s="143">
        <v>21</v>
      </c>
    </row>
    <row r="17" spans="1:33" s="50" customFormat="1" ht="11.25" customHeight="1" x14ac:dyDescent="0.25">
      <c r="A17" s="49">
        <v>1</v>
      </c>
      <c r="B17" s="108" t="s">
        <v>58</v>
      </c>
      <c r="C17" s="50" t="s">
        <v>134</v>
      </c>
      <c r="D17" s="51">
        <v>816</v>
      </c>
      <c r="E17" s="51">
        <v>55</v>
      </c>
      <c r="F17" s="51">
        <v>46</v>
      </c>
      <c r="G17" s="51">
        <v>0</v>
      </c>
      <c r="H17" s="51">
        <v>0</v>
      </c>
      <c r="I17" s="51">
        <v>81180</v>
      </c>
      <c r="J17" s="51">
        <v>89130</v>
      </c>
      <c r="K17" s="51">
        <v>727857</v>
      </c>
      <c r="L17" s="51">
        <v>16947645</v>
      </c>
      <c r="M17" s="51">
        <v>1413023</v>
      </c>
      <c r="N17" s="51">
        <v>19088525</v>
      </c>
      <c r="O17" s="51">
        <v>23393</v>
      </c>
      <c r="P17" s="51">
        <v>0</v>
      </c>
      <c r="Q17" s="51">
        <v>2404612</v>
      </c>
      <c r="R17" s="51">
        <v>0</v>
      </c>
      <c r="S17" s="51">
        <v>5400000</v>
      </c>
      <c r="T17" s="51">
        <v>54720</v>
      </c>
      <c r="U17" s="51">
        <v>523614</v>
      </c>
      <c r="V17" s="51">
        <v>252660</v>
      </c>
      <c r="W17" s="51">
        <v>75610</v>
      </c>
      <c r="X17" s="51">
        <v>321539</v>
      </c>
      <c r="Y17" s="51">
        <v>28121280</v>
      </c>
      <c r="Z17" s="33">
        <f t="shared" si="0"/>
        <v>20769.172794117647</v>
      </c>
      <c r="AA17" s="33">
        <f t="shared" si="1"/>
        <v>34462.352941176468</v>
      </c>
      <c r="AB17" s="33">
        <f t="shared" si="2"/>
        <v>315.5085829686974</v>
      </c>
      <c r="AC17" s="143">
        <v>21</v>
      </c>
    </row>
    <row r="18" spans="1:33" s="50" customFormat="1" ht="11.25" customHeight="1" x14ac:dyDescent="0.25">
      <c r="A18" s="49">
        <v>1</v>
      </c>
      <c r="B18" s="108" t="s">
        <v>59</v>
      </c>
      <c r="C18" s="50" t="s">
        <v>183</v>
      </c>
      <c r="D18" s="51">
        <v>950</v>
      </c>
      <c r="E18" s="51">
        <v>70</v>
      </c>
      <c r="F18" s="51">
        <v>53</v>
      </c>
      <c r="G18" s="51">
        <v>0</v>
      </c>
      <c r="H18" s="51">
        <v>0</v>
      </c>
      <c r="I18" s="51">
        <v>114886</v>
      </c>
      <c r="J18" s="51">
        <v>135072</v>
      </c>
      <c r="K18" s="51">
        <v>2068487</v>
      </c>
      <c r="L18" s="51">
        <v>15525466</v>
      </c>
      <c r="M18" s="51">
        <v>1613281</v>
      </c>
      <c r="N18" s="51">
        <v>19207234</v>
      </c>
      <c r="O18" s="51">
        <v>20218</v>
      </c>
      <c r="P18" s="51">
        <v>31075</v>
      </c>
      <c r="Q18" s="51">
        <v>3610703</v>
      </c>
      <c r="R18" s="51">
        <v>205000</v>
      </c>
      <c r="S18" s="51">
        <v>0</v>
      </c>
      <c r="T18" s="51">
        <v>95155</v>
      </c>
      <c r="U18" s="51">
        <v>864856</v>
      </c>
      <c r="V18" s="51">
        <v>596074</v>
      </c>
      <c r="W18" s="51">
        <v>21096</v>
      </c>
      <c r="X18" s="51">
        <v>181633</v>
      </c>
      <c r="Y18" s="51">
        <v>24812827</v>
      </c>
      <c r="Z18" s="33">
        <f t="shared" si="0"/>
        <v>16342.595789473684</v>
      </c>
      <c r="AA18" s="33">
        <f t="shared" si="1"/>
        <v>26118.765263157893</v>
      </c>
      <c r="AB18" s="33">
        <f t="shared" si="2"/>
        <v>183.70074478796494</v>
      </c>
      <c r="AC18" s="143">
        <v>16</v>
      </c>
    </row>
    <row r="19" spans="1:33" s="50" customFormat="1" ht="11.25" customHeight="1" x14ac:dyDescent="0.25">
      <c r="A19" s="49">
        <v>1</v>
      </c>
      <c r="B19" s="108" t="s">
        <v>79</v>
      </c>
      <c r="C19" s="50" t="s">
        <v>109</v>
      </c>
      <c r="D19" s="51">
        <v>514</v>
      </c>
      <c r="E19" s="51">
        <v>34</v>
      </c>
      <c r="F19" s="51">
        <v>20</v>
      </c>
      <c r="G19" s="51">
        <v>6</v>
      </c>
      <c r="H19" s="51">
        <v>0</v>
      </c>
      <c r="I19" s="51">
        <v>36574</v>
      </c>
      <c r="J19" s="51">
        <v>45641</v>
      </c>
      <c r="K19" s="51">
        <v>765589</v>
      </c>
      <c r="L19" s="51">
        <v>10033066</v>
      </c>
      <c r="M19" s="51">
        <v>785330</v>
      </c>
      <c r="N19" s="51">
        <v>11583985</v>
      </c>
      <c r="O19" s="51">
        <v>22537</v>
      </c>
      <c r="P19" s="51">
        <v>764070</v>
      </c>
      <c r="Q19" s="51">
        <v>2957816</v>
      </c>
      <c r="R19" s="51">
        <v>574814</v>
      </c>
      <c r="S19" s="51">
        <v>0</v>
      </c>
      <c r="T19" s="51">
        <v>92013</v>
      </c>
      <c r="U19" s="51">
        <v>425258</v>
      </c>
      <c r="V19" s="51">
        <v>46967</v>
      </c>
      <c r="W19" s="51">
        <v>124828</v>
      </c>
      <c r="X19" s="51">
        <v>1030655</v>
      </c>
      <c r="Y19" s="51">
        <v>17600405</v>
      </c>
      <c r="Z19" s="33">
        <f t="shared" si="0"/>
        <v>19519.583657587547</v>
      </c>
      <c r="AA19" s="33">
        <f t="shared" si="1"/>
        <v>34242.033073929961</v>
      </c>
      <c r="AB19" s="33">
        <f t="shared" si="2"/>
        <v>385.62706776801559</v>
      </c>
      <c r="AC19" s="143" t="s">
        <v>90</v>
      </c>
    </row>
    <row r="20" spans="1:33" s="50" customFormat="1" ht="11.25" customHeight="1" x14ac:dyDescent="0.25">
      <c r="A20" s="49">
        <v>1</v>
      </c>
      <c r="B20" s="108" t="s">
        <v>62</v>
      </c>
      <c r="C20" s="50" t="s">
        <v>164</v>
      </c>
      <c r="D20" s="51">
        <v>996</v>
      </c>
      <c r="E20" s="51">
        <v>49</v>
      </c>
      <c r="F20" s="51">
        <v>49</v>
      </c>
      <c r="G20" s="51">
        <v>0</v>
      </c>
      <c r="H20" s="51">
        <v>0</v>
      </c>
      <c r="I20" s="51">
        <v>93992</v>
      </c>
      <c r="J20" s="51">
        <v>126000</v>
      </c>
      <c r="K20" s="51">
        <v>1266728</v>
      </c>
      <c r="L20" s="51">
        <v>25861537</v>
      </c>
      <c r="M20" s="51">
        <v>2912599</v>
      </c>
      <c r="N20" s="51">
        <v>30040864</v>
      </c>
      <c r="O20" s="51">
        <v>30162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30040864</v>
      </c>
      <c r="Z20" s="33">
        <f t="shared" si="0"/>
        <v>25965.398594377511</v>
      </c>
      <c r="AA20" s="33">
        <f t="shared" si="1"/>
        <v>30161.510040160643</v>
      </c>
      <c r="AB20" s="33">
        <f t="shared" si="2"/>
        <v>238.41955555555555</v>
      </c>
      <c r="AC20" s="143">
        <v>21</v>
      </c>
    </row>
    <row r="21" spans="1:33" s="50" customFormat="1" ht="11.25" customHeight="1" x14ac:dyDescent="0.25">
      <c r="A21" s="49">
        <v>1</v>
      </c>
      <c r="B21" s="108" t="s">
        <v>62</v>
      </c>
      <c r="C21" s="50" t="s">
        <v>193</v>
      </c>
      <c r="D21" s="51">
        <v>996</v>
      </c>
      <c r="E21" s="51">
        <v>49</v>
      </c>
      <c r="F21" s="51">
        <v>49</v>
      </c>
      <c r="G21" s="51">
        <v>0</v>
      </c>
      <c r="H21" s="51">
        <v>0</v>
      </c>
      <c r="I21" s="51">
        <v>93992</v>
      </c>
      <c r="J21" s="51">
        <v>126000</v>
      </c>
      <c r="K21" s="51">
        <v>1397894</v>
      </c>
      <c r="L21" s="51">
        <v>28486278</v>
      </c>
      <c r="M21" s="51">
        <v>3205217</v>
      </c>
      <c r="N21" s="51">
        <v>33089389</v>
      </c>
      <c r="O21" s="51">
        <v>33222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33089389</v>
      </c>
      <c r="Z21" s="33">
        <f t="shared" si="0"/>
        <v>28600.680722891568</v>
      </c>
      <c r="AA21" s="33">
        <f t="shared" si="1"/>
        <v>33222.2781124498</v>
      </c>
      <c r="AB21" s="33">
        <f t="shared" si="2"/>
        <v>262.61419841269839</v>
      </c>
      <c r="AC21" s="143" t="s">
        <v>172</v>
      </c>
      <c r="AD21" s="130"/>
      <c r="AE21" s="130"/>
      <c r="AF21" s="130"/>
      <c r="AG21" s="130"/>
    </row>
    <row r="22" spans="1:33" s="50" customFormat="1" ht="11.25" customHeight="1" x14ac:dyDescent="0.25">
      <c r="A22" s="49">
        <v>2</v>
      </c>
      <c r="B22" s="108" t="s">
        <v>71</v>
      </c>
      <c r="C22" s="50" t="s">
        <v>137</v>
      </c>
      <c r="D22" s="51">
        <v>1194</v>
      </c>
      <c r="E22" s="51">
        <v>49</v>
      </c>
      <c r="F22" s="51">
        <v>49</v>
      </c>
      <c r="G22" s="51">
        <v>0</v>
      </c>
      <c r="H22" s="51">
        <v>0</v>
      </c>
      <c r="I22" s="51">
        <v>99322</v>
      </c>
      <c r="J22" s="51">
        <v>134072</v>
      </c>
      <c r="K22" s="51">
        <v>2212315</v>
      </c>
      <c r="L22" s="51">
        <v>24832212</v>
      </c>
      <c r="M22" s="51">
        <v>2878874</v>
      </c>
      <c r="N22" s="51">
        <v>29923401</v>
      </c>
      <c r="O22" s="51">
        <v>25061</v>
      </c>
      <c r="P22" s="51">
        <v>0</v>
      </c>
      <c r="Q22" s="51">
        <v>1218000</v>
      </c>
      <c r="R22" s="51">
        <v>0</v>
      </c>
      <c r="S22" s="51">
        <v>0</v>
      </c>
      <c r="T22" s="51">
        <v>1589000</v>
      </c>
      <c r="U22" s="51">
        <v>250000</v>
      </c>
      <c r="V22" s="51">
        <v>0</v>
      </c>
      <c r="W22" s="51">
        <v>378000</v>
      </c>
      <c r="X22" s="51">
        <v>576000</v>
      </c>
      <c r="Y22" s="51">
        <v>33934401</v>
      </c>
      <c r="Z22" s="51">
        <f t="shared" si="0"/>
        <v>20797.497487437187</v>
      </c>
      <c r="AA22" s="51">
        <f t="shared" si="1"/>
        <v>28420.77135678392</v>
      </c>
      <c r="AB22" s="51">
        <f t="shared" si="2"/>
        <v>253.10580136046303</v>
      </c>
      <c r="AC22" s="143" t="s">
        <v>138</v>
      </c>
      <c r="AD22" s="130"/>
      <c r="AE22" s="130"/>
      <c r="AF22" s="130"/>
      <c r="AG22" s="130"/>
    </row>
    <row r="23" spans="1:33" s="50" customFormat="1" ht="11.25" customHeight="1" x14ac:dyDescent="0.25">
      <c r="A23" s="49">
        <v>2</v>
      </c>
      <c r="B23" s="108" t="s">
        <v>56</v>
      </c>
      <c r="C23" s="50" t="s">
        <v>157</v>
      </c>
      <c r="D23" s="51">
        <v>1356</v>
      </c>
      <c r="E23" s="51">
        <v>61</v>
      </c>
      <c r="F23" s="51">
        <v>0</v>
      </c>
      <c r="G23" s="51">
        <v>61</v>
      </c>
      <c r="H23" s="51">
        <v>0</v>
      </c>
      <c r="I23" s="51">
        <v>159001</v>
      </c>
      <c r="J23" s="51">
        <v>167103</v>
      </c>
      <c r="K23" s="51">
        <v>2300000</v>
      </c>
      <c r="L23" s="51">
        <v>32696914</v>
      </c>
      <c r="M23" s="51">
        <v>4164703</v>
      </c>
      <c r="N23" s="51">
        <v>39161617</v>
      </c>
      <c r="O23" s="51">
        <v>28880</v>
      </c>
      <c r="P23" s="51">
        <v>123663</v>
      </c>
      <c r="Q23" s="51">
        <v>2208756</v>
      </c>
      <c r="R23" s="51">
        <v>1189618</v>
      </c>
      <c r="S23" s="51">
        <v>2453440</v>
      </c>
      <c r="T23" s="51">
        <v>176143</v>
      </c>
      <c r="U23" s="51">
        <v>26956</v>
      </c>
      <c r="V23" s="51">
        <v>60729</v>
      </c>
      <c r="W23" s="51">
        <v>158497</v>
      </c>
      <c r="X23" s="51">
        <v>1362465</v>
      </c>
      <c r="Y23" s="51">
        <v>46921885</v>
      </c>
      <c r="Z23" s="33">
        <f t="shared" si="0"/>
        <v>24112.768436578172</v>
      </c>
      <c r="AA23" s="33">
        <f t="shared" si="1"/>
        <v>34603.160029498526</v>
      </c>
      <c r="AB23" s="33">
        <f t="shared" si="2"/>
        <v>280.79618558613549</v>
      </c>
      <c r="AC23" s="143" t="s">
        <v>158</v>
      </c>
      <c r="AD23" s="130"/>
      <c r="AE23" s="130"/>
      <c r="AF23" s="130"/>
      <c r="AG23" s="130"/>
    </row>
    <row r="24" spans="1:33" s="50" customFormat="1" ht="11.25" customHeight="1" x14ac:dyDescent="0.25">
      <c r="A24" s="49">
        <v>2</v>
      </c>
      <c r="B24" s="108" t="s">
        <v>59</v>
      </c>
      <c r="C24" s="50" t="s">
        <v>187</v>
      </c>
      <c r="D24" s="51">
        <v>1480</v>
      </c>
      <c r="E24" s="51">
        <v>81</v>
      </c>
      <c r="F24" s="51">
        <v>0</v>
      </c>
      <c r="G24" s="51">
        <v>28</v>
      </c>
      <c r="H24" s="51">
        <v>0</v>
      </c>
      <c r="I24" s="51">
        <v>99427</v>
      </c>
      <c r="J24" s="51">
        <v>138740</v>
      </c>
      <c r="K24" s="51">
        <v>2255570</v>
      </c>
      <c r="L24" s="51">
        <v>19772261</v>
      </c>
      <c r="M24" s="51">
        <v>2385359</v>
      </c>
      <c r="N24" s="51">
        <v>24413191</v>
      </c>
      <c r="O24" s="51">
        <v>16495</v>
      </c>
      <c r="P24" s="51">
        <v>34800</v>
      </c>
      <c r="Q24" s="51">
        <v>3661064</v>
      </c>
      <c r="R24" s="51">
        <v>2718</v>
      </c>
      <c r="S24" s="51">
        <v>0</v>
      </c>
      <c r="T24" s="51">
        <v>49847</v>
      </c>
      <c r="U24" s="51">
        <v>612535</v>
      </c>
      <c r="V24" s="51">
        <v>294984</v>
      </c>
      <c r="W24" s="51">
        <v>65441</v>
      </c>
      <c r="X24" s="51">
        <v>237027</v>
      </c>
      <c r="Y24" s="51">
        <v>29371607</v>
      </c>
      <c r="Z24" s="33">
        <f t="shared" si="0"/>
        <v>13359.635810810811</v>
      </c>
      <c r="AA24" s="33">
        <f t="shared" si="1"/>
        <v>19845.680405405405</v>
      </c>
      <c r="AB24" s="33">
        <f t="shared" si="2"/>
        <v>211.70251549661236</v>
      </c>
      <c r="AC24" s="143">
        <v>21</v>
      </c>
    </row>
    <row r="25" spans="1:33" s="50" customFormat="1" ht="11.25" customHeight="1" x14ac:dyDescent="0.25">
      <c r="A25" s="49">
        <v>2</v>
      </c>
      <c r="B25" s="108" t="s">
        <v>79</v>
      </c>
      <c r="C25" s="50" t="s">
        <v>107</v>
      </c>
      <c r="D25" s="51">
        <v>1308</v>
      </c>
      <c r="E25" s="51">
        <v>78</v>
      </c>
      <c r="F25" s="51">
        <v>32</v>
      </c>
      <c r="G25" s="51">
        <v>28</v>
      </c>
      <c r="H25" s="51">
        <v>0</v>
      </c>
      <c r="I25" s="51">
        <v>88628</v>
      </c>
      <c r="J25" s="51">
        <v>125646</v>
      </c>
      <c r="K25" s="51">
        <v>1619786</v>
      </c>
      <c r="L25" s="51">
        <v>22726215</v>
      </c>
      <c r="M25" s="51">
        <v>1828751</v>
      </c>
      <c r="N25" s="51">
        <v>26174752</v>
      </c>
      <c r="O25" s="51">
        <v>20011</v>
      </c>
      <c r="P25" s="51">
        <v>1442994</v>
      </c>
      <c r="Q25" s="51">
        <v>4964092</v>
      </c>
      <c r="R25" s="51">
        <v>360479</v>
      </c>
      <c r="S25" s="51">
        <v>0</v>
      </c>
      <c r="T25" s="51">
        <v>113931</v>
      </c>
      <c r="U25" s="51">
        <v>679006</v>
      </c>
      <c r="V25" s="51">
        <v>0</v>
      </c>
      <c r="W25" s="51">
        <v>0</v>
      </c>
      <c r="X25" s="51">
        <v>872668</v>
      </c>
      <c r="Y25" s="51">
        <v>34607922</v>
      </c>
      <c r="Z25" s="33">
        <f t="shared" si="0"/>
        <v>17374.782110091743</v>
      </c>
      <c r="AA25" s="33">
        <f t="shared" si="1"/>
        <v>26458.655963302754</v>
      </c>
      <c r="AB25" s="33">
        <f t="shared" si="2"/>
        <v>275.43990258344871</v>
      </c>
      <c r="AC25" s="143" t="s">
        <v>91</v>
      </c>
    </row>
    <row r="26" spans="1:33" s="50" customFormat="1" ht="11.25" customHeight="1" x14ac:dyDescent="0.25">
      <c r="A26" s="49">
        <v>3</v>
      </c>
      <c r="B26" s="108" t="s">
        <v>56</v>
      </c>
      <c r="C26" s="50" t="s">
        <v>159</v>
      </c>
      <c r="D26" s="51">
        <v>2115</v>
      </c>
      <c r="E26" s="51">
        <v>84</v>
      </c>
      <c r="F26" s="51">
        <v>0</v>
      </c>
      <c r="G26" s="51">
        <v>0</v>
      </c>
      <c r="H26" s="51">
        <v>95</v>
      </c>
      <c r="I26" s="51">
        <v>249850</v>
      </c>
      <c r="J26" s="51">
        <v>279865</v>
      </c>
      <c r="K26" s="51">
        <v>2035500</v>
      </c>
      <c r="L26" s="51">
        <v>56879872</v>
      </c>
      <c r="M26" s="51">
        <v>6050325</v>
      </c>
      <c r="N26" s="51">
        <v>64965697</v>
      </c>
      <c r="O26" s="51">
        <v>30717</v>
      </c>
      <c r="P26" s="51">
        <v>30000</v>
      </c>
      <c r="Q26" s="51">
        <v>13116809</v>
      </c>
      <c r="R26" s="51">
        <v>1712240</v>
      </c>
      <c r="S26" s="51">
        <v>1948800</v>
      </c>
      <c r="T26" s="51">
        <v>581506</v>
      </c>
      <c r="U26" s="51">
        <v>7169931</v>
      </c>
      <c r="V26" s="51">
        <v>839032</v>
      </c>
      <c r="W26" s="51">
        <v>245000</v>
      </c>
      <c r="X26" s="51">
        <v>1613247</v>
      </c>
      <c r="Y26" s="51">
        <v>92222262</v>
      </c>
      <c r="Z26" s="33">
        <f t="shared" si="0"/>
        <v>26893.556501182033</v>
      </c>
      <c r="AA26" s="33">
        <f t="shared" si="1"/>
        <v>43603.906382978726</v>
      </c>
      <c r="AB26" s="33">
        <f t="shared" si="2"/>
        <v>329.52409911921819</v>
      </c>
      <c r="AC26" s="143" t="s">
        <v>160</v>
      </c>
      <c r="AD26" s="130"/>
      <c r="AE26" s="130"/>
      <c r="AF26" s="130"/>
      <c r="AG26" s="130"/>
    </row>
    <row r="27" spans="1:33" s="50" customFormat="1" ht="11.25" customHeight="1" x14ac:dyDescent="0.25">
      <c r="A27" s="49">
        <v>3</v>
      </c>
      <c r="B27" s="108" t="s">
        <v>58</v>
      </c>
      <c r="C27" s="50" t="s">
        <v>131</v>
      </c>
      <c r="D27" s="51">
        <v>2796</v>
      </c>
      <c r="E27" s="51">
        <v>130</v>
      </c>
      <c r="F27" s="51">
        <v>0</v>
      </c>
      <c r="G27" s="51">
        <v>0</v>
      </c>
      <c r="H27" s="51">
        <v>115</v>
      </c>
      <c r="I27" s="51">
        <v>318827</v>
      </c>
      <c r="J27" s="51">
        <v>343246</v>
      </c>
      <c r="K27" s="51">
        <v>3140805</v>
      </c>
      <c r="L27" s="51">
        <v>69452548</v>
      </c>
      <c r="M27" s="51">
        <v>3313398</v>
      </c>
      <c r="N27" s="51">
        <v>75906751</v>
      </c>
      <c r="O27" s="51">
        <v>27148</v>
      </c>
      <c r="P27" s="51">
        <v>0</v>
      </c>
      <c r="Q27" s="51">
        <v>12948899</v>
      </c>
      <c r="R27" s="51">
        <v>2260213</v>
      </c>
      <c r="S27" s="51">
        <v>1679800</v>
      </c>
      <c r="T27" s="51">
        <v>332050</v>
      </c>
      <c r="U27" s="51">
        <v>2190656</v>
      </c>
      <c r="V27" s="51">
        <v>2456979</v>
      </c>
      <c r="W27" s="51">
        <v>86192</v>
      </c>
      <c r="X27" s="51">
        <v>1326182</v>
      </c>
      <c r="Y27" s="51">
        <v>99187722</v>
      </c>
      <c r="Z27" s="33">
        <f t="shared" si="0"/>
        <v>24839.967095851214</v>
      </c>
      <c r="AA27" s="33">
        <f t="shared" si="1"/>
        <v>35474.86480686695</v>
      </c>
      <c r="AB27" s="33">
        <f t="shared" si="2"/>
        <v>288.96978260489561</v>
      </c>
      <c r="AC27" s="143">
        <v>21</v>
      </c>
      <c r="AD27" s="130"/>
      <c r="AE27" s="130"/>
      <c r="AF27" s="130"/>
      <c r="AG27" s="130"/>
    </row>
    <row r="28" spans="1:33" s="50" customFormat="1" ht="11.25" customHeight="1" x14ac:dyDescent="0.25">
      <c r="A28" s="49">
        <v>3</v>
      </c>
      <c r="B28" s="108" t="s">
        <v>58</v>
      </c>
      <c r="C28" s="50" t="s">
        <v>132</v>
      </c>
      <c r="D28" s="51">
        <v>2901</v>
      </c>
      <c r="E28" s="51">
        <v>128</v>
      </c>
      <c r="F28" s="51">
        <v>0</v>
      </c>
      <c r="G28" s="51">
        <v>0</v>
      </c>
      <c r="H28" s="51">
        <v>115</v>
      </c>
      <c r="I28" s="51">
        <v>316763</v>
      </c>
      <c r="J28" s="51">
        <v>343247</v>
      </c>
      <c r="K28" s="51">
        <v>2477598</v>
      </c>
      <c r="L28" s="51">
        <v>76594637</v>
      </c>
      <c r="M28" s="51">
        <v>3701040</v>
      </c>
      <c r="N28" s="51">
        <v>82773275</v>
      </c>
      <c r="O28" s="51">
        <v>28533</v>
      </c>
      <c r="P28" s="51">
        <v>0</v>
      </c>
      <c r="Q28" s="51">
        <v>12970995</v>
      </c>
      <c r="R28" s="51">
        <v>2260213</v>
      </c>
      <c r="S28" s="51">
        <v>25000000</v>
      </c>
      <c r="T28" s="51">
        <v>766498</v>
      </c>
      <c r="U28" s="51">
        <v>2331222</v>
      </c>
      <c r="V28" s="51">
        <v>0</v>
      </c>
      <c r="W28" s="51">
        <v>1381</v>
      </c>
      <c r="X28" s="51">
        <v>1434963</v>
      </c>
      <c r="Y28" s="51">
        <v>127538547</v>
      </c>
      <c r="Z28" s="33">
        <f t="shared" si="0"/>
        <v>26402.839365735952</v>
      </c>
      <c r="AA28" s="33">
        <f t="shared" si="1"/>
        <v>43963.649431230609</v>
      </c>
      <c r="AB28" s="33">
        <f t="shared" si="2"/>
        <v>371.56492846259397</v>
      </c>
      <c r="AC28" s="143">
        <v>21</v>
      </c>
      <c r="AD28" s="130"/>
      <c r="AE28" s="130"/>
      <c r="AF28" s="130"/>
      <c r="AG28" s="130"/>
    </row>
    <row r="29" spans="1:33" s="50" customFormat="1" ht="11.25" customHeight="1" x14ac:dyDescent="0.25">
      <c r="A29" s="49">
        <v>3</v>
      </c>
      <c r="B29" s="108" t="s">
        <v>58</v>
      </c>
      <c r="C29" s="50" t="s">
        <v>133</v>
      </c>
      <c r="D29" s="51">
        <v>337</v>
      </c>
      <c r="E29" s="51">
        <v>36</v>
      </c>
      <c r="F29" s="51">
        <v>2</v>
      </c>
      <c r="G29" s="51">
        <v>1</v>
      </c>
      <c r="H29" s="51">
        <v>21</v>
      </c>
      <c r="I29" s="51">
        <v>70517</v>
      </c>
      <c r="J29" s="51">
        <v>75404</v>
      </c>
      <c r="K29" s="51">
        <v>1056160</v>
      </c>
      <c r="L29" s="51">
        <v>13485769</v>
      </c>
      <c r="M29" s="51">
        <v>655120</v>
      </c>
      <c r="N29" s="51">
        <v>15197049</v>
      </c>
      <c r="O29" s="51">
        <v>45095</v>
      </c>
      <c r="P29" s="51">
        <v>0</v>
      </c>
      <c r="Q29" s="51">
        <v>1760883</v>
      </c>
      <c r="R29" s="51">
        <v>0</v>
      </c>
      <c r="S29" s="51">
        <v>1150</v>
      </c>
      <c r="T29" s="51">
        <v>16594</v>
      </c>
      <c r="U29" s="51">
        <v>371817</v>
      </c>
      <c r="V29" s="51">
        <v>80995</v>
      </c>
      <c r="W29" s="51">
        <v>16773</v>
      </c>
      <c r="X29" s="51">
        <v>239365</v>
      </c>
      <c r="Y29" s="51">
        <v>17684626</v>
      </c>
      <c r="Z29" s="33">
        <f t="shared" si="0"/>
        <v>40017.11869436202</v>
      </c>
      <c r="AA29" s="33">
        <f t="shared" si="1"/>
        <v>52476.635014836793</v>
      </c>
      <c r="AB29" s="33">
        <f t="shared" si="2"/>
        <v>234.53166940745848</v>
      </c>
      <c r="AC29" s="143">
        <v>21</v>
      </c>
      <c r="AD29" s="68"/>
    </row>
    <row r="30" spans="1:33" s="50" customFormat="1" ht="11.25" customHeight="1" x14ac:dyDescent="0.25">
      <c r="A30" s="49">
        <v>3</v>
      </c>
      <c r="B30" s="108" t="s">
        <v>62</v>
      </c>
      <c r="C30" s="50" t="s">
        <v>171</v>
      </c>
      <c r="D30" s="51">
        <v>2638</v>
      </c>
      <c r="E30" s="51">
        <v>109</v>
      </c>
      <c r="F30" s="51">
        <v>0</v>
      </c>
      <c r="G30" s="51">
        <v>0</v>
      </c>
      <c r="H30" s="51">
        <v>109</v>
      </c>
      <c r="I30" s="51">
        <v>330314</v>
      </c>
      <c r="J30" s="51">
        <v>342534</v>
      </c>
      <c r="K30" s="51">
        <v>3755737</v>
      </c>
      <c r="L30" s="51">
        <v>75920041</v>
      </c>
      <c r="M30" s="51">
        <v>7248666</v>
      </c>
      <c r="N30" s="51">
        <v>86924443</v>
      </c>
      <c r="O30" s="51">
        <v>32951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86924443</v>
      </c>
      <c r="Z30" s="33">
        <f t="shared" si="0"/>
        <v>28779.39385898408</v>
      </c>
      <c r="AA30" s="33">
        <f t="shared" si="1"/>
        <v>32950.888172858227</v>
      </c>
      <c r="AB30" s="33">
        <f t="shared" si="2"/>
        <v>253.76880251303521</v>
      </c>
      <c r="AC30" s="143" t="s">
        <v>172</v>
      </c>
      <c r="AD30" s="68"/>
    </row>
    <row r="31" spans="1:33" s="2" customFormat="1" ht="11.25" customHeight="1" x14ac:dyDescent="0.25">
      <c r="A31" s="43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86"/>
      <c r="Q31" s="86"/>
      <c r="R31" s="73"/>
      <c r="S31" s="88"/>
      <c r="T31" s="6"/>
      <c r="U31" s="6"/>
      <c r="V31" s="6"/>
      <c r="W31" s="6"/>
      <c r="X31" s="86"/>
      <c r="Y31" s="33"/>
      <c r="Z31" s="51">
        <f t="shared" ref="Z31" si="3">IFERROR(L31/D31,0)</f>
        <v>0</v>
      </c>
      <c r="AA31" s="51">
        <f t="shared" ref="AA31" si="4">IFERROR(Y31/D31,0)</f>
        <v>0</v>
      </c>
      <c r="AB31" s="51">
        <f t="shared" ref="AB31" si="5">IFERROR(Y31/J31,0)</f>
        <v>0</v>
      </c>
      <c r="AC31" s="52"/>
      <c r="AD31" s="65"/>
    </row>
    <row r="32" spans="1:33" s="4" customFormat="1" ht="11.25" customHeight="1" x14ac:dyDescent="0.25">
      <c r="A32" s="46" t="s">
        <v>65</v>
      </c>
      <c r="B32" s="107"/>
      <c r="D32" s="55"/>
      <c r="E32" s="55"/>
      <c r="F32" s="55"/>
      <c r="G32" s="55"/>
      <c r="H32" s="55"/>
      <c r="I32" s="55"/>
      <c r="J32" s="55"/>
      <c r="K32" s="38"/>
      <c r="L32" s="38"/>
      <c r="M32" s="38"/>
      <c r="N32" s="38"/>
      <c r="O32" s="38"/>
      <c r="P32" s="59"/>
      <c r="Q32" s="59"/>
      <c r="R32" s="77"/>
      <c r="S32" s="59"/>
      <c r="T32" s="59"/>
      <c r="U32" s="59"/>
      <c r="V32" s="59"/>
      <c r="W32" s="59"/>
      <c r="X32" s="59"/>
      <c r="Y32" s="38"/>
      <c r="Z32" s="55"/>
      <c r="AA32" s="55"/>
      <c r="AB32" s="55"/>
      <c r="AC32" s="47"/>
      <c r="AD32" s="66"/>
    </row>
    <row r="33" spans="1:30" s="4" customFormat="1" ht="11.25" customHeight="1" x14ac:dyDescent="0.25">
      <c r="A33" s="62">
        <f>COUNTIF(A11:A31,"=1")</f>
        <v>11</v>
      </c>
      <c r="B33" s="107" t="s">
        <v>66</v>
      </c>
      <c r="D33" s="55">
        <f>ROUND(SUM(D17+D18+D19+D20+D21)/$A$33,0)</f>
        <v>388</v>
      </c>
      <c r="E33" s="55">
        <f t="shared" ref="E33:AB33" si="6">ROUND(SUM(E17+E18+E19+E20+E21)/$A$33,0)</f>
        <v>23</v>
      </c>
      <c r="F33" s="55">
        <f t="shared" si="6"/>
        <v>20</v>
      </c>
      <c r="G33" s="55">
        <f t="shared" si="6"/>
        <v>1</v>
      </c>
      <c r="H33" s="55">
        <f t="shared" si="6"/>
        <v>0</v>
      </c>
      <c r="I33" s="55">
        <f t="shared" si="6"/>
        <v>38239</v>
      </c>
      <c r="J33" s="55">
        <f t="shared" si="6"/>
        <v>47440</v>
      </c>
      <c r="K33" s="55">
        <f t="shared" si="6"/>
        <v>566050</v>
      </c>
      <c r="L33" s="55">
        <f t="shared" si="6"/>
        <v>8804908</v>
      </c>
      <c r="M33" s="55">
        <f t="shared" si="6"/>
        <v>902677</v>
      </c>
      <c r="N33" s="55">
        <f t="shared" si="6"/>
        <v>10273636</v>
      </c>
      <c r="O33" s="55">
        <f t="shared" si="6"/>
        <v>11776</v>
      </c>
      <c r="P33" s="55">
        <f t="shared" si="6"/>
        <v>72286</v>
      </c>
      <c r="Q33" s="55">
        <f t="shared" si="6"/>
        <v>815739</v>
      </c>
      <c r="R33" s="55">
        <f t="shared" si="6"/>
        <v>70892</v>
      </c>
      <c r="S33" s="55">
        <f t="shared" si="6"/>
        <v>490909</v>
      </c>
      <c r="T33" s="55">
        <f t="shared" si="6"/>
        <v>21990</v>
      </c>
      <c r="U33" s="55">
        <f t="shared" si="6"/>
        <v>164884</v>
      </c>
      <c r="V33" s="55">
        <f t="shared" si="6"/>
        <v>81427</v>
      </c>
      <c r="W33" s="55">
        <f t="shared" si="6"/>
        <v>20139</v>
      </c>
      <c r="X33" s="55">
        <f t="shared" si="6"/>
        <v>139439</v>
      </c>
      <c r="Y33" s="55">
        <f t="shared" si="6"/>
        <v>12151342</v>
      </c>
      <c r="Z33" s="55">
        <f t="shared" si="6"/>
        <v>10109</v>
      </c>
      <c r="AA33" s="55">
        <f t="shared" si="6"/>
        <v>14382</v>
      </c>
      <c r="AB33" s="55">
        <f t="shared" si="6"/>
        <v>126</v>
      </c>
      <c r="AC33" s="55"/>
      <c r="AD33" s="66"/>
    </row>
    <row r="34" spans="1:30" s="4" customFormat="1" ht="11.25" customHeight="1" x14ac:dyDescent="0.25">
      <c r="A34" s="62">
        <f>COUNTIF(A11:A31,"=2")</f>
        <v>4</v>
      </c>
      <c r="B34" s="107" t="s">
        <v>67</v>
      </c>
      <c r="D34" s="55">
        <f>ROUND(SUM(D22+D23+D24+D25)/$A$34,0)</f>
        <v>1335</v>
      </c>
      <c r="E34" s="55">
        <f t="shared" ref="E34:AB34" si="7">ROUND(SUM(E22+E23+E24+E25)/$A$34,0)</f>
        <v>67</v>
      </c>
      <c r="F34" s="55">
        <f t="shared" si="7"/>
        <v>20</v>
      </c>
      <c r="G34" s="55">
        <f t="shared" si="7"/>
        <v>29</v>
      </c>
      <c r="H34" s="55">
        <f t="shared" si="7"/>
        <v>0</v>
      </c>
      <c r="I34" s="55">
        <f t="shared" si="7"/>
        <v>111595</v>
      </c>
      <c r="J34" s="55">
        <f t="shared" si="7"/>
        <v>141390</v>
      </c>
      <c r="K34" s="55">
        <f t="shared" si="7"/>
        <v>2096918</v>
      </c>
      <c r="L34" s="55">
        <f t="shared" si="7"/>
        <v>25006901</v>
      </c>
      <c r="M34" s="55">
        <f t="shared" si="7"/>
        <v>2814422</v>
      </c>
      <c r="N34" s="55">
        <f t="shared" si="7"/>
        <v>29918240</v>
      </c>
      <c r="O34" s="55">
        <f t="shared" si="7"/>
        <v>22612</v>
      </c>
      <c r="P34" s="55">
        <f t="shared" si="7"/>
        <v>400364</v>
      </c>
      <c r="Q34" s="55">
        <f t="shared" si="7"/>
        <v>3012978</v>
      </c>
      <c r="R34" s="55">
        <f t="shared" si="7"/>
        <v>388204</v>
      </c>
      <c r="S34" s="55">
        <f t="shared" si="7"/>
        <v>613360</v>
      </c>
      <c r="T34" s="55">
        <f t="shared" si="7"/>
        <v>482230</v>
      </c>
      <c r="U34" s="55">
        <f t="shared" si="7"/>
        <v>392124</v>
      </c>
      <c r="V34" s="55">
        <f t="shared" si="7"/>
        <v>88928</v>
      </c>
      <c r="W34" s="55">
        <f t="shared" si="7"/>
        <v>150485</v>
      </c>
      <c r="X34" s="55">
        <f t="shared" si="7"/>
        <v>762040</v>
      </c>
      <c r="Y34" s="55">
        <f t="shared" si="7"/>
        <v>36208954</v>
      </c>
      <c r="Z34" s="55">
        <f t="shared" si="7"/>
        <v>18911</v>
      </c>
      <c r="AA34" s="55">
        <f t="shared" si="7"/>
        <v>27332</v>
      </c>
      <c r="AB34" s="55">
        <f t="shared" si="7"/>
        <v>255</v>
      </c>
      <c r="AC34" s="55"/>
      <c r="AD34" s="66"/>
    </row>
    <row r="35" spans="1:30" s="4" customFormat="1" ht="11.25" customHeight="1" x14ac:dyDescent="0.25">
      <c r="A35" s="62">
        <f>COUNTIF(A11:A31,"=3")</f>
        <v>5</v>
      </c>
      <c r="B35" s="107" t="s">
        <v>68</v>
      </c>
      <c r="D35" s="55">
        <f>ROUND(SUM(D26+D27+D28+D29+D30)/$A$35,0)</f>
        <v>2157</v>
      </c>
      <c r="E35" s="55">
        <f t="shared" ref="E35:AB35" si="8">ROUND(SUM(E26+E27+E28+E29+E30)/$A$35,0)</f>
        <v>97</v>
      </c>
      <c r="F35" s="55">
        <f t="shared" si="8"/>
        <v>0</v>
      </c>
      <c r="G35" s="55">
        <f t="shared" si="8"/>
        <v>0</v>
      </c>
      <c r="H35" s="55">
        <f t="shared" si="8"/>
        <v>91</v>
      </c>
      <c r="I35" s="55">
        <f t="shared" si="8"/>
        <v>257254</v>
      </c>
      <c r="J35" s="55">
        <f t="shared" si="8"/>
        <v>276859</v>
      </c>
      <c r="K35" s="55">
        <f t="shared" si="8"/>
        <v>2493160</v>
      </c>
      <c r="L35" s="55">
        <f t="shared" si="8"/>
        <v>58466573</v>
      </c>
      <c r="M35" s="55">
        <f t="shared" si="8"/>
        <v>4193710</v>
      </c>
      <c r="N35" s="55">
        <f t="shared" si="8"/>
        <v>65153443</v>
      </c>
      <c r="O35" s="55">
        <f t="shared" si="8"/>
        <v>32889</v>
      </c>
      <c r="P35" s="55">
        <f t="shared" si="8"/>
        <v>6000</v>
      </c>
      <c r="Q35" s="55">
        <f t="shared" si="8"/>
        <v>8159517</v>
      </c>
      <c r="R35" s="55">
        <f t="shared" si="8"/>
        <v>1246533</v>
      </c>
      <c r="S35" s="55">
        <f t="shared" si="8"/>
        <v>5725950</v>
      </c>
      <c r="T35" s="55">
        <f t="shared" si="8"/>
        <v>339330</v>
      </c>
      <c r="U35" s="55">
        <f t="shared" si="8"/>
        <v>2412725</v>
      </c>
      <c r="V35" s="55">
        <f t="shared" si="8"/>
        <v>675401</v>
      </c>
      <c r="W35" s="55">
        <f t="shared" si="8"/>
        <v>69869</v>
      </c>
      <c r="X35" s="55">
        <f t="shared" si="8"/>
        <v>922751</v>
      </c>
      <c r="Y35" s="55">
        <f t="shared" si="8"/>
        <v>84711520</v>
      </c>
      <c r="Z35" s="55">
        <f t="shared" si="8"/>
        <v>29387</v>
      </c>
      <c r="AA35" s="55">
        <f t="shared" si="8"/>
        <v>41694</v>
      </c>
      <c r="AB35" s="55">
        <f t="shared" si="8"/>
        <v>296</v>
      </c>
      <c r="AC35" s="55"/>
      <c r="AD35" s="69"/>
    </row>
    <row r="36" spans="1:30" s="57" customFormat="1" ht="11.25" customHeight="1" x14ac:dyDescent="0.25">
      <c r="A36" s="63">
        <f>COUNTIF(A11:A31,"=4")</f>
        <v>0</v>
      </c>
      <c r="B36" s="109" t="s">
        <v>69</v>
      </c>
      <c r="D36" s="55">
        <f>IF($A$36=0,0,ROUND(SUM(D21)/$A$36,0))</f>
        <v>0</v>
      </c>
      <c r="E36" s="55">
        <f t="shared" ref="E36:AB36" si="9">IF($A$36=0,0,ROUND(SUM(E21)/$A$36,0))</f>
        <v>0</v>
      </c>
      <c r="F36" s="55">
        <f t="shared" si="9"/>
        <v>0</v>
      </c>
      <c r="G36" s="55">
        <f t="shared" si="9"/>
        <v>0</v>
      </c>
      <c r="H36" s="55">
        <f t="shared" si="9"/>
        <v>0</v>
      </c>
      <c r="I36" s="55">
        <f t="shared" si="9"/>
        <v>0</v>
      </c>
      <c r="J36" s="55">
        <f t="shared" si="9"/>
        <v>0</v>
      </c>
      <c r="K36" s="55">
        <f t="shared" si="9"/>
        <v>0</v>
      </c>
      <c r="L36" s="55">
        <f t="shared" si="9"/>
        <v>0</v>
      </c>
      <c r="M36" s="55">
        <f t="shared" si="9"/>
        <v>0</v>
      </c>
      <c r="N36" s="55">
        <f t="shared" si="9"/>
        <v>0</v>
      </c>
      <c r="O36" s="55">
        <f t="shared" si="9"/>
        <v>0</v>
      </c>
      <c r="P36" s="55">
        <f t="shared" si="9"/>
        <v>0</v>
      </c>
      <c r="Q36" s="55">
        <f t="shared" si="9"/>
        <v>0</v>
      </c>
      <c r="R36" s="55">
        <f t="shared" si="9"/>
        <v>0</v>
      </c>
      <c r="S36" s="55">
        <f t="shared" si="9"/>
        <v>0</v>
      </c>
      <c r="T36" s="55">
        <f t="shared" si="9"/>
        <v>0</v>
      </c>
      <c r="U36" s="55">
        <f t="shared" si="9"/>
        <v>0</v>
      </c>
      <c r="V36" s="55">
        <f t="shared" si="9"/>
        <v>0</v>
      </c>
      <c r="W36" s="55">
        <f t="shared" si="9"/>
        <v>0</v>
      </c>
      <c r="X36" s="55">
        <f t="shared" si="9"/>
        <v>0</v>
      </c>
      <c r="Y36" s="55">
        <f t="shared" si="9"/>
        <v>0</v>
      </c>
      <c r="Z36" s="55">
        <f t="shared" si="9"/>
        <v>0</v>
      </c>
      <c r="AA36" s="55">
        <f t="shared" si="9"/>
        <v>0</v>
      </c>
      <c r="AB36" s="55">
        <f t="shared" si="9"/>
        <v>0</v>
      </c>
      <c r="AC36" s="58"/>
      <c r="AD36" s="70"/>
    </row>
    <row r="37" spans="1:30" s="4" customFormat="1" ht="11.25" customHeight="1" x14ac:dyDescent="0.25">
      <c r="A37" s="46">
        <f>SUM(A33:A35)</f>
        <v>20</v>
      </c>
      <c r="B37" s="107" t="s">
        <v>70</v>
      </c>
      <c r="D37" s="55">
        <f>ROUND(SUM(D33:D35)/3,0)</f>
        <v>1293</v>
      </c>
      <c r="E37" s="55">
        <f t="shared" ref="E37:AB37" si="10">ROUND(SUM(E33:E35)/3,0)</f>
        <v>62</v>
      </c>
      <c r="F37" s="55">
        <f t="shared" si="10"/>
        <v>13</v>
      </c>
      <c r="G37" s="55">
        <f t="shared" si="10"/>
        <v>10</v>
      </c>
      <c r="H37" s="55">
        <f t="shared" si="10"/>
        <v>30</v>
      </c>
      <c r="I37" s="55">
        <f t="shared" si="10"/>
        <v>135696</v>
      </c>
      <c r="J37" s="55">
        <f t="shared" si="10"/>
        <v>155230</v>
      </c>
      <c r="K37" s="55">
        <f t="shared" si="10"/>
        <v>1718709</v>
      </c>
      <c r="L37" s="55">
        <f t="shared" si="10"/>
        <v>30759461</v>
      </c>
      <c r="M37" s="55">
        <f t="shared" si="10"/>
        <v>2636936</v>
      </c>
      <c r="N37" s="55">
        <f t="shared" si="10"/>
        <v>35115106</v>
      </c>
      <c r="O37" s="55">
        <f t="shared" si="10"/>
        <v>22426</v>
      </c>
      <c r="P37" s="55">
        <f t="shared" si="10"/>
        <v>159550</v>
      </c>
      <c r="Q37" s="55">
        <f t="shared" si="10"/>
        <v>3996078</v>
      </c>
      <c r="R37" s="55">
        <f t="shared" si="10"/>
        <v>568543</v>
      </c>
      <c r="S37" s="55">
        <f t="shared" si="10"/>
        <v>2276740</v>
      </c>
      <c r="T37" s="55">
        <f t="shared" si="10"/>
        <v>281183</v>
      </c>
      <c r="U37" s="55">
        <f t="shared" si="10"/>
        <v>989911</v>
      </c>
      <c r="V37" s="55">
        <f t="shared" si="10"/>
        <v>281919</v>
      </c>
      <c r="W37" s="55">
        <f t="shared" si="10"/>
        <v>80164</v>
      </c>
      <c r="X37" s="55">
        <f t="shared" si="10"/>
        <v>608077</v>
      </c>
      <c r="Y37" s="55">
        <f t="shared" si="10"/>
        <v>44357272</v>
      </c>
      <c r="Z37" s="55">
        <f t="shared" si="10"/>
        <v>19469</v>
      </c>
      <c r="AA37" s="55">
        <f t="shared" si="10"/>
        <v>27803</v>
      </c>
      <c r="AB37" s="55">
        <f t="shared" si="10"/>
        <v>226</v>
      </c>
      <c r="AC37" s="55"/>
      <c r="AD37" s="66"/>
    </row>
    <row r="38" spans="1:30" s="4" customFormat="1" ht="11.25" customHeight="1" x14ac:dyDescent="0.25">
      <c r="A38" s="46"/>
      <c r="B38" s="107"/>
      <c r="D38" s="55"/>
      <c r="E38" s="55"/>
      <c r="F38" s="55"/>
      <c r="G38" s="55"/>
      <c r="H38" s="55"/>
      <c r="I38" s="55"/>
      <c r="J38" s="55"/>
      <c r="K38" s="38"/>
      <c r="L38" s="38"/>
      <c r="M38" s="38"/>
      <c r="N38" s="38"/>
      <c r="O38" s="38"/>
      <c r="P38" s="59"/>
      <c r="Q38" s="59"/>
      <c r="R38" s="77"/>
      <c r="S38" s="59"/>
      <c r="T38" s="59"/>
      <c r="U38" s="59"/>
      <c r="V38" s="59"/>
      <c r="W38" s="59"/>
      <c r="X38" s="59"/>
      <c r="Y38" s="38"/>
      <c r="Z38" s="55"/>
      <c r="AA38" s="55"/>
      <c r="AB38" s="55"/>
      <c r="AC38" s="47"/>
      <c r="AD38" s="66"/>
    </row>
    <row r="39" spans="1:30" s="4" customFormat="1" ht="11.25" customHeight="1" x14ac:dyDescent="0.25">
      <c r="A39" s="46"/>
      <c r="B39" s="107"/>
      <c r="D39" s="55"/>
      <c r="E39" s="55"/>
      <c r="F39" s="55"/>
      <c r="G39" s="55"/>
      <c r="H39" s="55"/>
      <c r="I39" s="55"/>
      <c r="J39" s="55"/>
      <c r="K39" s="38"/>
      <c r="L39" s="38"/>
      <c r="M39" s="38"/>
      <c r="N39" s="38"/>
      <c r="O39" s="38"/>
      <c r="P39" s="59"/>
      <c r="Q39" s="59"/>
      <c r="R39" s="77"/>
      <c r="S39" s="59"/>
      <c r="T39" s="59"/>
      <c r="U39" s="59"/>
      <c r="V39" s="59"/>
      <c r="W39" s="59"/>
      <c r="X39" s="59"/>
      <c r="Y39" s="38"/>
      <c r="Z39" s="55"/>
      <c r="AA39" s="55"/>
      <c r="AB39" s="55"/>
      <c r="AC39" s="47"/>
      <c r="AD39" s="66"/>
    </row>
    <row r="40" spans="1:30" s="4" customFormat="1" ht="11.25" customHeight="1" x14ac:dyDescent="0.25">
      <c r="A40" s="46"/>
      <c r="B40" s="107"/>
      <c r="D40" s="55"/>
      <c r="E40" s="55"/>
      <c r="F40" s="55"/>
      <c r="G40" s="55"/>
      <c r="H40" s="55"/>
      <c r="I40" s="55"/>
      <c r="J40" s="55"/>
      <c r="K40" s="38"/>
      <c r="L40" s="38"/>
      <c r="M40" s="38"/>
      <c r="N40" s="38"/>
      <c r="O40" s="38"/>
      <c r="P40" s="59"/>
      <c r="Q40" s="59"/>
      <c r="R40" s="77"/>
      <c r="S40" s="59"/>
      <c r="T40" s="59"/>
      <c r="U40" s="59"/>
      <c r="V40" s="59"/>
      <c r="W40" s="59"/>
      <c r="X40" s="59"/>
      <c r="Y40" s="38"/>
      <c r="Z40" s="55"/>
      <c r="AA40" s="55"/>
      <c r="AB40" s="55"/>
      <c r="AC40" s="47"/>
      <c r="AD40" s="66"/>
    </row>
  </sheetData>
  <mergeCells count="2">
    <mergeCell ref="B1:AC1"/>
    <mergeCell ref="B2:AC2"/>
  </mergeCells>
  <phoneticPr fontId="2" type="noConversion"/>
  <conditionalFormatting sqref="P11">
    <cfRule type="cellIs" dxfId="11" priority="2" stopIfTrue="1" operator="greaterThan">
      <formula>#REF!</formula>
    </cfRule>
  </conditionalFormatting>
  <conditionalFormatting sqref="P10">
    <cfRule type="cellIs" dxfId="10" priority="1" stopIfTrue="1" operator="greaterThan">
      <formula>#REF!</formula>
    </cfRule>
  </conditionalFormatting>
  <pageMargins left="0.25" right="0.25" top="0.75" bottom="0.75" header="0.3" footer="0.3"/>
  <pageSetup paperSize="5" scale="68" fitToHeight="0" orientation="landscape" r:id="rId1"/>
  <headerFooter alignWithMargins="0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G25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5"/>
  <cols>
    <col min="1" max="1" width="4.28515625" style="33" customWidth="1"/>
    <col min="2" max="2" width="9.140625" style="33"/>
    <col min="3" max="3" width="19.28515625" style="33" customWidth="1"/>
    <col min="4" max="4" width="7.7109375" style="33" customWidth="1"/>
    <col min="5" max="5" width="8" style="33" customWidth="1"/>
    <col min="6" max="10" width="6.7109375" style="33" customWidth="1"/>
    <col min="11" max="12" width="8.28515625" style="33" customWidth="1"/>
    <col min="13" max="13" width="8.85546875" style="33" customWidth="1"/>
    <col min="14" max="15" width="9.140625" style="33"/>
    <col min="16" max="16" width="7.28515625" style="33" customWidth="1"/>
    <col min="17" max="17" width="7.85546875" style="33" customWidth="1"/>
    <col min="18" max="18" width="9.140625" style="33" customWidth="1"/>
    <col min="19" max="19" width="7.42578125" style="33" customWidth="1"/>
    <col min="20" max="21" width="9.140625" style="33" customWidth="1"/>
    <col min="22" max="22" width="7.28515625" style="33" customWidth="1"/>
    <col min="23" max="23" width="9.140625" style="33" customWidth="1"/>
    <col min="24" max="24" width="7.5703125" style="33" customWidth="1"/>
    <col min="25" max="25" width="9.140625" style="33"/>
    <col min="26" max="26" width="9.140625" style="33" customWidth="1"/>
    <col min="27" max="27" width="8.28515625" style="33" customWidth="1"/>
    <col min="28" max="29" width="8" style="33" customWidth="1"/>
    <col min="30" max="31" width="9.140625" style="33" customWidth="1"/>
    <col min="32" max="16384" width="9.140625" style="33"/>
  </cols>
  <sheetData>
    <row r="1" spans="1:33" s="41" customFormat="1" ht="15.75" x14ac:dyDescent="0.25">
      <c r="B1" s="26" t="s">
        <v>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27"/>
      <c r="P1" s="27"/>
      <c r="Q1" s="27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34"/>
    </row>
    <row r="2" spans="1:33" s="41" customFormat="1" ht="15.75" x14ac:dyDescent="0.25">
      <c r="B2" s="26" t="s">
        <v>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  <c r="P2" s="27"/>
      <c r="Q2" s="27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34"/>
    </row>
    <row r="3" spans="1:33" ht="18" customHeight="1" x14ac:dyDescent="0.25">
      <c r="B3" s="35" t="s">
        <v>46</v>
      </c>
      <c r="C3" s="36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7"/>
    </row>
    <row r="4" spans="1:33" x14ac:dyDescent="0.25">
      <c r="AC4" s="37"/>
    </row>
    <row r="5" spans="1:33" ht="11.25" customHeight="1" x14ac:dyDescent="0.25">
      <c r="B5" s="38" t="s">
        <v>3</v>
      </c>
      <c r="C5" s="30"/>
      <c r="D5" s="28" t="str">
        <f>SummaryAllConstr!D5</f>
        <v>CALENDAR YEAR 2021</v>
      </c>
      <c r="E5" s="29"/>
      <c r="F5" s="29"/>
      <c r="G5" s="29"/>
      <c r="H5" s="29"/>
      <c r="I5" s="29"/>
      <c r="J5" s="30"/>
      <c r="K5" s="30"/>
      <c r="L5" s="30"/>
      <c r="M5" s="30"/>
      <c r="N5" s="30"/>
      <c r="O5" s="45" t="str">
        <f>SummaryAllConstr!O5</f>
        <v>January 2021</v>
      </c>
      <c r="P5" s="31" t="s">
        <v>45</v>
      </c>
      <c r="Q5" s="32"/>
      <c r="R5" s="30"/>
      <c r="S5" s="30"/>
      <c r="T5" s="30"/>
      <c r="V5" s="30"/>
      <c r="W5" s="30"/>
      <c r="X5" s="30"/>
      <c r="Y5" s="30"/>
      <c r="AC5" s="37"/>
    </row>
    <row r="6" spans="1:33" ht="11.25" customHeight="1" x14ac:dyDescent="0.25">
      <c r="B6" s="38" t="s">
        <v>50</v>
      </c>
      <c r="C6" s="30"/>
      <c r="D6" s="28" t="str">
        <f>SummaryAllConstr!D6</f>
        <v>Construction Contract Completed Between 1/01/2021 and 12/31/2021</v>
      </c>
      <c r="E6" s="29"/>
      <c r="F6" s="29"/>
      <c r="G6" s="29"/>
      <c r="H6" s="29"/>
      <c r="I6" s="29"/>
      <c r="J6" s="30"/>
      <c r="K6" s="30"/>
      <c r="L6" s="30"/>
      <c r="M6" s="30"/>
      <c r="N6" s="30"/>
      <c r="O6" s="32" t="s">
        <v>42</v>
      </c>
      <c r="P6" s="32"/>
      <c r="Q6" s="32">
        <f>SummaryAllConstr!Q6</f>
        <v>23621</v>
      </c>
      <c r="R6" s="30"/>
      <c r="S6" s="30"/>
      <c r="T6" s="30"/>
      <c r="V6" s="30"/>
      <c r="W6" s="30"/>
      <c r="X6" s="30"/>
      <c r="Y6" s="30"/>
      <c r="AC6" s="37"/>
    </row>
    <row r="7" spans="1:33" ht="11.25" customHeight="1" x14ac:dyDescent="0.25">
      <c r="B7" s="38"/>
      <c r="C7" s="30"/>
      <c r="D7" s="28"/>
      <c r="E7" s="29"/>
      <c r="F7" s="29"/>
      <c r="G7" s="29"/>
      <c r="H7" s="29"/>
      <c r="I7" s="29"/>
      <c r="J7" s="30"/>
      <c r="K7" s="30"/>
      <c r="L7" s="30"/>
      <c r="M7" s="30"/>
      <c r="N7" s="30"/>
      <c r="O7" s="32" t="s">
        <v>43</v>
      </c>
      <c r="P7" s="32"/>
      <c r="Q7" s="32">
        <f>SummaryAllConstr!Q7</f>
        <v>25507</v>
      </c>
      <c r="R7" s="30"/>
      <c r="S7" s="30"/>
      <c r="T7" s="30"/>
      <c r="V7" s="30"/>
      <c r="W7" s="30"/>
      <c r="X7" s="30"/>
      <c r="Y7" s="30"/>
      <c r="AB7" s="30"/>
      <c r="AC7" s="37"/>
    </row>
    <row r="8" spans="1:33" ht="11.25" customHeight="1" x14ac:dyDescent="0.25">
      <c r="B8" s="38"/>
      <c r="C8" s="30"/>
      <c r="D8" s="28"/>
      <c r="E8" s="29"/>
      <c r="F8" s="29"/>
      <c r="G8" s="29"/>
      <c r="H8" s="29"/>
      <c r="I8" s="29"/>
      <c r="J8" s="30"/>
      <c r="K8" s="30"/>
      <c r="L8" s="30"/>
      <c r="M8" s="30"/>
      <c r="N8" s="30"/>
      <c r="O8" s="32" t="s">
        <v>44</v>
      </c>
      <c r="P8" s="32"/>
      <c r="Q8" s="32">
        <f>SummaryAllConstr!Q8</f>
        <v>33132</v>
      </c>
      <c r="R8" s="30"/>
      <c r="S8" s="30"/>
      <c r="T8" s="30"/>
      <c r="V8" s="30"/>
      <c r="W8" s="30"/>
      <c r="X8" s="30"/>
      <c r="Y8" s="30"/>
      <c r="AB8" s="30"/>
      <c r="AC8" s="37"/>
    </row>
    <row r="9" spans="1:33" ht="11.25" customHeight="1" x14ac:dyDescent="0.25">
      <c r="B9" s="38"/>
      <c r="C9" s="30"/>
      <c r="D9" s="28"/>
      <c r="E9" s="29"/>
      <c r="F9" s="29"/>
      <c r="G9" s="29"/>
      <c r="H9" s="29"/>
      <c r="I9" s="29"/>
      <c r="J9" s="30"/>
      <c r="K9" s="30"/>
      <c r="L9" s="30"/>
      <c r="M9" s="30"/>
      <c r="N9" s="30"/>
      <c r="R9" s="30"/>
      <c r="S9" s="30"/>
      <c r="T9" s="30"/>
      <c r="V9" s="30"/>
      <c r="W9" s="30"/>
      <c r="X9" s="30"/>
      <c r="Y9" s="30"/>
      <c r="AB9" s="30"/>
      <c r="AC9" s="37"/>
    </row>
    <row r="10" spans="1:33" s="4" customFormat="1" ht="63.75" x14ac:dyDescent="0.25">
      <c r="A10" s="146" t="s">
        <v>197</v>
      </c>
      <c r="B10" s="147" t="s">
        <v>198</v>
      </c>
      <c r="C10" s="3" t="s">
        <v>0</v>
      </c>
      <c r="D10" s="148" t="s">
        <v>223</v>
      </c>
      <c r="E10" s="148" t="s">
        <v>199</v>
      </c>
      <c r="F10" s="148" t="s">
        <v>200</v>
      </c>
      <c r="G10" s="148" t="s">
        <v>201</v>
      </c>
      <c r="H10" s="148" t="s">
        <v>202</v>
      </c>
      <c r="I10" s="148" t="s">
        <v>203</v>
      </c>
      <c r="J10" s="148" t="s">
        <v>204</v>
      </c>
      <c r="K10" s="148" t="s">
        <v>205</v>
      </c>
      <c r="L10" s="148" t="s">
        <v>206</v>
      </c>
      <c r="M10" s="148" t="s">
        <v>207</v>
      </c>
      <c r="N10" s="149" t="s">
        <v>208</v>
      </c>
      <c r="O10" s="150" t="s">
        <v>209</v>
      </c>
      <c r="P10" s="151" t="s">
        <v>210</v>
      </c>
      <c r="Q10" s="151" t="s">
        <v>211</v>
      </c>
      <c r="R10" s="152" t="s">
        <v>212</v>
      </c>
      <c r="S10" s="153" t="s">
        <v>213</v>
      </c>
      <c r="T10" s="153" t="s">
        <v>214</v>
      </c>
      <c r="U10" s="153" t="s">
        <v>215</v>
      </c>
      <c r="V10" s="153" t="s">
        <v>216</v>
      </c>
      <c r="W10" s="153" t="s">
        <v>217</v>
      </c>
      <c r="X10" s="153" t="s">
        <v>218</v>
      </c>
      <c r="Y10" s="154" t="s">
        <v>225</v>
      </c>
      <c r="Z10" s="155" t="s">
        <v>219</v>
      </c>
      <c r="AA10" s="155" t="s">
        <v>220</v>
      </c>
      <c r="AB10" s="155" t="s">
        <v>221</v>
      </c>
      <c r="AC10" s="156" t="s">
        <v>222</v>
      </c>
    </row>
    <row r="11" spans="1:33" s="130" customFormat="1" ht="11.25" customHeight="1" x14ac:dyDescent="0.25">
      <c r="A11" s="49">
        <v>1</v>
      </c>
      <c r="B11" s="108" t="s">
        <v>71</v>
      </c>
      <c r="C11" s="50" t="s">
        <v>140</v>
      </c>
      <c r="D11" s="51">
        <v>712</v>
      </c>
      <c r="E11" s="51">
        <v>38</v>
      </c>
      <c r="F11" s="51">
        <v>38</v>
      </c>
      <c r="G11" s="51">
        <v>0</v>
      </c>
      <c r="H11" s="51">
        <v>0</v>
      </c>
      <c r="I11" s="51">
        <v>59878</v>
      </c>
      <c r="J11" s="51">
        <v>83470</v>
      </c>
      <c r="K11" s="51">
        <v>1240634</v>
      </c>
      <c r="L11" s="51">
        <v>13516618</v>
      </c>
      <c r="M11" s="51">
        <v>1393476</v>
      </c>
      <c r="N11" s="51">
        <v>16150728</v>
      </c>
      <c r="O11" s="51">
        <v>22684</v>
      </c>
      <c r="P11" s="51">
        <v>0</v>
      </c>
      <c r="Q11" s="51">
        <v>917445</v>
      </c>
      <c r="R11" s="51">
        <v>0</v>
      </c>
      <c r="S11" s="51">
        <v>0</v>
      </c>
      <c r="T11" s="51">
        <v>71742</v>
      </c>
      <c r="U11" s="51">
        <v>171773</v>
      </c>
      <c r="V11" s="51">
        <v>8556</v>
      </c>
      <c r="W11" s="51">
        <v>0</v>
      </c>
      <c r="X11" s="51">
        <v>133800</v>
      </c>
      <c r="Y11" s="51">
        <v>17454044</v>
      </c>
      <c r="Z11" s="51">
        <f t="shared" ref="Z11:Z21" si="0">IFERROR(L11/D11,0)</f>
        <v>18984.014044943819</v>
      </c>
      <c r="AA11" s="51">
        <f t="shared" ref="AA11:AA21" si="1">IFERROR(Y11/D11,0)</f>
        <v>24514.106741573032</v>
      </c>
      <c r="AB11" s="51">
        <f t="shared" ref="AB11:AB21" si="2">IFERROR(Y11/J11,0)</f>
        <v>209.10559482448784</v>
      </c>
      <c r="AC11" s="143">
        <v>21</v>
      </c>
      <c r="AD11" s="50"/>
      <c r="AE11" s="50"/>
      <c r="AF11" s="50"/>
      <c r="AG11" s="50"/>
    </row>
    <row r="12" spans="1:33" s="50" customFormat="1" ht="11.25" customHeight="1" x14ac:dyDescent="0.25">
      <c r="A12" s="49">
        <v>1</v>
      </c>
      <c r="B12" s="108" t="s">
        <v>71</v>
      </c>
      <c r="C12" s="50" t="s">
        <v>139</v>
      </c>
      <c r="D12" s="51">
        <v>962</v>
      </c>
      <c r="E12" s="51">
        <v>52</v>
      </c>
      <c r="F12" s="51">
        <v>52</v>
      </c>
      <c r="G12" s="51">
        <v>0</v>
      </c>
      <c r="H12" s="51">
        <v>0</v>
      </c>
      <c r="I12" s="51">
        <v>73336</v>
      </c>
      <c r="J12" s="51">
        <v>98879</v>
      </c>
      <c r="K12" s="51">
        <v>1334132</v>
      </c>
      <c r="L12" s="51">
        <v>18080460</v>
      </c>
      <c r="M12" s="51">
        <v>2373320</v>
      </c>
      <c r="N12" s="51">
        <v>21787912</v>
      </c>
      <c r="O12" s="51">
        <v>22649</v>
      </c>
      <c r="P12" s="51">
        <v>0</v>
      </c>
      <c r="Q12" s="51">
        <v>1834051</v>
      </c>
      <c r="R12" s="51">
        <v>210000</v>
      </c>
      <c r="S12" s="51">
        <v>0</v>
      </c>
      <c r="T12" s="51">
        <v>1891154</v>
      </c>
      <c r="U12" s="51">
        <v>374703</v>
      </c>
      <c r="V12" s="51">
        <v>0</v>
      </c>
      <c r="W12" s="51">
        <v>0</v>
      </c>
      <c r="X12" s="51">
        <v>193097</v>
      </c>
      <c r="Y12" s="51">
        <v>26290917</v>
      </c>
      <c r="Z12" s="51">
        <f t="shared" si="0"/>
        <v>18794.656964656966</v>
      </c>
      <c r="AA12" s="51">
        <f t="shared" si="1"/>
        <v>27329.435550935552</v>
      </c>
      <c r="AB12" s="51">
        <f t="shared" si="2"/>
        <v>265.88979459743729</v>
      </c>
      <c r="AC12" s="143">
        <v>21</v>
      </c>
    </row>
    <row r="13" spans="1:33" s="50" customFormat="1" ht="11.25" customHeight="1" x14ac:dyDescent="0.25">
      <c r="A13" s="49">
        <v>1</v>
      </c>
      <c r="B13" s="108" t="s">
        <v>73</v>
      </c>
      <c r="C13" s="50" t="s">
        <v>98</v>
      </c>
      <c r="D13" s="51">
        <v>1030</v>
      </c>
      <c r="E13" s="51">
        <v>54</v>
      </c>
      <c r="F13" s="51">
        <v>54</v>
      </c>
      <c r="G13" s="51">
        <v>0</v>
      </c>
      <c r="H13" s="51">
        <v>0</v>
      </c>
      <c r="I13" s="51">
        <v>118926</v>
      </c>
      <c r="J13" s="51">
        <v>131293</v>
      </c>
      <c r="K13" s="51">
        <v>331710</v>
      </c>
      <c r="L13" s="51">
        <v>18717603</v>
      </c>
      <c r="M13" s="51">
        <v>1818813</v>
      </c>
      <c r="N13" s="51">
        <v>20868126</v>
      </c>
      <c r="O13" s="51">
        <v>20260</v>
      </c>
      <c r="P13" s="51">
        <v>17900</v>
      </c>
      <c r="Q13" s="51">
        <v>2415000</v>
      </c>
      <c r="R13" s="51">
        <v>0</v>
      </c>
      <c r="S13" s="51">
        <v>0</v>
      </c>
      <c r="T13" s="51">
        <v>357910</v>
      </c>
      <c r="U13" s="51">
        <v>187100</v>
      </c>
      <c r="V13" s="51">
        <v>295477</v>
      </c>
      <c r="W13" s="51">
        <v>0</v>
      </c>
      <c r="X13" s="51">
        <v>226350</v>
      </c>
      <c r="Y13" s="51">
        <v>24367864</v>
      </c>
      <c r="Z13" s="33">
        <f t="shared" si="0"/>
        <v>18172.430097087377</v>
      </c>
      <c r="AA13" s="33">
        <f t="shared" si="1"/>
        <v>23658.120388349515</v>
      </c>
      <c r="AB13" s="33">
        <f t="shared" si="2"/>
        <v>185.59911038669236</v>
      </c>
      <c r="AC13" s="52" t="s">
        <v>99</v>
      </c>
      <c r="AD13" s="130"/>
      <c r="AE13" s="130"/>
      <c r="AF13" s="130"/>
      <c r="AG13" s="130"/>
    </row>
    <row r="14" spans="1:33" s="50" customFormat="1" ht="11.25" customHeight="1" x14ac:dyDescent="0.25">
      <c r="A14" s="49">
        <v>1</v>
      </c>
      <c r="B14" s="108" t="s">
        <v>74</v>
      </c>
      <c r="C14" s="50" t="s">
        <v>162</v>
      </c>
      <c r="D14" s="51">
        <v>745</v>
      </c>
      <c r="E14" s="51">
        <v>40</v>
      </c>
      <c r="F14" s="51">
        <v>40</v>
      </c>
      <c r="G14" s="51">
        <v>0</v>
      </c>
      <c r="H14" s="51">
        <v>0</v>
      </c>
      <c r="I14" s="51">
        <v>42687</v>
      </c>
      <c r="J14" s="51">
        <v>59225</v>
      </c>
      <c r="K14" s="51">
        <v>599726</v>
      </c>
      <c r="L14" s="51">
        <v>10897074</v>
      </c>
      <c r="M14" s="51">
        <v>970251</v>
      </c>
      <c r="N14" s="51">
        <v>12467051</v>
      </c>
      <c r="O14" s="51">
        <v>16734</v>
      </c>
      <c r="P14" s="51">
        <v>1437803</v>
      </c>
      <c r="Q14" s="51">
        <v>1584975</v>
      </c>
      <c r="R14" s="51">
        <v>0</v>
      </c>
      <c r="S14" s="51">
        <v>12495000</v>
      </c>
      <c r="T14" s="51">
        <v>10000</v>
      </c>
      <c r="U14" s="51">
        <v>0</v>
      </c>
      <c r="V14" s="51">
        <v>368575</v>
      </c>
      <c r="W14" s="51">
        <v>0</v>
      </c>
      <c r="X14" s="51">
        <v>6761</v>
      </c>
      <c r="Y14" s="51">
        <v>28370165</v>
      </c>
      <c r="Z14" s="33">
        <f t="shared" si="0"/>
        <v>14626.944966442952</v>
      </c>
      <c r="AA14" s="33">
        <f t="shared" si="1"/>
        <v>38080.758389261748</v>
      </c>
      <c r="AB14" s="33">
        <f t="shared" si="2"/>
        <v>479.02346981848882</v>
      </c>
      <c r="AC14" s="143" t="s">
        <v>178</v>
      </c>
    </row>
    <row r="15" spans="1:33" s="50" customFormat="1" ht="11.25" customHeight="1" x14ac:dyDescent="0.25">
      <c r="A15" s="49">
        <v>1</v>
      </c>
      <c r="B15" s="108" t="s">
        <v>54</v>
      </c>
      <c r="C15" s="50" t="s">
        <v>122</v>
      </c>
      <c r="D15" s="51">
        <v>1016</v>
      </c>
      <c r="E15" s="51">
        <v>29</v>
      </c>
      <c r="F15" s="51">
        <v>52</v>
      </c>
      <c r="G15" s="51">
        <v>0</v>
      </c>
      <c r="H15" s="51">
        <v>0</v>
      </c>
      <c r="I15" s="51">
        <v>94718</v>
      </c>
      <c r="J15" s="51">
        <v>119078</v>
      </c>
      <c r="K15" s="51">
        <v>1335221</v>
      </c>
      <c r="L15" s="51">
        <v>18284254</v>
      </c>
      <c r="M15" s="51">
        <v>1986433</v>
      </c>
      <c r="N15" s="51">
        <v>21605909</v>
      </c>
      <c r="O15" s="51">
        <v>21266</v>
      </c>
      <c r="P15" s="51">
        <v>26954</v>
      </c>
      <c r="Q15" s="51">
        <v>2948482</v>
      </c>
      <c r="R15" s="51">
        <v>0</v>
      </c>
      <c r="S15" s="51">
        <v>0</v>
      </c>
      <c r="T15" s="51">
        <v>15785</v>
      </c>
      <c r="U15" s="51">
        <v>69703</v>
      </c>
      <c r="V15" s="51">
        <v>700590</v>
      </c>
      <c r="W15" s="51">
        <v>2000</v>
      </c>
      <c r="X15" s="51">
        <v>353401</v>
      </c>
      <c r="Y15" s="51">
        <v>25722824</v>
      </c>
      <c r="Z15" s="33">
        <f t="shared" si="0"/>
        <v>17996.312992125986</v>
      </c>
      <c r="AA15" s="33">
        <f t="shared" si="1"/>
        <v>25317.740157480315</v>
      </c>
      <c r="AB15" s="33">
        <f t="shared" si="2"/>
        <v>216.01659416516904</v>
      </c>
      <c r="AC15" s="143">
        <v>21</v>
      </c>
    </row>
    <row r="16" spans="1:33" s="50" customFormat="1" ht="11.25" customHeight="1" x14ac:dyDescent="0.25">
      <c r="A16" s="49">
        <v>1</v>
      </c>
      <c r="B16" s="108" t="s">
        <v>54</v>
      </c>
      <c r="C16" s="50" t="s">
        <v>126</v>
      </c>
      <c r="D16" s="51">
        <v>420</v>
      </c>
      <c r="E16" s="51">
        <v>22</v>
      </c>
      <c r="F16" s="51">
        <v>22</v>
      </c>
      <c r="G16" s="51">
        <v>0</v>
      </c>
      <c r="H16" s="51">
        <v>0</v>
      </c>
      <c r="I16" s="51">
        <v>41915</v>
      </c>
      <c r="J16" s="51">
        <v>47598</v>
      </c>
      <c r="K16" s="51">
        <v>1550777</v>
      </c>
      <c r="L16" s="51">
        <v>19494231</v>
      </c>
      <c r="M16" s="51">
        <v>1087474</v>
      </c>
      <c r="N16" s="51">
        <v>22132483</v>
      </c>
      <c r="O16" s="51">
        <v>52696</v>
      </c>
      <c r="P16" s="51">
        <v>0</v>
      </c>
      <c r="Q16" s="51">
        <v>1346184</v>
      </c>
      <c r="R16" s="51">
        <v>0</v>
      </c>
      <c r="S16" s="51">
        <v>0</v>
      </c>
      <c r="T16" s="51">
        <v>377803</v>
      </c>
      <c r="U16" s="51">
        <v>269790</v>
      </c>
      <c r="V16" s="51">
        <v>0</v>
      </c>
      <c r="W16" s="51">
        <v>0</v>
      </c>
      <c r="X16" s="51">
        <v>2104</v>
      </c>
      <c r="Y16" s="51">
        <v>24128363</v>
      </c>
      <c r="Z16" s="33">
        <f t="shared" si="0"/>
        <v>46414.835714285713</v>
      </c>
      <c r="AA16" s="33">
        <f t="shared" si="1"/>
        <v>57448.48333333333</v>
      </c>
      <c r="AB16" s="33">
        <f t="shared" si="2"/>
        <v>506.91968149922263</v>
      </c>
      <c r="AC16" s="143">
        <v>21</v>
      </c>
    </row>
    <row r="17" spans="1:33" s="50" customFormat="1" ht="11.25" customHeight="1" x14ac:dyDescent="0.25">
      <c r="A17" s="49">
        <v>1</v>
      </c>
      <c r="B17" s="108" t="s">
        <v>58</v>
      </c>
      <c r="C17" s="50" t="s">
        <v>134</v>
      </c>
      <c r="D17" s="51">
        <v>816</v>
      </c>
      <c r="E17" s="51">
        <v>55</v>
      </c>
      <c r="F17" s="51">
        <v>46</v>
      </c>
      <c r="G17" s="51">
        <v>0</v>
      </c>
      <c r="H17" s="51">
        <v>0</v>
      </c>
      <c r="I17" s="51">
        <v>81180</v>
      </c>
      <c r="J17" s="51">
        <v>89130</v>
      </c>
      <c r="K17" s="51">
        <v>727857</v>
      </c>
      <c r="L17" s="51">
        <v>16947645</v>
      </c>
      <c r="M17" s="51">
        <v>1413023</v>
      </c>
      <c r="N17" s="51">
        <v>19088525</v>
      </c>
      <c r="O17" s="51">
        <v>23393</v>
      </c>
      <c r="P17" s="51">
        <v>0</v>
      </c>
      <c r="Q17" s="51">
        <v>2404612</v>
      </c>
      <c r="R17" s="51">
        <v>0</v>
      </c>
      <c r="S17" s="51">
        <v>5400000</v>
      </c>
      <c r="T17" s="51">
        <v>54720</v>
      </c>
      <c r="U17" s="51">
        <v>523614</v>
      </c>
      <c r="V17" s="51">
        <v>252660</v>
      </c>
      <c r="W17" s="51">
        <v>75610</v>
      </c>
      <c r="X17" s="51">
        <v>321539</v>
      </c>
      <c r="Y17" s="51">
        <v>28121280</v>
      </c>
      <c r="Z17" s="33">
        <f t="shared" si="0"/>
        <v>20769.172794117647</v>
      </c>
      <c r="AA17" s="33">
        <f t="shared" si="1"/>
        <v>34462.352941176468</v>
      </c>
      <c r="AB17" s="33">
        <f t="shared" si="2"/>
        <v>315.5085829686974</v>
      </c>
      <c r="AC17" s="143">
        <v>21</v>
      </c>
    </row>
    <row r="18" spans="1:33" s="50" customFormat="1" ht="11.25" customHeight="1" x14ac:dyDescent="0.25">
      <c r="A18" s="49">
        <v>1</v>
      </c>
      <c r="B18" s="108" t="s">
        <v>59</v>
      </c>
      <c r="C18" s="50" t="s">
        <v>183</v>
      </c>
      <c r="D18" s="51">
        <v>950</v>
      </c>
      <c r="E18" s="51">
        <v>70</v>
      </c>
      <c r="F18" s="51">
        <v>53</v>
      </c>
      <c r="G18" s="51">
        <v>0</v>
      </c>
      <c r="H18" s="51">
        <v>0</v>
      </c>
      <c r="I18" s="51">
        <v>114886</v>
      </c>
      <c r="J18" s="51">
        <v>135072</v>
      </c>
      <c r="K18" s="51">
        <v>2068487</v>
      </c>
      <c r="L18" s="51">
        <v>15525466</v>
      </c>
      <c r="M18" s="51">
        <v>1613281</v>
      </c>
      <c r="N18" s="51">
        <v>19207234</v>
      </c>
      <c r="O18" s="51">
        <v>20218</v>
      </c>
      <c r="P18" s="51">
        <v>31075</v>
      </c>
      <c r="Q18" s="51">
        <v>3610703</v>
      </c>
      <c r="R18" s="51">
        <v>205000</v>
      </c>
      <c r="S18" s="51">
        <v>0</v>
      </c>
      <c r="T18" s="51">
        <v>95155</v>
      </c>
      <c r="U18" s="51">
        <v>864856</v>
      </c>
      <c r="V18" s="51">
        <v>596074</v>
      </c>
      <c r="W18" s="51">
        <v>21096</v>
      </c>
      <c r="X18" s="51">
        <v>181633</v>
      </c>
      <c r="Y18" s="51">
        <v>24812827</v>
      </c>
      <c r="Z18" s="33">
        <f t="shared" si="0"/>
        <v>16342.595789473684</v>
      </c>
      <c r="AA18" s="33">
        <f t="shared" si="1"/>
        <v>26118.765263157893</v>
      </c>
      <c r="AB18" s="33">
        <f t="shared" si="2"/>
        <v>183.70074478796494</v>
      </c>
      <c r="AC18" s="143">
        <v>16</v>
      </c>
    </row>
    <row r="19" spans="1:33" s="50" customFormat="1" ht="11.25" customHeight="1" x14ac:dyDescent="0.25">
      <c r="A19" s="49">
        <v>1</v>
      </c>
      <c r="B19" s="108" t="s">
        <v>79</v>
      </c>
      <c r="C19" s="50" t="s">
        <v>109</v>
      </c>
      <c r="D19" s="51">
        <v>514</v>
      </c>
      <c r="E19" s="51">
        <v>34</v>
      </c>
      <c r="F19" s="51">
        <v>20</v>
      </c>
      <c r="G19" s="51">
        <v>6</v>
      </c>
      <c r="H19" s="51">
        <v>0</v>
      </c>
      <c r="I19" s="51">
        <v>36574</v>
      </c>
      <c r="J19" s="51">
        <v>45641</v>
      </c>
      <c r="K19" s="51">
        <v>765589</v>
      </c>
      <c r="L19" s="51">
        <v>10033066</v>
      </c>
      <c r="M19" s="51">
        <v>785330</v>
      </c>
      <c r="N19" s="51">
        <v>11583985</v>
      </c>
      <c r="O19" s="51">
        <v>22537</v>
      </c>
      <c r="P19" s="51">
        <v>764070</v>
      </c>
      <c r="Q19" s="51">
        <v>2957816</v>
      </c>
      <c r="R19" s="51">
        <v>574814</v>
      </c>
      <c r="S19" s="51">
        <v>0</v>
      </c>
      <c r="T19" s="51">
        <v>92013</v>
      </c>
      <c r="U19" s="51">
        <v>425258</v>
      </c>
      <c r="V19" s="51">
        <v>46967</v>
      </c>
      <c r="W19" s="51">
        <v>124828</v>
      </c>
      <c r="X19" s="51">
        <v>1030655</v>
      </c>
      <c r="Y19" s="51">
        <v>17600405</v>
      </c>
      <c r="Z19" s="33">
        <f t="shared" si="0"/>
        <v>19519.583657587547</v>
      </c>
      <c r="AA19" s="33">
        <f t="shared" si="1"/>
        <v>34242.033073929961</v>
      </c>
      <c r="AB19" s="33">
        <f t="shared" si="2"/>
        <v>385.62706776801559</v>
      </c>
      <c r="AC19" s="143" t="s">
        <v>90</v>
      </c>
    </row>
    <row r="20" spans="1:33" s="50" customFormat="1" ht="11.25" customHeight="1" x14ac:dyDescent="0.25">
      <c r="A20" s="49">
        <v>1</v>
      </c>
      <c r="B20" s="108" t="s">
        <v>62</v>
      </c>
      <c r="C20" s="50" t="s">
        <v>164</v>
      </c>
      <c r="D20" s="51">
        <v>996</v>
      </c>
      <c r="E20" s="51">
        <v>49</v>
      </c>
      <c r="F20" s="51">
        <v>49</v>
      </c>
      <c r="G20" s="51">
        <v>0</v>
      </c>
      <c r="H20" s="51">
        <v>0</v>
      </c>
      <c r="I20" s="51">
        <v>93992</v>
      </c>
      <c r="J20" s="51">
        <v>126000</v>
      </c>
      <c r="K20" s="51">
        <v>1266728</v>
      </c>
      <c r="L20" s="51">
        <v>25861537</v>
      </c>
      <c r="M20" s="51">
        <v>2912599</v>
      </c>
      <c r="N20" s="51">
        <v>30040864</v>
      </c>
      <c r="O20" s="51">
        <v>30162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30040864</v>
      </c>
      <c r="Z20" s="33">
        <f t="shared" si="0"/>
        <v>25965.398594377511</v>
      </c>
      <c r="AA20" s="33">
        <f t="shared" si="1"/>
        <v>30161.510040160643</v>
      </c>
      <c r="AB20" s="33">
        <f t="shared" si="2"/>
        <v>238.41955555555555</v>
      </c>
      <c r="AC20" s="143">
        <v>21</v>
      </c>
    </row>
    <row r="21" spans="1:33" s="50" customFormat="1" ht="11.25" customHeight="1" x14ac:dyDescent="0.25">
      <c r="A21" s="49">
        <v>1</v>
      </c>
      <c r="B21" s="108" t="s">
        <v>62</v>
      </c>
      <c r="C21" s="50" t="s">
        <v>193</v>
      </c>
      <c r="D21" s="51">
        <v>996</v>
      </c>
      <c r="E21" s="51">
        <v>49</v>
      </c>
      <c r="F21" s="51">
        <v>49</v>
      </c>
      <c r="G21" s="51">
        <v>0</v>
      </c>
      <c r="H21" s="51">
        <v>0</v>
      </c>
      <c r="I21" s="51">
        <v>93992</v>
      </c>
      <c r="J21" s="51">
        <v>126000</v>
      </c>
      <c r="K21" s="51">
        <v>1397894</v>
      </c>
      <c r="L21" s="51">
        <v>28486278</v>
      </c>
      <c r="M21" s="51">
        <v>3205217</v>
      </c>
      <c r="N21" s="51">
        <v>33089389</v>
      </c>
      <c r="O21" s="51">
        <v>33222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33089389</v>
      </c>
      <c r="Z21" s="33">
        <f t="shared" si="0"/>
        <v>28600.680722891568</v>
      </c>
      <c r="AA21" s="33">
        <f t="shared" si="1"/>
        <v>33222.2781124498</v>
      </c>
      <c r="AB21" s="33">
        <f t="shared" si="2"/>
        <v>262.61419841269839</v>
      </c>
      <c r="AC21" s="143" t="s">
        <v>172</v>
      </c>
      <c r="AD21" s="130"/>
      <c r="AE21" s="130"/>
      <c r="AF21" s="130"/>
      <c r="AG21" s="130"/>
    </row>
    <row r="22" spans="1:33" ht="11.25" customHeight="1" x14ac:dyDescent="0.25">
      <c r="Z22" s="51"/>
      <c r="AA22" s="51"/>
      <c r="AB22" s="51"/>
    </row>
    <row r="23" spans="1:33" ht="11.25" customHeight="1" x14ac:dyDescent="0.25">
      <c r="Z23" s="51"/>
      <c r="AA23" s="51"/>
      <c r="AB23" s="51"/>
    </row>
    <row r="24" spans="1:33" ht="11.25" customHeight="1" x14ac:dyDescent="0.25"/>
    <row r="25" spans="1:33" s="104" customFormat="1" ht="11.25" customHeight="1" x14ac:dyDescent="0.25">
      <c r="A25" s="102">
        <f>COUNTA(A11:A23)</f>
        <v>11</v>
      </c>
      <c r="B25" s="103" t="s">
        <v>66</v>
      </c>
      <c r="D25" s="55">
        <f>ROUND(SUM(D11:D23)/$A$25,0)</f>
        <v>832</v>
      </c>
      <c r="E25" s="55">
        <f t="shared" ref="E25:AB25" si="3">ROUND(SUM(E11:E23)/$A$25,0)</f>
        <v>45</v>
      </c>
      <c r="F25" s="55">
        <f t="shared" si="3"/>
        <v>43</v>
      </c>
      <c r="G25" s="55">
        <f t="shared" si="3"/>
        <v>1</v>
      </c>
      <c r="H25" s="55">
        <f t="shared" si="3"/>
        <v>0</v>
      </c>
      <c r="I25" s="55">
        <f t="shared" si="3"/>
        <v>77462</v>
      </c>
      <c r="J25" s="55">
        <f t="shared" si="3"/>
        <v>96490</v>
      </c>
      <c r="K25" s="55">
        <f t="shared" si="3"/>
        <v>1147160</v>
      </c>
      <c r="L25" s="55">
        <f t="shared" si="3"/>
        <v>17804021</v>
      </c>
      <c r="M25" s="55">
        <f t="shared" si="3"/>
        <v>1778111</v>
      </c>
      <c r="N25" s="55">
        <f t="shared" si="3"/>
        <v>20729291</v>
      </c>
      <c r="O25" s="55">
        <f t="shared" si="3"/>
        <v>25984</v>
      </c>
      <c r="P25" s="55">
        <f t="shared" si="3"/>
        <v>207073</v>
      </c>
      <c r="Q25" s="55">
        <f t="shared" si="3"/>
        <v>1819933</v>
      </c>
      <c r="R25" s="55">
        <f t="shared" si="3"/>
        <v>89983</v>
      </c>
      <c r="S25" s="55">
        <f t="shared" si="3"/>
        <v>1626818</v>
      </c>
      <c r="T25" s="55">
        <f t="shared" si="3"/>
        <v>269662</v>
      </c>
      <c r="U25" s="55">
        <f t="shared" si="3"/>
        <v>262436</v>
      </c>
      <c r="V25" s="55">
        <f t="shared" si="3"/>
        <v>206264</v>
      </c>
      <c r="W25" s="55">
        <f t="shared" si="3"/>
        <v>20321</v>
      </c>
      <c r="X25" s="55">
        <f t="shared" si="3"/>
        <v>222667</v>
      </c>
      <c r="Y25" s="55">
        <f t="shared" si="3"/>
        <v>25454449</v>
      </c>
      <c r="Z25" s="55">
        <f t="shared" si="3"/>
        <v>22381</v>
      </c>
      <c r="AA25" s="55">
        <f t="shared" si="3"/>
        <v>32232</v>
      </c>
      <c r="AB25" s="55">
        <f t="shared" si="3"/>
        <v>295</v>
      </c>
    </row>
  </sheetData>
  <sortState ref="A15:AC25">
    <sortCondition ref="B15:B25"/>
  </sortState>
  <phoneticPr fontId="2" type="noConversion"/>
  <conditionalFormatting sqref="P11">
    <cfRule type="cellIs" dxfId="8" priority="2" stopIfTrue="1" operator="greaterThan">
      <formula>#REF!</formula>
    </cfRule>
  </conditionalFormatting>
  <conditionalFormatting sqref="P10">
    <cfRule type="cellIs" dxfId="7" priority="1" stopIfTrue="1" operator="greaterThan">
      <formula>#REF!</formula>
    </cfRule>
  </conditionalFormatting>
  <pageMargins left="0.25" right="0.25" top="0.75" bottom="0.75" header="0.3" footer="0.3"/>
  <pageSetup paperSize="5" scale="7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G27"/>
  <sheetViews>
    <sheetView zoomScale="130" zoomScaleNormal="130" workbookViewId="0">
      <pane ySplit="10" topLeftCell="A11" activePane="bottomLeft" state="frozen"/>
      <selection activeCell="D22" sqref="D22"/>
      <selection pane="bottomLeft" activeCell="A10" sqref="A10"/>
    </sheetView>
  </sheetViews>
  <sheetFormatPr defaultRowHeight="12.75" x14ac:dyDescent="0.25"/>
  <cols>
    <col min="1" max="1" width="4.42578125" style="33" customWidth="1"/>
    <col min="2" max="2" width="8.5703125" style="33" customWidth="1"/>
    <col min="3" max="3" width="17.28515625" style="33" customWidth="1"/>
    <col min="4" max="4" width="8.140625" style="33" customWidth="1"/>
    <col min="5" max="5" width="8.28515625" style="33" customWidth="1"/>
    <col min="6" max="6" width="7.7109375" style="33" customWidth="1"/>
    <col min="7" max="7" width="8.28515625" style="33" customWidth="1"/>
    <col min="8" max="8" width="8" style="33" customWidth="1"/>
    <col min="9" max="9" width="8.28515625" style="33" customWidth="1"/>
    <col min="10" max="10" width="7.5703125" style="33" customWidth="1"/>
    <col min="11" max="11" width="8.28515625" style="33" customWidth="1"/>
    <col min="12" max="12" width="9.140625" style="33"/>
    <col min="13" max="13" width="8.28515625" style="33" customWidth="1"/>
    <col min="14" max="17" width="9.140625" style="33"/>
    <col min="18" max="18" width="9.140625" style="33" customWidth="1"/>
    <col min="19" max="19" width="7.5703125" style="33" customWidth="1"/>
    <col min="20" max="20" width="8.5703125" style="33" customWidth="1"/>
    <col min="21" max="21" width="9.140625" style="33" customWidth="1"/>
    <col min="22" max="22" width="8.140625" style="33" customWidth="1"/>
    <col min="23" max="23" width="8.42578125" style="33" customWidth="1"/>
    <col min="24" max="24" width="8.28515625" style="33" customWidth="1"/>
    <col min="25" max="25" width="9.140625" style="33"/>
    <col min="26" max="27" width="9.140625" style="33" customWidth="1"/>
    <col min="28" max="28" width="7.7109375" style="33" customWidth="1"/>
    <col min="29" max="29" width="8.42578125" style="33" customWidth="1"/>
    <col min="30" max="32" width="9.140625" style="33" customWidth="1"/>
    <col min="33" max="16384" width="9.140625" style="33"/>
  </cols>
  <sheetData>
    <row r="1" spans="1:33" s="41" customFormat="1" ht="15.75" x14ac:dyDescent="0.25">
      <c r="B1" s="26" t="s">
        <v>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  <c r="O1" s="27"/>
      <c r="P1" s="27"/>
      <c r="Q1" s="27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34"/>
    </row>
    <row r="2" spans="1:33" s="41" customFormat="1" ht="15.75" x14ac:dyDescent="0.25">
      <c r="B2" s="26" t="s">
        <v>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  <c r="P2" s="27"/>
      <c r="Q2" s="27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34"/>
    </row>
    <row r="3" spans="1:33" ht="18" customHeight="1" x14ac:dyDescent="0.25">
      <c r="B3" s="35" t="s">
        <v>46</v>
      </c>
      <c r="C3" s="36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2"/>
      <c r="Z3" s="32"/>
      <c r="AA3" s="32"/>
      <c r="AB3" s="32"/>
      <c r="AC3" s="37"/>
    </row>
    <row r="4" spans="1:33" ht="11.25" customHeight="1" x14ac:dyDescent="0.25">
      <c r="AC4" s="37"/>
    </row>
    <row r="5" spans="1:33" ht="11.25" customHeight="1" x14ac:dyDescent="0.25">
      <c r="B5" s="38" t="s">
        <v>3</v>
      </c>
      <c r="C5" s="30"/>
      <c r="D5" s="28" t="str">
        <f>SummaryAllConstr!D5</f>
        <v>CALENDAR YEAR 2021</v>
      </c>
      <c r="E5" s="29"/>
      <c r="F5" s="29"/>
      <c r="G5" s="29"/>
      <c r="H5" s="29"/>
      <c r="I5" s="29"/>
      <c r="J5" s="30"/>
      <c r="K5" s="30"/>
      <c r="L5" s="30"/>
      <c r="M5" s="30"/>
      <c r="N5" s="30"/>
      <c r="O5" s="45" t="str">
        <f>SummaryAllConstr!O5</f>
        <v>January 2021</v>
      </c>
      <c r="P5" s="31" t="s">
        <v>45</v>
      </c>
      <c r="Q5" s="32"/>
      <c r="R5" s="30"/>
      <c r="S5" s="30"/>
      <c r="T5" s="30"/>
      <c r="V5" s="30"/>
      <c r="W5" s="30"/>
      <c r="X5" s="30"/>
      <c r="Y5" s="30"/>
      <c r="AC5" s="37"/>
    </row>
    <row r="6" spans="1:33" ht="11.25" customHeight="1" x14ac:dyDescent="0.25">
      <c r="B6" s="38" t="s">
        <v>49</v>
      </c>
      <c r="C6" s="30"/>
      <c r="D6" s="28" t="str">
        <f>SummaryAllConstr!D6</f>
        <v>Construction Contract Completed Between 1/01/2021 and 12/31/2021</v>
      </c>
      <c r="E6" s="29"/>
      <c r="F6" s="29"/>
      <c r="G6" s="29"/>
      <c r="H6" s="29"/>
      <c r="I6" s="29"/>
      <c r="J6" s="30"/>
      <c r="K6" s="30"/>
      <c r="L6" s="30"/>
      <c r="M6" s="30"/>
      <c r="N6" s="30"/>
      <c r="O6" s="32" t="s">
        <v>42</v>
      </c>
      <c r="P6" s="32"/>
      <c r="Q6" s="32">
        <f>SummaryAllConstr!Q6</f>
        <v>23621</v>
      </c>
      <c r="R6" s="30"/>
      <c r="S6" s="30"/>
      <c r="T6" s="30"/>
      <c r="V6" s="30"/>
      <c r="W6" s="30"/>
      <c r="X6" s="30"/>
      <c r="Y6" s="30"/>
      <c r="AC6" s="37"/>
    </row>
    <row r="7" spans="1:33" ht="11.25" customHeight="1" x14ac:dyDescent="0.25">
      <c r="B7" s="38"/>
      <c r="C7" s="30"/>
      <c r="D7" s="28"/>
      <c r="E7" s="29"/>
      <c r="F7" s="29"/>
      <c r="G7" s="29"/>
      <c r="H7" s="29"/>
      <c r="I7" s="29"/>
      <c r="J7" s="30"/>
      <c r="K7" s="30"/>
      <c r="L7" s="30"/>
      <c r="M7" s="30"/>
      <c r="N7" s="30"/>
      <c r="O7" s="32" t="s">
        <v>43</v>
      </c>
      <c r="P7" s="32"/>
      <c r="Q7" s="32">
        <f>SummaryAllConstr!Q7</f>
        <v>25507</v>
      </c>
      <c r="R7" s="30"/>
      <c r="S7" s="30"/>
      <c r="T7" s="30"/>
      <c r="V7" s="30"/>
      <c r="W7" s="30"/>
      <c r="X7" s="30"/>
      <c r="Y7" s="30"/>
      <c r="AB7" s="30"/>
      <c r="AC7" s="37"/>
    </row>
    <row r="8" spans="1:33" ht="11.25" customHeight="1" x14ac:dyDescent="0.25">
      <c r="B8" s="38"/>
      <c r="C8" s="30"/>
      <c r="D8" s="28"/>
      <c r="E8" s="29"/>
      <c r="F8" s="29"/>
      <c r="G8" s="29"/>
      <c r="H8" s="29"/>
      <c r="I8" s="29"/>
      <c r="J8" s="30"/>
      <c r="K8" s="30"/>
      <c r="L8" s="30"/>
      <c r="M8" s="30"/>
      <c r="N8" s="30"/>
      <c r="O8" s="32" t="s">
        <v>44</v>
      </c>
      <c r="P8" s="32"/>
      <c r="Q8" s="32">
        <f>SummaryAllConstr!Q8</f>
        <v>33132</v>
      </c>
      <c r="R8" s="30"/>
      <c r="S8" s="30"/>
      <c r="T8" s="30"/>
      <c r="V8" s="30"/>
      <c r="W8" s="30"/>
      <c r="X8" s="30"/>
      <c r="Y8" s="30"/>
      <c r="AB8" s="30"/>
      <c r="AC8" s="37"/>
    </row>
    <row r="9" spans="1:33" ht="11.25" customHeight="1" x14ac:dyDescent="0.25">
      <c r="B9" s="38"/>
      <c r="C9" s="30"/>
      <c r="D9" s="28"/>
      <c r="E9" s="29"/>
      <c r="F9" s="29"/>
      <c r="G9" s="29"/>
      <c r="H9" s="29"/>
      <c r="I9" s="29"/>
      <c r="J9" s="30"/>
      <c r="K9" s="30"/>
      <c r="L9" s="30"/>
      <c r="M9" s="30"/>
      <c r="N9" s="30"/>
      <c r="R9" s="30"/>
      <c r="S9" s="30"/>
      <c r="T9" s="30"/>
      <c r="V9" s="30"/>
      <c r="W9" s="30"/>
      <c r="X9" s="30"/>
      <c r="Y9" s="30"/>
      <c r="AB9" s="30"/>
      <c r="AC9" s="37"/>
    </row>
    <row r="10" spans="1:33" s="4" customFormat="1" ht="63.75" x14ac:dyDescent="0.25">
      <c r="A10" s="146" t="s">
        <v>197</v>
      </c>
      <c r="B10" s="147" t="s">
        <v>198</v>
      </c>
      <c r="C10" s="3" t="s">
        <v>0</v>
      </c>
      <c r="D10" s="148" t="s">
        <v>223</v>
      </c>
      <c r="E10" s="148" t="s">
        <v>199</v>
      </c>
      <c r="F10" s="148" t="s">
        <v>200</v>
      </c>
      <c r="G10" s="148" t="s">
        <v>201</v>
      </c>
      <c r="H10" s="148" t="s">
        <v>202</v>
      </c>
      <c r="I10" s="148" t="s">
        <v>203</v>
      </c>
      <c r="J10" s="148" t="s">
        <v>204</v>
      </c>
      <c r="K10" s="148" t="s">
        <v>205</v>
      </c>
      <c r="L10" s="148" t="s">
        <v>206</v>
      </c>
      <c r="M10" s="148" t="s">
        <v>207</v>
      </c>
      <c r="N10" s="149" t="s">
        <v>208</v>
      </c>
      <c r="O10" s="150" t="s">
        <v>209</v>
      </c>
      <c r="P10" s="151" t="s">
        <v>210</v>
      </c>
      <c r="Q10" s="151" t="s">
        <v>211</v>
      </c>
      <c r="R10" s="152" t="s">
        <v>212</v>
      </c>
      <c r="S10" s="153" t="s">
        <v>213</v>
      </c>
      <c r="T10" s="153" t="s">
        <v>214</v>
      </c>
      <c r="U10" s="153" t="s">
        <v>215</v>
      </c>
      <c r="V10" s="153" t="s">
        <v>216</v>
      </c>
      <c r="W10" s="153" t="s">
        <v>217</v>
      </c>
      <c r="X10" s="153" t="s">
        <v>218</v>
      </c>
      <c r="Y10" s="154" t="s">
        <v>225</v>
      </c>
      <c r="Z10" s="155" t="s">
        <v>219</v>
      </c>
      <c r="AA10" s="155" t="s">
        <v>220</v>
      </c>
      <c r="AB10" s="155" t="s">
        <v>221</v>
      </c>
      <c r="AC10" s="156" t="s">
        <v>222</v>
      </c>
    </row>
    <row r="11" spans="1:33" s="50" customFormat="1" ht="11.25" customHeight="1" x14ac:dyDescent="0.25">
      <c r="A11" s="49">
        <v>2</v>
      </c>
      <c r="B11" s="108" t="s">
        <v>71</v>
      </c>
      <c r="C11" s="50" t="s">
        <v>137</v>
      </c>
      <c r="D11" s="51">
        <v>1194</v>
      </c>
      <c r="E11" s="51">
        <v>49</v>
      </c>
      <c r="F11" s="51">
        <v>49</v>
      </c>
      <c r="G11" s="51">
        <v>0</v>
      </c>
      <c r="H11" s="51">
        <v>0</v>
      </c>
      <c r="I11" s="51">
        <v>99322</v>
      </c>
      <c r="J11" s="51">
        <v>134072</v>
      </c>
      <c r="K11" s="51">
        <v>2212315</v>
      </c>
      <c r="L11" s="51">
        <v>24832212</v>
      </c>
      <c r="M11" s="51">
        <v>2878874</v>
      </c>
      <c r="N11" s="51">
        <v>29923401</v>
      </c>
      <c r="O11" s="51">
        <v>25061</v>
      </c>
      <c r="P11" s="51">
        <v>0</v>
      </c>
      <c r="Q11" s="51">
        <v>1218000</v>
      </c>
      <c r="R11" s="51">
        <v>0</v>
      </c>
      <c r="S11" s="51">
        <v>0</v>
      </c>
      <c r="T11" s="51">
        <v>1589000</v>
      </c>
      <c r="U11" s="51">
        <v>250000</v>
      </c>
      <c r="V11" s="51">
        <v>0</v>
      </c>
      <c r="W11" s="51">
        <v>378000</v>
      </c>
      <c r="X11" s="51">
        <v>576000</v>
      </c>
      <c r="Y11" s="51">
        <v>33934401</v>
      </c>
      <c r="Z11" s="51">
        <f>IFERROR(L11/D11,0)</f>
        <v>20797.497487437187</v>
      </c>
      <c r="AA11" s="51">
        <f>IFERROR(Y11/D11,0)</f>
        <v>28420.77135678392</v>
      </c>
      <c r="AB11" s="51">
        <f>IFERROR(Y11/J11,0)</f>
        <v>253.10580136046303</v>
      </c>
      <c r="AC11" s="143" t="s">
        <v>138</v>
      </c>
      <c r="AD11" s="130"/>
      <c r="AE11" s="130"/>
      <c r="AF11" s="130"/>
      <c r="AG11" s="130"/>
    </row>
    <row r="12" spans="1:33" s="50" customFormat="1" ht="11.25" customHeight="1" x14ac:dyDescent="0.25">
      <c r="A12" s="49">
        <v>2</v>
      </c>
      <c r="B12" s="108" t="s">
        <v>56</v>
      </c>
      <c r="C12" s="50" t="s">
        <v>157</v>
      </c>
      <c r="D12" s="51">
        <v>1356</v>
      </c>
      <c r="E12" s="51">
        <v>61</v>
      </c>
      <c r="F12" s="51">
        <v>0</v>
      </c>
      <c r="G12" s="51">
        <v>61</v>
      </c>
      <c r="H12" s="51">
        <v>0</v>
      </c>
      <c r="I12" s="51">
        <v>159001</v>
      </c>
      <c r="J12" s="51">
        <v>167103</v>
      </c>
      <c r="K12" s="51">
        <v>2300000</v>
      </c>
      <c r="L12" s="51">
        <v>32696914</v>
      </c>
      <c r="M12" s="51">
        <v>4164703</v>
      </c>
      <c r="N12" s="51">
        <v>39161617</v>
      </c>
      <c r="O12" s="51">
        <v>28880</v>
      </c>
      <c r="P12" s="51">
        <v>123663</v>
      </c>
      <c r="Q12" s="51">
        <v>2208756</v>
      </c>
      <c r="R12" s="51">
        <v>1189618</v>
      </c>
      <c r="S12" s="51">
        <v>2453440</v>
      </c>
      <c r="T12" s="51">
        <v>176143</v>
      </c>
      <c r="U12" s="51">
        <v>26956</v>
      </c>
      <c r="V12" s="51">
        <v>60729</v>
      </c>
      <c r="W12" s="51">
        <v>158497</v>
      </c>
      <c r="X12" s="51">
        <v>1362465</v>
      </c>
      <c r="Y12" s="51">
        <v>46921885</v>
      </c>
      <c r="Z12" s="33">
        <f>IFERROR(L12/D12,0)</f>
        <v>24112.768436578172</v>
      </c>
      <c r="AA12" s="33">
        <f>IFERROR(Y12/D12,0)</f>
        <v>34603.160029498526</v>
      </c>
      <c r="AB12" s="33">
        <f>IFERROR(Y12/J12,0)</f>
        <v>280.79618558613549</v>
      </c>
      <c r="AC12" s="143" t="s">
        <v>158</v>
      </c>
      <c r="AD12" s="130"/>
      <c r="AE12" s="130"/>
      <c r="AF12" s="130"/>
      <c r="AG12" s="130"/>
    </row>
    <row r="13" spans="1:33" s="50" customFormat="1" ht="11.25" customHeight="1" x14ac:dyDescent="0.25">
      <c r="A13" s="49">
        <v>2</v>
      </c>
      <c r="B13" s="108" t="s">
        <v>59</v>
      </c>
      <c r="C13" s="50" t="s">
        <v>187</v>
      </c>
      <c r="D13" s="51">
        <v>1480</v>
      </c>
      <c r="E13" s="51">
        <v>81</v>
      </c>
      <c r="F13" s="51">
        <v>0</v>
      </c>
      <c r="G13" s="51">
        <v>28</v>
      </c>
      <c r="H13" s="51">
        <v>0</v>
      </c>
      <c r="I13" s="51">
        <v>99427</v>
      </c>
      <c r="J13" s="51">
        <v>138740</v>
      </c>
      <c r="K13" s="51">
        <v>2255570</v>
      </c>
      <c r="L13" s="51">
        <v>19772261</v>
      </c>
      <c r="M13" s="51">
        <v>2385359</v>
      </c>
      <c r="N13" s="51">
        <v>24413191</v>
      </c>
      <c r="O13" s="51">
        <v>16495</v>
      </c>
      <c r="P13" s="51">
        <v>34800</v>
      </c>
      <c r="Q13" s="51">
        <v>3661064</v>
      </c>
      <c r="R13" s="51">
        <v>2718</v>
      </c>
      <c r="S13" s="51">
        <v>0</v>
      </c>
      <c r="T13" s="51">
        <v>49847</v>
      </c>
      <c r="U13" s="51">
        <v>612535</v>
      </c>
      <c r="V13" s="51">
        <v>294984</v>
      </c>
      <c r="W13" s="51">
        <v>65441</v>
      </c>
      <c r="X13" s="51">
        <v>237027</v>
      </c>
      <c r="Y13" s="51">
        <v>29371607</v>
      </c>
      <c r="Z13" s="33">
        <f>IFERROR(L13/D13,0)</f>
        <v>13359.635810810811</v>
      </c>
      <c r="AA13" s="33">
        <f>IFERROR(Y13/D13,0)</f>
        <v>19845.680405405405</v>
      </c>
      <c r="AB13" s="33">
        <f>IFERROR(Y13/J13,0)</f>
        <v>211.70251549661236</v>
      </c>
      <c r="AC13" s="143">
        <v>21</v>
      </c>
    </row>
    <row r="14" spans="1:33" s="50" customFormat="1" ht="11.25" customHeight="1" x14ac:dyDescent="0.25">
      <c r="A14" s="49">
        <v>2</v>
      </c>
      <c r="B14" s="108" t="s">
        <v>79</v>
      </c>
      <c r="C14" s="50" t="s">
        <v>107</v>
      </c>
      <c r="D14" s="51">
        <v>1308</v>
      </c>
      <c r="E14" s="51">
        <v>78</v>
      </c>
      <c r="F14" s="51">
        <v>32</v>
      </c>
      <c r="G14" s="51">
        <v>28</v>
      </c>
      <c r="H14" s="51">
        <v>0</v>
      </c>
      <c r="I14" s="51">
        <v>88628</v>
      </c>
      <c r="J14" s="51">
        <v>125646</v>
      </c>
      <c r="K14" s="51">
        <v>1619786</v>
      </c>
      <c r="L14" s="51">
        <v>22726215</v>
      </c>
      <c r="M14" s="51">
        <v>1828751</v>
      </c>
      <c r="N14" s="51">
        <v>26174752</v>
      </c>
      <c r="O14" s="51">
        <v>20011</v>
      </c>
      <c r="P14" s="51">
        <v>1442994</v>
      </c>
      <c r="Q14" s="51">
        <v>4964092</v>
      </c>
      <c r="R14" s="51">
        <v>360479</v>
      </c>
      <c r="S14" s="51">
        <v>0</v>
      </c>
      <c r="T14" s="51">
        <v>113931</v>
      </c>
      <c r="U14" s="51">
        <v>679006</v>
      </c>
      <c r="V14" s="51">
        <v>0</v>
      </c>
      <c r="W14" s="51">
        <v>0</v>
      </c>
      <c r="X14" s="51">
        <v>872668</v>
      </c>
      <c r="Y14" s="51">
        <v>34607922</v>
      </c>
      <c r="Z14" s="33">
        <f>IFERROR(L14/D14,0)</f>
        <v>17374.782110091743</v>
      </c>
      <c r="AA14" s="33">
        <f>IFERROR(Y14/D14,0)</f>
        <v>26458.655963302754</v>
      </c>
      <c r="AB14" s="33">
        <f>IFERROR(Y14/J14,0)</f>
        <v>275.43990258344871</v>
      </c>
      <c r="AC14" s="143" t="s">
        <v>91</v>
      </c>
    </row>
    <row r="15" spans="1:33" s="50" customFormat="1" ht="11.25" customHeight="1" x14ac:dyDescent="0.25">
      <c r="A15" s="49"/>
      <c r="B15" s="108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6"/>
      <c r="Q15" s="116"/>
      <c r="R15" s="115"/>
      <c r="S15" s="115"/>
      <c r="T15" s="116"/>
      <c r="U15" s="116"/>
      <c r="V15" s="116"/>
      <c r="W15" s="116"/>
      <c r="X15" s="116"/>
      <c r="Y15" s="115"/>
      <c r="Z15" s="51"/>
      <c r="AA15" s="51"/>
      <c r="AB15" s="51"/>
      <c r="AC15" s="52"/>
    </row>
    <row r="16" spans="1:33" s="50" customFormat="1" ht="11.25" customHeight="1" x14ac:dyDescent="0.25">
      <c r="A16" s="49"/>
      <c r="B16" s="108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6"/>
      <c r="Q16" s="116"/>
      <c r="R16" s="115"/>
      <c r="S16" s="115"/>
      <c r="T16" s="116"/>
      <c r="U16" s="116"/>
      <c r="V16" s="116"/>
      <c r="W16" s="116"/>
      <c r="X16" s="116"/>
      <c r="Y16" s="115"/>
      <c r="Z16" s="51"/>
      <c r="AA16" s="51"/>
      <c r="AB16" s="51"/>
      <c r="AC16" s="52"/>
    </row>
    <row r="17" spans="1:28" ht="11.25" customHeight="1" x14ac:dyDescent="0.25">
      <c r="Z17" s="51"/>
      <c r="AA17" s="51"/>
      <c r="AB17" s="51"/>
    </row>
    <row r="18" spans="1:28" ht="11.25" customHeight="1" x14ac:dyDescent="0.25">
      <c r="Z18" s="51"/>
      <c r="AA18" s="51"/>
      <c r="AB18" s="51"/>
    </row>
    <row r="19" spans="1:28" ht="11.25" customHeight="1" x14ac:dyDescent="0.25">
      <c r="Z19" s="51"/>
      <c r="AA19" s="51"/>
      <c r="AB19" s="51"/>
    </row>
    <row r="20" spans="1:28" ht="11.25" customHeight="1" x14ac:dyDescent="0.25">
      <c r="Z20" s="51"/>
      <c r="AA20" s="51"/>
      <c r="AB20" s="51"/>
    </row>
    <row r="21" spans="1:28" ht="11.25" customHeight="1" x14ac:dyDescent="0.25">
      <c r="Z21" s="51"/>
      <c r="AA21" s="51"/>
      <c r="AB21" s="51"/>
    </row>
    <row r="22" spans="1:28" ht="11.25" customHeight="1" x14ac:dyDescent="0.25">
      <c r="Z22" s="51"/>
      <c r="AA22" s="51"/>
      <c r="AB22" s="51"/>
    </row>
    <row r="23" spans="1:28" ht="11.25" customHeight="1" x14ac:dyDescent="0.25">
      <c r="Z23" s="51"/>
      <c r="AA23" s="51"/>
      <c r="AB23" s="51"/>
    </row>
    <row r="24" spans="1:28" ht="11.25" customHeight="1" x14ac:dyDescent="0.25">
      <c r="H24" s="51"/>
    </row>
    <row r="25" spans="1:28" ht="11.25" customHeight="1" x14ac:dyDescent="0.25">
      <c r="A25" s="102">
        <f>COUNTA(A11:A23)</f>
        <v>4</v>
      </c>
      <c r="B25" s="38" t="s">
        <v>67</v>
      </c>
      <c r="D25" s="55">
        <f>ROUND(SUM(D11:D23)/$A$25,0)</f>
        <v>1335</v>
      </c>
      <c r="E25" s="55">
        <f t="shared" ref="E25:AB25" si="0">ROUND(SUM(E11:E23)/$A$25,0)</f>
        <v>67</v>
      </c>
      <c r="F25" s="55">
        <f t="shared" si="0"/>
        <v>20</v>
      </c>
      <c r="G25" s="55">
        <f t="shared" si="0"/>
        <v>29</v>
      </c>
      <c r="H25" s="55">
        <f t="shared" si="0"/>
        <v>0</v>
      </c>
      <c r="I25" s="55">
        <f t="shared" si="0"/>
        <v>111595</v>
      </c>
      <c r="J25" s="55">
        <f t="shared" si="0"/>
        <v>141390</v>
      </c>
      <c r="K25" s="55">
        <f t="shared" si="0"/>
        <v>2096918</v>
      </c>
      <c r="L25" s="55">
        <f t="shared" si="0"/>
        <v>25006901</v>
      </c>
      <c r="M25" s="55">
        <f t="shared" si="0"/>
        <v>2814422</v>
      </c>
      <c r="N25" s="55">
        <f t="shared" si="0"/>
        <v>29918240</v>
      </c>
      <c r="O25" s="55">
        <f t="shared" si="0"/>
        <v>22612</v>
      </c>
      <c r="P25" s="55">
        <f t="shared" si="0"/>
        <v>400364</v>
      </c>
      <c r="Q25" s="55">
        <f t="shared" si="0"/>
        <v>3012978</v>
      </c>
      <c r="R25" s="55">
        <f t="shared" si="0"/>
        <v>388204</v>
      </c>
      <c r="S25" s="55">
        <f t="shared" si="0"/>
        <v>613360</v>
      </c>
      <c r="T25" s="55">
        <f t="shared" si="0"/>
        <v>482230</v>
      </c>
      <c r="U25" s="55">
        <f t="shared" si="0"/>
        <v>392124</v>
      </c>
      <c r="V25" s="55">
        <f t="shared" si="0"/>
        <v>88928</v>
      </c>
      <c r="W25" s="55">
        <f t="shared" si="0"/>
        <v>150485</v>
      </c>
      <c r="X25" s="55">
        <f t="shared" si="0"/>
        <v>762040</v>
      </c>
      <c r="Y25" s="55">
        <f t="shared" si="0"/>
        <v>36208954</v>
      </c>
      <c r="Z25" s="55">
        <f t="shared" si="0"/>
        <v>18911</v>
      </c>
      <c r="AA25" s="55">
        <f t="shared" si="0"/>
        <v>27332</v>
      </c>
      <c r="AB25" s="55">
        <f t="shared" si="0"/>
        <v>255</v>
      </c>
    </row>
    <row r="26" spans="1:28" ht="11.25" customHeight="1" x14ac:dyDescent="0.25"/>
    <row r="27" spans="1:28" ht="11.25" customHeight="1" x14ac:dyDescent="0.25"/>
  </sheetData>
  <sortState ref="A15:AC18">
    <sortCondition ref="B15:B18"/>
  </sortState>
  <phoneticPr fontId="2" type="noConversion"/>
  <conditionalFormatting sqref="P10">
    <cfRule type="cellIs" dxfId="5" priority="1" stopIfTrue="1" operator="greaterThan">
      <formula>#REF!</formula>
    </cfRule>
  </conditionalFormatting>
  <pageMargins left="0.25" right="0.25" top="0.75" bottom="0.75" header="0.3" footer="0.3"/>
  <pageSetup paperSize="5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SummaryAllConstr</vt:lpstr>
      <vt:lpstr>AllElementarySchools</vt:lpstr>
      <vt:lpstr>AllMiddleSchools</vt:lpstr>
      <vt:lpstr>AllHighSchools</vt:lpstr>
      <vt:lpstr>AllOther</vt:lpstr>
      <vt:lpstr>Additions</vt:lpstr>
      <vt:lpstr>SummaryNewConstr</vt:lpstr>
      <vt:lpstr>NewElementarySchools</vt:lpstr>
      <vt:lpstr>NewMiddleSchools</vt:lpstr>
      <vt:lpstr>NewHighSchools</vt:lpstr>
      <vt:lpstr>NewOther</vt:lpstr>
      <vt:lpstr>Source of Funds</vt:lpstr>
      <vt:lpstr>FACILITY_NAME</vt:lpstr>
      <vt:lpstr>FACILITY_NAME10</vt:lpstr>
      <vt:lpstr>FACILITY_NAME11</vt:lpstr>
      <vt:lpstr>FACILITY_NAME2</vt:lpstr>
      <vt:lpstr>FACILITY_NAME3</vt:lpstr>
      <vt:lpstr>FACILITY_NAME4</vt:lpstr>
      <vt:lpstr>FACILITY_NAME5</vt:lpstr>
      <vt:lpstr>FACILITY_NAME6</vt:lpstr>
      <vt:lpstr>FACILITY_NAME7</vt:lpstr>
      <vt:lpstr>FACILITY_NAME8</vt:lpstr>
      <vt:lpstr>FACILITY_NAME9</vt:lpstr>
      <vt:lpstr>Fund_CODE</vt:lpstr>
      <vt:lpstr>Fund_Title</vt:lpstr>
      <vt:lpstr>LEGAL_REFERENCE</vt:lpstr>
      <vt:lpstr>NAME</vt:lpstr>
      <vt:lpstr>Additions!Print_Area</vt:lpstr>
      <vt:lpstr>AllElementarySchools!Print_Area</vt:lpstr>
      <vt:lpstr>AllHighSchools!Print_Area</vt:lpstr>
      <vt:lpstr>AllMiddleSchools!Print_Area</vt:lpstr>
      <vt:lpstr>AllOther!Print_Area</vt:lpstr>
      <vt:lpstr>NewElementarySchools!Print_Area</vt:lpstr>
      <vt:lpstr>NewHighSchools!Print_Area</vt:lpstr>
      <vt:lpstr>NewMiddleSchools!Print_Area</vt:lpstr>
      <vt:lpstr>NewOther!Print_Area</vt:lpstr>
      <vt:lpstr>SummaryAllConstr!Print_Area</vt:lpstr>
      <vt:lpstr>SummaryNewConstr!Print_Area</vt:lpstr>
      <vt:lpstr>Additions!Print_Titles</vt:lpstr>
      <vt:lpstr>AllElementarySchools!Print_Titles</vt:lpstr>
      <vt:lpstr>AllHighSchools!Print_Titles</vt:lpstr>
      <vt:lpstr>AllMiddleSchools!Print_Titles</vt:lpstr>
      <vt:lpstr>AllOther!Print_Titles</vt:lpstr>
      <vt:lpstr>SummaryAllConstr!Print_Titles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Manalo, Jonathon</cp:lastModifiedBy>
  <cp:lastPrinted>2023-01-17T22:32:53Z</cp:lastPrinted>
  <dcterms:created xsi:type="dcterms:W3CDTF">2006-01-18T15:20:37Z</dcterms:created>
  <dcterms:modified xsi:type="dcterms:W3CDTF">2023-01-17T22:45:53Z</dcterms:modified>
</cp:coreProperties>
</file>