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inance\Session\Session 2022\Tier Model\Model options\Presentations\Central Florida Model Scenarios\"/>
    </mc:Choice>
  </mc:AlternateContent>
  <bookViews>
    <workbookView xWindow="0" yWindow="0" windowWidth="20520" windowHeight="9690"/>
  </bookViews>
  <sheets>
    <sheet name="Model" sheetId="15" r:id="rId1"/>
    <sheet name="All FTE weighted" sheetId="14" state="hidden" r:id="rId2"/>
    <sheet name="FTE-3" sheetId="16" r:id="rId3"/>
    <sheet name="SQ FT" sheetId="11" r:id="rId4"/>
    <sheet name="Completers" sheetId="2" r:id="rId5"/>
    <sheet name="BACC Completers" sheetId="17" r:id="rId6"/>
    <sheet name="Cost Analysis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5" l="1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12" i="15"/>
  <c r="H11" i="15"/>
  <c r="H10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10" i="15"/>
  <c r="D11" i="15"/>
  <c r="D13" i="15"/>
  <c r="D15" i="15"/>
  <c r="D17" i="15"/>
  <c r="D19" i="15"/>
  <c r="D21" i="15"/>
  <c r="D23" i="15"/>
  <c r="D25" i="15"/>
  <c r="D27" i="15"/>
  <c r="D29" i="15"/>
  <c r="D31" i="15"/>
  <c r="D33" i="15"/>
  <c r="D35" i="15"/>
  <c r="D37" i="15"/>
  <c r="U10" i="16"/>
  <c r="U16" i="16"/>
  <c r="U22" i="16"/>
  <c r="U28" i="16"/>
  <c r="U34" i="16"/>
  <c r="T8" i="16"/>
  <c r="U8" i="16" s="1"/>
  <c r="T9" i="16"/>
  <c r="T10" i="16"/>
  <c r="D12" i="15" s="1"/>
  <c r="T11" i="16"/>
  <c r="T12" i="16"/>
  <c r="D14" i="15" s="1"/>
  <c r="T13" i="16"/>
  <c r="T14" i="16"/>
  <c r="U14" i="16" s="1"/>
  <c r="T15" i="16"/>
  <c r="T16" i="16"/>
  <c r="D18" i="15" s="1"/>
  <c r="T17" i="16"/>
  <c r="T18" i="16"/>
  <c r="U18" i="16" s="1"/>
  <c r="T19" i="16"/>
  <c r="T20" i="16"/>
  <c r="U20" i="16" s="1"/>
  <c r="T21" i="16"/>
  <c r="T22" i="16"/>
  <c r="D24" i="15" s="1"/>
  <c r="T23" i="16"/>
  <c r="T24" i="16"/>
  <c r="D26" i="15" s="1"/>
  <c r="T25" i="16"/>
  <c r="T26" i="16"/>
  <c r="U26" i="16" s="1"/>
  <c r="T27" i="16"/>
  <c r="T28" i="16"/>
  <c r="D30" i="15" s="1"/>
  <c r="T29" i="16"/>
  <c r="T30" i="16"/>
  <c r="D32" i="15" s="1"/>
  <c r="T31" i="16"/>
  <c r="T32" i="16"/>
  <c r="U32" i="16" s="1"/>
  <c r="T33" i="16"/>
  <c r="T34" i="16"/>
  <c r="D36" i="15" s="1"/>
  <c r="T35" i="16"/>
  <c r="T7" i="16"/>
  <c r="S8" i="16"/>
  <c r="B10" i="15" s="1"/>
  <c r="S9" i="16"/>
  <c r="U9" i="16" s="1"/>
  <c r="S10" i="16"/>
  <c r="B12" i="15" s="1"/>
  <c r="S11" i="16"/>
  <c r="U11" i="16" s="1"/>
  <c r="S12" i="16"/>
  <c r="B14" i="15" s="1"/>
  <c r="S13" i="16"/>
  <c r="U13" i="16" s="1"/>
  <c r="S14" i="16"/>
  <c r="B16" i="15" s="1"/>
  <c r="S15" i="16"/>
  <c r="U15" i="16" s="1"/>
  <c r="S16" i="16"/>
  <c r="B18" i="15" s="1"/>
  <c r="S17" i="16"/>
  <c r="U17" i="16" s="1"/>
  <c r="S18" i="16"/>
  <c r="B20" i="15" s="1"/>
  <c r="S19" i="16"/>
  <c r="U19" i="16" s="1"/>
  <c r="S20" i="16"/>
  <c r="B22" i="15" s="1"/>
  <c r="S21" i="16"/>
  <c r="B23" i="15" s="1"/>
  <c r="S22" i="16"/>
  <c r="B24" i="15" s="1"/>
  <c r="S23" i="16"/>
  <c r="U23" i="16" s="1"/>
  <c r="S24" i="16"/>
  <c r="B26" i="15" s="1"/>
  <c r="S25" i="16"/>
  <c r="U25" i="16" s="1"/>
  <c r="S26" i="16"/>
  <c r="B28" i="15" s="1"/>
  <c r="S27" i="16"/>
  <c r="U27" i="16" s="1"/>
  <c r="S28" i="16"/>
  <c r="B30" i="15" s="1"/>
  <c r="S29" i="16"/>
  <c r="B31" i="15" s="1"/>
  <c r="S30" i="16"/>
  <c r="B32" i="15" s="1"/>
  <c r="S31" i="16"/>
  <c r="U31" i="16" s="1"/>
  <c r="S32" i="16"/>
  <c r="B34" i="15" s="1"/>
  <c r="S33" i="16"/>
  <c r="B35" i="15" s="1"/>
  <c r="S34" i="16"/>
  <c r="B36" i="15" s="1"/>
  <c r="S35" i="16"/>
  <c r="U35" i="16" s="1"/>
  <c r="S7" i="16"/>
  <c r="U7" i="16" s="1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10" i="15"/>
  <c r="H36" i="11"/>
  <c r="G36" i="11"/>
  <c r="F36" i="11"/>
  <c r="E36" i="11"/>
  <c r="D36" i="11"/>
  <c r="C36" i="11"/>
  <c r="B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36" i="11" s="1"/>
  <c r="U30" i="16" l="1"/>
  <c r="V30" i="16" s="1"/>
  <c r="U24" i="16"/>
  <c r="V24" i="16" s="1"/>
  <c r="U12" i="16"/>
  <c r="B37" i="15"/>
  <c r="B25" i="15"/>
  <c r="B19" i="15"/>
  <c r="B13" i="15"/>
  <c r="U29" i="16"/>
  <c r="V29" i="16" s="1"/>
  <c r="D34" i="15"/>
  <c r="D28" i="15"/>
  <c r="D22" i="15"/>
  <c r="D16" i="15"/>
  <c r="B29" i="15"/>
  <c r="B17" i="15"/>
  <c r="B11" i="15"/>
  <c r="U33" i="16"/>
  <c r="U21" i="16"/>
  <c r="D10" i="15"/>
  <c r="D20" i="15"/>
  <c r="B33" i="15"/>
  <c r="B27" i="15"/>
  <c r="B15" i="15"/>
  <c r="B21" i="15"/>
  <c r="V10" i="16"/>
  <c r="V11" i="16"/>
  <c r="V17" i="16"/>
  <c r="V23" i="16"/>
  <c r="V35" i="16"/>
  <c r="V13" i="16"/>
  <c r="V25" i="16"/>
  <c r="V12" i="16"/>
  <c r="V18" i="16"/>
  <c r="V8" i="16"/>
  <c r="V19" i="16"/>
  <c r="V31" i="16"/>
  <c r="V9" i="16"/>
  <c r="V15" i="16"/>
  <c r="V21" i="16"/>
  <c r="V27" i="16"/>
  <c r="V33" i="16"/>
  <c r="V16" i="16"/>
  <c r="V22" i="16"/>
  <c r="V28" i="16"/>
  <c r="V34" i="16"/>
  <c r="V14" i="16"/>
  <c r="V20" i="16"/>
  <c r="V26" i="16"/>
  <c r="V32" i="16"/>
  <c r="M38" i="15"/>
  <c r="N38" i="15" s="1"/>
  <c r="J8" i="15"/>
  <c r="H38" i="15"/>
  <c r="F38" i="15"/>
  <c r="G37" i="15" s="1"/>
  <c r="E2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33" i="14"/>
  <c r="C33" i="14"/>
  <c r="B33" i="14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V7" i="16" l="1"/>
  <c r="N22" i="15"/>
  <c r="N11" i="15"/>
  <c r="N26" i="15"/>
  <c r="N35" i="15"/>
  <c r="N19" i="15"/>
  <c r="N21" i="15"/>
  <c r="N32" i="15"/>
  <c r="N18" i="15"/>
  <c r="N25" i="15"/>
  <c r="N15" i="15"/>
  <c r="N24" i="15"/>
  <c r="N31" i="15"/>
  <c r="N34" i="15"/>
  <c r="N33" i="15"/>
  <c r="N17" i="15"/>
  <c r="N30" i="15"/>
  <c r="N14" i="15"/>
  <c r="N12" i="15"/>
  <c r="N28" i="15"/>
  <c r="N23" i="15"/>
  <c r="N36" i="15"/>
  <c r="N37" i="15"/>
  <c r="N27" i="15"/>
  <c r="N29" i="15"/>
  <c r="N13" i="15"/>
  <c r="N10" i="15"/>
  <c r="N20" i="15"/>
  <c r="N16" i="15"/>
  <c r="I26" i="15"/>
  <c r="I35" i="15"/>
  <c r="I10" i="15"/>
  <c r="I17" i="15"/>
  <c r="G11" i="15"/>
  <c r="I18" i="15"/>
  <c r="G20" i="15"/>
  <c r="I14" i="15"/>
  <c r="I23" i="15"/>
  <c r="I32" i="15"/>
  <c r="I36" i="15"/>
  <c r="G23" i="15"/>
  <c r="I15" i="15"/>
  <c r="I24" i="15"/>
  <c r="I33" i="15"/>
  <c r="G26" i="15"/>
  <c r="G29" i="15"/>
  <c r="I27" i="15"/>
  <c r="G14" i="15"/>
  <c r="G32" i="15"/>
  <c r="I11" i="15"/>
  <c r="I20" i="15"/>
  <c r="I29" i="15"/>
  <c r="G17" i="15"/>
  <c r="G35" i="15"/>
  <c r="I12" i="15"/>
  <c r="I21" i="15"/>
  <c r="I30" i="15"/>
  <c r="E33" i="14"/>
  <c r="G15" i="15"/>
  <c r="G21" i="15"/>
  <c r="G27" i="15"/>
  <c r="G33" i="15"/>
  <c r="G10" i="15"/>
  <c r="G16" i="15"/>
  <c r="G22" i="15"/>
  <c r="G28" i="15"/>
  <c r="G34" i="15"/>
  <c r="I16" i="15"/>
  <c r="I22" i="15"/>
  <c r="I28" i="15"/>
  <c r="I34" i="15"/>
  <c r="G12" i="15"/>
  <c r="G18" i="15"/>
  <c r="G24" i="15"/>
  <c r="G30" i="15"/>
  <c r="G36" i="15"/>
  <c r="G13" i="15"/>
  <c r="G19" i="15"/>
  <c r="G25" i="15"/>
  <c r="G31" i="15"/>
  <c r="I13" i="15"/>
  <c r="I19" i="15"/>
  <c r="I25" i="15"/>
  <c r="I31" i="15"/>
  <c r="I37" i="15"/>
  <c r="B38" i="15"/>
  <c r="C33" i="15" s="1"/>
  <c r="D38" i="15"/>
  <c r="E36" i="15" s="1"/>
  <c r="C26" i="15" l="1"/>
  <c r="I38" i="15"/>
  <c r="C20" i="15"/>
  <c r="G38" i="15"/>
  <c r="C19" i="15"/>
  <c r="C13" i="15"/>
  <c r="C10" i="15"/>
  <c r="C35" i="15"/>
  <c r="E30" i="15"/>
  <c r="C18" i="15"/>
  <c r="E18" i="15"/>
  <c r="E34" i="15"/>
  <c r="E24" i="15"/>
  <c r="E11" i="15"/>
  <c r="C14" i="15"/>
  <c r="C28" i="15"/>
  <c r="C11" i="15"/>
  <c r="C21" i="15"/>
  <c r="C12" i="15"/>
  <c r="C22" i="15"/>
  <c r="E13" i="15"/>
  <c r="E33" i="15"/>
  <c r="J33" i="15" s="1"/>
  <c r="K33" i="15" s="1"/>
  <c r="L33" i="15" s="1"/>
  <c r="E27" i="15"/>
  <c r="E21" i="15"/>
  <c r="E15" i="15"/>
  <c r="E32" i="15"/>
  <c r="E26" i="15"/>
  <c r="E14" i="15"/>
  <c r="E37" i="15"/>
  <c r="E31" i="15"/>
  <c r="E25" i="15"/>
  <c r="E19" i="15"/>
  <c r="E20" i="15"/>
  <c r="C24" i="15"/>
  <c r="C27" i="15"/>
  <c r="C34" i="15"/>
  <c r="C29" i="15"/>
  <c r="E35" i="15"/>
  <c r="C37" i="15"/>
  <c r="C36" i="15"/>
  <c r="J36" i="15" s="1"/>
  <c r="K36" i="15" s="1"/>
  <c r="L36" i="15" s="1"/>
  <c r="E29" i="15"/>
  <c r="E28" i="15"/>
  <c r="E12" i="15"/>
  <c r="C15" i="15"/>
  <c r="J15" i="15" s="1"/>
  <c r="K15" i="15" s="1"/>
  <c r="L15" i="15" s="1"/>
  <c r="C31" i="15"/>
  <c r="C17" i="15"/>
  <c r="C30" i="15"/>
  <c r="E23" i="15"/>
  <c r="E22" i="15"/>
  <c r="C32" i="15"/>
  <c r="C25" i="15"/>
  <c r="C16" i="15"/>
  <c r="C23" i="15"/>
  <c r="E17" i="15"/>
  <c r="E16" i="15"/>
  <c r="E10" i="15"/>
  <c r="J27" i="15" l="1"/>
  <c r="K27" i="15" s="1"/>
  <c r="L27" i="15" s="1"/>
  <c r="J32" i="15"/>
  <c r="K32" i="15" s="1"/>
  <c r="L32" i="15" s="1"/>
  <c r="J26" i="15"/>
  <c r="K26" i="15" s="1"/>
  <c r="L26" i="15" s="1"/>
  <c r="J11" i="15"/>
  <c r="K11" i="15" s="1"/>
  <c r="L11" i="15" s="1"/>
  <c r="J25" i="15"/>
  <c r="K25" i="15" s="1"/>
  <c r="L25" i="15" s="1"/>
  <c r="J20" i="15"/>
  <c r="K20" i="15" s="1"/>
  <c r="L20" i="15" s="1"/>
  <c r="J28" i="15"/>
  <c r="K28" i="15" s="1"/>
  <c r="L28" i="15" s="1"/>
  <c r="J22" i="15"/>
  <c r="K22" i="15" s="1"/>
  <c r="L22" i="15" s="1"/>
  <c r="J31" i="15"/>
  <c r="K31" i="15" s="1"/>
  <c r="L31" i="15" s="1"/>
  <c r="J37" i="15"/>
  <c r="K37" i="15" s="1"/>
  <c r="L37" i="15" s="1"/>
  <c r="J29" i="15"/>
  <c r="K29" i="15" s="1"/>
  <c r="L29" i="15" s="1"/>
  <c r="J13" i="15"/>
  <c r="K13" i="15" s="1"/>
  <c r="L13" i="15" s="1"/>
  <c r="J12" i="15"/>
  <c r="K12" i="15" s="1"/>
  <c r="L12" i="15" s="1"/>
  <c r="J21" i="15"/>
  <c r="K21" i="15" s="1"/>
  <c r="L21" i="15" s="1"/>
  <c r="J19" i="15"/>
  <c r="K19" i="15" s="1"/>
  <c r="L19" i="15" s="1"/>
  <c r="J16" i="15"/>
  <c r="K16" i="15" s="1"/>
  <c r="L16" i="15" s="1"/>
  <c r="J17" i="15"/>
  <c r="K17" i="15" s="1"/>
  <c r="L17" i="15" s="1"/>
  <c r="J24" i="15"/>
  <c r="K24" i="15" s="1"/>
  <c r="L24" i="15" s="1"/>
  <c r="J35" i="15"/>
  <c r="K35" i="15" s="1"/>
  <c r="L35" i="15" s="1"/>
  <c r="J10" i="15"/>
  <c r="K10" i="15" s="1"/>
  <c r="L10" i="15" s="1"/>
  <c r="J18" i="15"/>
  <c r="K18" i="15" s="1"/>
  <c r="L18" i="15" s="1"/>
  <c r="J34" i="15"/>
  <c r="K34" i="15" s="1"/>
  <c r="L34" i="15" s="1"/>
  <c r="J14" i="15"/>
  <c r="K14" i="15" s="1"/>
  <c r="L14" i="15" s="1"/>
  <c r="J23" i="15"/>
  <c r="K23" i="15" s="1"/>
  <c r="L23" i="15" s="1"/>
  <c r="J30" i="15"/>
  <c r="K30" i="15" s="1"/>
  <c r="L30" i="15" s="1"/>
  <c r="C38" i="15"/>
  <c r="E38" i="15"/>
  <c r="J38" i="15" l="1"/>
  <c r="K38" i="15" s="1"/>
  <c r="L38" i="15" s="1"/>
</calcChain>
</file>

<file path=xl/sharedStrings.xml><?xml version="1.0" encoding="utf-8"?>
<sst xmlns="http://schemas.openxmlformats.org/spreadsheetml/2006/main" count="312" uniqueCount="203">
  <si>
    <t>College</t>
  </si>
  <si>
    <t>FLORIDA</t>
  </si>
  <si>
    <t>EASTERN FLORIDA</t>
  </si>
  <si>
    <t>BROWARD</t>
  </si>
  <si>
    <t>CENTRAL FLORIDA</t>
  </si>
  <si>
    <t>CHIPOLA</t>
  </si>
  <si>
    <t>DAYTONA</t>
  </si>
  <si>
    <t>FL SOUTHWESTERN</t>
  </si>
  <si>
    <t>FL SC AT JAX</t>
  </si>
  <si>
    <t>FLORIDA KEYS</t>
  </si>
  <si>
    <t>GULF COAST</t>
  </si>
  <si>
    <t>HILLSBOROUGH</t>
  </si>
  <si>
    <t>INDIAN RIVER</t>
  </si>
  <si>
    <t>FLORIDA GATEWAY</t>
  </si>
  <si>
    <t>LAKE-SUMTER</t>
  </si>
  <si>
    <t>SC FL MNTEE-SRST</t>
  </si>
  <si>
    <t>MIAMI DADE</t>
  </si>
  <si>
    <t>NORTH FLORIDA</t>
  </si>
  <si>
    <t>NORTHWEST FL SC</t>
  </si>
  <si>
    <t>PALM BEACH SC</t>
  </si>
  <si>
    <t>PASCO-HERNANDO CC</t>
  </si>
  <si>
    <t>PENSACOLA SC</t>
  </si>
  <si>
    <t>POLK SC</t>
  </si>
  <si>
    <t>ST. JOHNS RIVER SC</t>
  </si>
  <si>
    <t>ST. PETERSBURG</t>
  </si>
  <si>
    <t>SANTA FE</t>
  </si>
  <si>
    <t>SEMINOLE SC OF FL</t>
  </si>
  <si>
    <t>SOUTH FLORIDA SC</t>
  </si>
  <si>
    <t>TALLAHASSEE CC</t>
  </si>
  <si>
    <t>VALENCIA</t>
  </si>
  <si>
    <t>Total</t>
  </si>
  <si>
    <t>Florida College System</t>
  </si>
  <si>
    <t>Credit Program Completers</t>
  </si>
  <si>
    <t>Male</t>
  </si>
  <si>
    <t>Female</t>
  </si>
  <si>
    <t>EPI</t>
  </si>
  <si>
    <t>https://www.fldoe.org/core/fileparse.php/19874/urlt/2021CA-2Summary.pdf</t>
  </si>
  <si>
    <t>Source:</t>
  </si>
  <si>
    <t>Fact Book 5.3T</t>
  </si>
  <si>
    <t>Headcount by College, Award Type, and Gender</t>
  </si>
  <si>
    <t>Associate in Arts</t>
  </si>
  <si>
    <t>Educator Preparation
Institute</t>
  </si>
  <si>
    <t>Associate in Science</t>
  </si>
  <si>
    <t>Certificates</t>
  </si>
  <si>
    <t>Certificate of
Professional Prep</t>
  </si>
  <si>
    <t>Unknown</t>
  </si>
  <si>
    <t>Number of Sites</t>
  </si>
  <si>
    <t>Total Operating Campus</t>
  </si>
  <si>
    <t>Weighted FTE Index</t>
  </si>
  <si>
    <t>Completers Index</t>
  </si>
  <si>
    <t>SQ. FT. Index</t>
  </si>
  <si>
    <t>Distribution Index</t>
  </si>
  <si>
    <t>Total Owned
Gross Sq. Ft</t>
  </si>
  <si>
    <t>Notes:</t>
  </si>
  <si>
    <t>Category A</t>
  </si>
  <si>
    <t>Category B</t>
  </si>
  <si>
    <t>Category C</t>
  </si>
  <si>
    <t>Category D</t>
  </si>
  <si>
    <t>Funding Distribution @</t>
  </si>
  <si>
    <t>New Funding per FTE</t>
  </si>
  <si>
    <t>Funding Distribution Model for Consideration</t>
  </si>
  <si>
    <t>Prepared by College of Central Florida</t>
  </si>
  <si>
    <t>Upper Div / Workforce / Adult Ed</t>
  </si>
  <si>
    <t>Fact Book 7.14T</t>
  </si>
  <si>
    <t>Facilities</t>
  </si>
  <si>
    <t>Sites, Inventory, and Value by College</t>
  </si>
  <si>
    <t>Total Acres*</t>
  </si>
  <si>
    <t>Total Owned Buildings**</t>
  </si>
  <si>
    <t>Owned Total Gross Sq Ft**</t>
  </si>
  <si>
    <t>Building Values***</t>
  </si>
  <si>
    <t>Content Values***</t>
  </si>
  <si>
    <t>Combined Values***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</si>
  <si>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</si>
  <si>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</si>
  <si>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</si>
  <si>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</si>
  <si>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</si>
  <si>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</si>
  <si>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</si>
  <si>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The College of the Florida Keys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</si>
  <si>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</si>
  <si>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</si>
  <si>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</si>
  <si>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</si>
  <si>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</si>
  <si>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</si>
  <si>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</si>
  <si>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</si>
  <si>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</si>
  <si>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</si>
  <si>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</si>
  <si>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</si>
  <si>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</si>
  <si>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</si>
  <si>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</si>
  <si>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</si>
  <si>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</si>
  <si>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</si>
  <si>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</si>
  <si>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</si>
  <si>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SYSTEM TOTAL</t>
  </si>
  <si>
    <t>CCTCMIS - FCSITFACTBK PROGRAM NAME: FCSITFACTBK</t>
  </si>
  <si>
    <t>RUN DATE: 01/06/22 RUN TIME: 11:58:21</t>
  </si>
  <si>
    <t>SOURCE: FCO 2020-21 WINTER/SPRING</t>
  </si>
  <si>
    <t>Source: Value Information: Florida College System Risk Management Consortium, Property Summary Sheet for 2021-22 dated 08/18/2020 (all colleges except Florida State College at Jacksonville)</t>
  </si>
  <si>
    <t>Source: Value Information: Florida State College at Jacksonville, Risk Management, for 2021-22, sent via email on 01/12/21.</t>
  </si>
  <si>
    <t>* Includes leased</t>
  </si>
  <si>
    <t>** Includes covered walks identified in the facilities inventory</t>
  </si>
  <si>
    <t>*** Building and content values do not include campus property, builders risk, owned fine art, rental, vehicle or watercraft values.</t>
  </si>
  <si>
    <t>Weighted Distribution Index</t>
  </si>
  <si>
    <t>Category E</t>
  </si>
  <si>
    <t>FACT BOOK 3.2.2T</t>
  </si>
  <si>
    <t>FLORIDA COLLEGE SYSTEM</t>
  </si>
  <si>
    <t>FTE ENROLLMENT: FUNDED, LOWER AND UPPER DIVISION</t>
  </si>
  <si>
    <t/>
  </si>
  <si>
    <t>UPPER
DIVISION</t>
  </si>
  <si>
    <t>A &amp; P</t>
  </si>
  <si>
    <t>POSTSEC
VOC</t>
  </si>
  <si>
    <t>DEV ED</t>
  </si>
  <si>
    <t>DEV ED
EAP</t>
  </si>
  <si>
    <t>POSTSEC
ADULT
VOC</t>
  </si>
  <si>
    <t>APPRN
CLASS</t>
  </si>
  <si>
    <t>APPRN
OJT</t>
  </si>
  <si>
    <t>ADULT
BASIC</t>
  </si>
  <si>
    <t>LTRCY
EAP</t>
  </si>
  <si>
    <t>ADULT
SEC</t>
  </si>
  <si>
    <t>GED
PREP</t>
  </si>
  <si>
    <t>VOC
PREP</t>
  </si>
  <si>
    <t>VOC
PREP
EAP</t>
  </si>
  <si>
    <t>TOTAL</t>
  </si>
  <si>
    <t>SYST</t>
  </si>
  <si>
    <t>EFSC</t>
  </si>
  <si>
    <t>BROW</t>
  </si>
  <si>
    <t>CFLA</t>
  </si>
  <si>
    <t>CHIP</t>
  </si>
  <si>
    <t>DAYT</t>
  </si>
  <si>
    <t>FSW</t>
  </si>
  <si>
    <t>FJAX</t>
  </si>
  <si>
    <t>FKEY</t>
  </si>
  <si>
    <t>GULF</t>
  </si>
  <si>
    <t>HILL</t>
  </si>
  <si>
    <t>INDR</t>
  </si>
  <si>
    <t>FGC</t>
  </si>
  <si>
    <t>LSSC</t>
  </si>
  <si>
    <t>SCF</t>
  </si>
  <si>
    <t>MIAM</t>
  </si>
  <si>
    <t>NFLA</t>
  </si>
  <si>
    <t>NWFC</t>
  </si>
  <si>
    <t>PALM</t>
  </si>
  <si>
    <t>PASC</t>
  </si>
  <si>
    <t>PENS</t>
  </si>
  <si>
    <t>POLK</t>
  </si>
  <si>
    <t>ST.J</t>
  </si>
  <si>
    <t>ST.P</t>
  </si>
  <si>
    <t>SANF</t>
  </si>
  <si>
    <t>SEMI</t>
  </si>
  <si>
    <t>SFLA</t>
  </si>
  <si>
    <t>TALL</t>
  </si>
  <si>
    <t>VALE</t>
  </si>
  <si>
    <t>A&amp;P/Dev ED/Dev ED EAP</t>
  </si>
  <si>
    <t>2,4,5</t>
  </si>
  <si>
    <t>1,3,6-15</t>
  </si>
  <si>
    <t>Percentage</t>
  </si>
  <si>
    <t>FTE Upper Division / Workforce / Adult Ed</t>
  </si>
  <si>
    <t>FTE A&amp;P/DEV ED FTE</t>
  </si>
  <si>
    <t>3. Sum of Category A and Category B equals total FTE reported on State FTE-3 report.</t>
  </si>
  <si>
    <t>Program Completers</t>
  </si>
  <si>
    <t>Fact Book 5.5.4.T</t>
  </si>
  <si>
    <t>All Bachelors Degree Program</t>
  </si>
  <si>
    <t>Headcount by College and Ethnicity/Special Populations</t>
  </si>
  <si>
    <t>Ethnicity and Gender</t>
  </si>
  <si>
    <t>Special Populations</t>
  </si>
  <si>
    <t>Non-Resident
Alien</t>
  </si>
  <si>
    <t>Asian</t>
  </si>
  <si>
    <t>American Indian</t>
  </si>
  <si>
    <t>Black/
African American</t>
  </si>
  <si>
    <t>Hispanic</t>
  </si>
  <si>
    <t>White</t>
  </si>
  <si>
    <t>Pacific</t>
  </si>
  <si>
    <t>Two or More</t>
  </si>
  <si>
    <t>Unknowns</t>
  </si>
  <si>
    <t>Disabled</t>
  </si>
  <si>
    <t>LEP</t>
  </si>
  <si>
    <t>Disadvantage</t>
  </si>
  <si>
    <t>FLORIDA  GATEWAY</t>
  </si>
  <si>
    <t>SOUTH FLORIDA  SC</t>
  </si>
  <si>
    <t>LEP - Limited English Proficiency</t>
  </si>
  <si>
    <t>Disadvantage - Disadvantaged economically or academically</t>
  </si>
  <si>
    <t>Total unknowns includes both unknown ethnicity and unknown gender.</t>
  </si>
  <si>
    <t>6. Need to verify if completers total is accurate as Fact Book excludes reporting with low numbers (e.g. Florida Keys)</t>
  </si>
  <si>
    <t>1. Category A includes total FTE in Advanced &amp; Professional, Dev Ed and DEV Ed EAP categories from state FTE-3 report (2021 Fact Book Table 3.2.2T).</t>
  </si>
  <si>
    <t>2. Category B includes total FTE in Upper Division, PSV, PSAV, EPI, Apprenticeship, Adult Education and Voc Prep (2021 Fact Book Table 3.2.2T).</t>
  </si>
  <si>
    <t>4. Category C includes total gross square footage owned by college as reported to state (2021 Fact Book Table 7.14T).</t>
  </si>
  <si>
    <t>5. Category 4 includes all completers certificates through baccalaureates (2021 Fact Book Table 5.3T and Table 5.5.4T).</t>
  </si>
  <si>
    <t>Based on 2021-2022 Report Year Data from FCS Fact Book</t>
  </si>
  <si>
    <t>2021-2022</t>
  </si>
  <si>
    <t>Notes: Students are counted once for each program completion (Data Element 2101; Completion – CIP) .  Unknown = Unknown gender and/or race.</t>
  </si>
  <si>
    <t>PERA 2208k   Division of Accountability, Research and Measurement</t>
  </si>
  <si>
    <t>Notes:  Students are counted once for each program  completion (Data Element 2101; Completion – CIP).  Total unknowns includes both unknown ethnicity and unknown gender.  Disadvantage - Disadvantaged economically or academically.  LEP - Limited English Proficiency.</t>
  </si>
  <si>
    <t>SOURCE:  FN30C3</t>
  </si>
  <si>
    <t>CCTCMIS: FTECOL, CO3F29C - 07/11/2022    9:31 AM</t>
  </si>
  <si>
    <t>2021-22 FTE-3</t>
  </si>
  <si>
    <t>2021-22   Total FTE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</si>
</sst>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0"/>
    <numFmt numFmtId="165" formatCode="_(* #,##0_);_(* \(#,##0\);_(* &quot;-&quot;??_);_(@_)"/>
    <numFmt numFmtId="166" formatCode="0.0%"/>
    <numFmt numFmtId="167" formatCode="0.0"/>
    <numFmt numFmtId="168" formatCode="_(* #,##0.0_);_(* \(#,##0.0\);_(* &quot;-&quot;??_);_(@_)"/>
    <numFmt numFmtId="169" formatCode="_(&quot;$&quot;* #,##0_);_(&quot;$&quot;* \(#,##0\);_(&quot;$&quot;* &quot;-&quot;??_);_(@_)"/>
    <numFmt numFmtId="170" formatCode="mm/dd/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name val="SWISS"/>
    </font>
    <font>
      <sz val="14"/>
      <color theme="1"/>
      <name val="Calibri"/>
      <family val="2"/>
      <scheme val="minor"/>
    </font>
    <font>
      <b/>
      <u/>
      <sz val="14"/>
      <color rgb="FF000000"/>
      <name val="Calibri"/>
      <family val="2"/>
    </font>
    <font>
      <sz val="14"/>
      <color rgb="FF000000"/>
      <name val="Calibri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auto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/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1"/>
      </top>
      <bottom style="thin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indexed="64"/>
      </bottom>
      <diagonal/>
    </border>
    <border>
      <left/>
      <right style="medium">
        <color auto="1"/>
      </right>
      <top/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theme="1"/>
      </left>
      <right style="thin">
        <color theme="0" tint="-0.34998626667073579"/>
      </right>
      <top style="thin">
        <color theme="1"/>
      </top>
      <bottom style="thin">
        <color indexed="64"/>
      </bottom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9" fillId="0" borderId="0"/>
    <xf numFmtId="0" fontId="18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0" fontId="24" fillId="0" borderId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9" fillId="0" borderId="0"/>
    <xf numFmtId="0" fontId="3" fillId="0" borderId="0"/>
    <xf numFmtId="0" fontId="3" fillId="0" borderId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0" fillId="0" borderId="0"/>
  </cellStyleXfs>
  <cellXfs count="239">
    <xf numFmtId="0" fontId="0" fillId="0" borderId="0" xfId="0"/>
    <xf numFmtId="0" fontId="5" fillId="4" borderId="3" xfId="3" applyFont="1" applyFill="1" applyBorder="1" applyAlignment="1">
      <alignment horizontal="left" wrapText="1"/>
    </xf>
    <xf numFmtId="10" fontId="0" fillId="0" borderId="0" xfId="2" applyNumberFormat="1" applyFont="1"/>
    <xf numFmtId="0" fontId="6" fillId="0" borderId="0" xfId="4"/>
    <xf numFmtId="0" fontId="8" fillId="4" borderId="0" xfId="3" applyFont="1" applyFill="1" applyBorder="1" applyAlignment="1">
      <alignment horizontal="left"/>
    </xf>
    <xf numFmtId="0" fontId="9" fillId="2" borderId="11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0" fontId="9" fillId="2" borderId="12" xfId="3" applyFont="1" applyFill="1" applyBorder="1" applyAlignment="1">
      <alignment horizontal="center"/>
    </xf>
    <xf numFmtId="0" fontId="9" fillId="2" borderId="5" xfId="3" applyFont="1" applyFill="1" applyBorder="1" applyAlignment="1">
      <alignment horizontal="center"/>
    </xf>
    <xf numFmtId="0" fontId="9" fillId="2" borderId="13" xfId="3" applyFont="1" applyFill="1" applyBorder="1" applyAlignment="1">
      <alignment horizontal="center"/>
    </xf>
    <xf numFmtId="0" fontId="9" fillId="2" borderId="14" xfId="3" applyFont="1" applyFill="1" applyBorder="1" applyAlignment="1">
      <alignment horizontal="center"/>
    </xf>
    <xf numFmtId="0" fontId="9" fillId="2" borderId="15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left"/>
    </xf>
    <xf numFmtId="0" fontId="10" fillId="4" borderId="16" xfId="3" applyFont="1" applyFill="1" applyBorder="1" applyAlignment="1">
      <alignment horizontal="left"/>
    </xf>
    <xf numFmtId="0" fontId="10" fillId="4" borderId="3" xfId="3" applyFont="1" applyFill="1" applyBorder="1" applyAlignment="1">
      <alignment horizontal="left"/>
    </xf>
    <xf numFmtId="0" fontId="10" fillId="4" borderId="4" xfId="3" applyFont="1" applyFill="1" applyBorder="1" applyAlignment="1">
      <alignment horizontal="left"/>
    </xf>
    <xf numFmtId="0" fontId="0" fillId="0" borderId="0" xfId="0" applyAlignment="1">
      <alignment wrapText="1"/>
    </xf>
    <xf numFmtId="166" fontId="0" fillId="0" borderId="0" xfId="2" applyNumberFormat="1" applyFont="1"/>
    <xf numFmtId="167" fontId="0" fillId="0" borderId="0" xfId="0" applyNumberFormat="1"/>
    <xf numFmtId="10" fontId="8" fillId="4" borderId="0" xfId="2" applyNumberFormat="1" applyFont="1" applyFill="1" applyBorder="1" applyAlignment="1">
      <alignment horizontal="right"/>
    </xf>
    <xf numFmtId="0" fontId="5" fillId="4" borderId="4" xfId="3" applyFont="1" applyFill="1" applyBorder="1" applyAlignment="1">
      <alignment horizontal="left" wrapText="1"/>
    </xf>
    <xf numFmtId="10" fontId="0" fillId="0" borderId="32" xfId="0" applyNumberFormat="1" applyBorder="1"/>
    <xf numFmtId="166" fontId="0" fillId="0" borderId="32" xfId="0" applyNumberFormat="1" applyBorder="1"/>
    <xf numFmtId="10" fontId="0" fillId="0" borderId="32" xfId="2" applyNumberFormat="1" applyFont="1" applyBorder="1"/>
    <xf numFmtId="0" fontId="5" fillId="4" borderId="35" xfId="3" applyFont="1" applyFill="1" applyBorder="1" applyAlignment="1">
      <alignment horizontal="left" wrapText="1"/>
    </xf>
    <xf numFmtId="10" fontId="0" fillId="0" borderId="36" xfId="0" applyNumberFormat="1" applyBorder="1"/>
    <xf numFmtId="166" fontId="0" fillId="0" borderId="36" xfId="0" applyNumberFormat="1" applyBorder="1"/>
    <xf numFmtId="10" fontId="0" fillId="0" borderId="36" xfId="2" applyNumberFormat="1" applyFont="1" applyBorder="1"/>
    <xf numFmtId="9" fontId="0" fillId="0" borderId="37" xfId="0" applyNumberFormat="1" applyBorder="1"/>
    <xf numFmtId="9" fontId="0" fillId="0" borderId="38" xfId="0" applyNumberFormat="1" applyBorder="1"/>
    <xf numFmtId="9" fontId="0" fillId="0" borderId="39" xfId="2" applyNumberFormat="1" applyFont="1" applyBorder="1"/>
    <xf numFmtId="0" fontId="5" fillId="4" borderId="40" xfId="3" applyFont="1" applyFill="1" applyBorder="1" applyAlignment="1">
      <alignment horizontal="left" wrapText="1"/>
    </xf>
    <xf numFmtId="0" fontId="5" fillId="4" borderId="32" xfId="3" applyFont="1" applyFill="1" applyBorder="1" applyAlignment="1">
      <alignment horizontal="left" wrapText="1"/>
    </xf>
    <xf numFmtId="0" fontId="5" fillId="4" borderId="31" xfId="3" applyFont="1" applyFill="1" applyBorder="1" applyAlignment="1">
      <alignment horizontal="left" wrapText="1"/>
    </xf>
    <xf numFmtId="10" fontId="0" fillId="0" borderId="41" xfId="0" applyNumberFormat="1" applyBorder="1"/>
    <xf numFmtId="166" fontId="0" fillId="0" borderId="41" xfId="0" applyNumberFormat="1" applyBorder="1"/>
    <xf numFmtId="10" fontId="0" fillId="0" borderId="41" xfId="2" applyNumberFormat="1" applyFont="1" applyBorder="1"/>
    <xf numFmtId="9" fontId="0" fillId="5" borderId="42" xfId="2" applyFont="1" applyFill="1" applyBorder="1" applyAlignment="1">
      <alignment horizontal="center"/>
    </xf>
    <xf numFmtId="9" fontId="0" fillId="5" borderId="43" xfId="2" applyFont="1" applyFill="1" applyBorder="1" applyAlignment="1">
      <alignment horizontal="center"/>
    </xf>
    <xf numFmtId="0" fontId="0" fillId="0" borderId="0" xfId="0" quotePrefix="1" applyAlignment="1">
      <alignment wrapText="1"/>
    </xf>
    <xf numFmtId="0" fontId="0" fillId="0" borderId="47" xfId="0" applyBorder="1" applyAlignment="1">
      <alignment wrapText="1"/>
    </xf>
    <xf numFmtId="168" fontId="0" fillId="0" borderId="31" xfId="1" applyNumberFormat="1" applyFont="1" applyBorder="1"/>
    <xf numFmtId="10" fontId="0" fillId="0" borderId="48" xfId="2" applyNumberFormat="1" applyFont="1" applyBorder="1"/>
    <xf numFmtId="168" fontId="0" fillId="0" borderId="35" xfId="1" applyNumberFormat="1" applyFont="1" applyBorder="1"/>
    <xf numFmtId="10" fontId="0" fillId="0" borderId="50" xfId="0" applyNumberFormat="1" applyBorder="1"/>
    <xf numFmtId="168" fontId="0" fillId="0" borderId="51" xfId="0" applyNumberFormat="1" applyBorder="1"/>
    <xf numFmtId="10" fontId="0" fillId="0" borderId="51" xfId="0" applyNumberFormat="1" applyBorder="1"/>
    <xf numFmtId="165" fontId="0" fillId="0" borderId="51" xfId="0" applyNumberFormat="1" applyBorder="1"/>
    <xf numFmtId="10" fontId="0" fillId="0" borderId="49" xfId="2" applyNumberFormat="1" applyFont="1" applyBorder="1"/>
    <xf numFmtId="165" fontId="0" fillId="0" borderId="31" xfId="1" applyNumberFormat="1" applyFont="1" applyBorder="1"/>
    <xf numFmtId="0" fontId="5" fillId="4" borderId="16" xfId="3" applyFont="1" applyFill="1" applyBorder="1" applyAlignment="1">
      <alignment horizontal="left" wrapText="1"/>
    </xf>
    <xf numFmtId="10" fontId="0" fillId="0" borderId="29" xfId="2" applyNumberFormat="1" applyFont="1" applyBorder="1"/>
    <xf numFmtId="10" fontId="0" fillId="0" borderId="30" xfId="0" applyNumberFormat="1" applyBorder="1"/>
    <xf numFmtId="165" fontId="0" fillId="0" borderId="35" xfId="0" applyNumberFormat="1" applyBorder="1"/>
    <xf numFmtId="0" fontId="2" fillId="5" borderId="47" xfId="0" applyFont="1" applyFill="1" applyBorder="1" applyAlignment="1">
      <alignment horizontal="center" wrapText="1"/>
    </xf>
    <xf numFmtId="169" fontId="0" fillId="0" borderId="29" xfId="5" applyNumberFormat="1" applyFont="1" applyBorder="1"/>
    <xf numFmtId="169" fontId="0" fillId="0" borderId="47" xfId="5" applyNumberFormat="1" applyFont="1" applyBorder="1"/>
    <xf numFmtId="169" fontId="0" fillId="0" borderId="52" xfId="5" applyNumberFormat="1" applyFont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53" xfId="0" applyFont="1" applyFill="1" applyBorder="1" applyAlignment="1">
      <alignment horizontal="center" wrapText="1"/>
    </xf>
    <xf numFmtId="0" fontId="2" fillId="0" borderId="54" xfId="0" applyFont="1" applyFill="1" applyBorder="1" applyAlignment="1">
      <alignment horizontal="center" wrapText="1"/>
    </xf>
    <xf numFmtId="0" fontId="2" fillId="0" borderId="55" xfId="0" applyFont="1" applyFill="1" applyBorder="1" applyAlignment="1">
      <alignment horizontal="center" wrapText="1"/>
    </xf>
    <xf numFmtId="0" fontId="2" fillId="0" borderId="56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57" xfId="0" applyFill="1" applyBorder="1" applyAlignment="1">
      <alignment horizontal="left" vertical="top" wrapText="1"/>
    </xf>
    <xf numFmtId="0" fontId="0" fillId="0" borderId="58" xfId="0" applyFill="1" applyBorder="1" applyAlignment="1">
      <alignment horizontal="right" vertical="top" wrapText="1"/>
    </xf>
    <xf numFmtId="43" fontId="0" fillId="0" borderId="58" xfId="1" applyFont="1" applyFill="1" applyBorder="1" applyAlignment="1">
      <alignment horizontal="right" vertical="top" wrapText="1"/>
    </xf>
    <xf numFmtId="3" fontId="0" fillId="0" borderId="58" xfId="0" applyNumberFormat="1" applyFill="1" applyBorder="1" applyAlignment="1">
      <alignment horizontal="right" vertical="top" wrapText="1"/>
    </xf>
    <xf numFmtId="3" fontId="0" fillId="0" borderId="58" xfId="0" applyNumberFormat="1" applyFill="1" applyBorder="1" applyAlignment="1">
      <alignment horizontal="right"/>
    </xf>
    <xf numFmtId="3" fontId="0" fillId="0" borderId="59" xfId="0" applyNumberFormat="1" applyFill="1" applyBorder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0" borderId="58" xfId="1" applyNumberFormat="1" applyFont="1" applyFill="1" applyBorder="1" applyAlignment="1">
      <alignment horizontal="right"/>
    </xf>
    <xf numFmtId="3" fontId="0" fillId="0" borderId="58" xfId="0" applyNumberFormat="1" applyFill="1" applyBorder="1" applyAlignment="1">
      <alignment horizontal="right" vertical="top"/>
    </xf>
    <xf numFmtId="3" fontId="0" fillId="0" borderId="59" xfId="0" applyNumberFormat="1" applyFill="1" applyBorder="1" applyAlignment="1">
      <alignment horizontal="right" vertical="top"/>
    </xf>
    <xf numFmtId="0" fontId="2" fillId="0" borderId="60" xfId="0" applyFont="1" applyFill="1" applyBorder="1" applyAlignment="1">
      <alignment horizontal="left" vertical="top" wrapText="1"/>
    </xf>
    <xf numFmtId="0" fontId="2" fillId="0" borderId="61" xfId="0" applyFont="1" applyFill="1" applyBorder="1" applyAlignment="1">
      <alignment horizontal="right" vertical="top" wrapText="1"/>
    </xf>
    <xf numFmtId="43" fontId="2" fillId="0" borderId="61" xfId="1" applyFont="1" applyFill="1" applyBorder="1" applyAlignment="1">
      <alignment horizontal="right" vertical="top" wrapText="1"/>
    </xf>
    <xf numFmtId="165" fontId="2" fillId="0" borderId="61" xfId="1" applyNumberFormat="1" applyFont="1" applyFill="1" applyBorder="1" applyAlignment="1">
      <alignment horizontal="right" vertical="top" wrapText="1"/>
    </xf>
    <xf numFmtId="3" fontId="2" fillId="0" borderId="61" xfId="0" applyNumberFormat="1" applyFont="1" applyFill="1" applyBorder="1" applyAlignment="1">
      <alignment horizontal="right" vertical="top" wrapText="1"/>
    </xf>
    <xf numFmtId="3" fontId="2" fillId="0" borderId="61" xfId="0" applyNumberFormat="1" applyFont="1" applyFill="1" applyBorder="1" applyAlignment="1">
      <alignment horizontal="right"/>
    </xf>
    <xf numFmtId="3" fontId="2" fillId="0" borderId="6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left"/>
    </xf>
    <xf numFmtId="43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1" fillId="0" borderId="35" xfId="0" applyFont="1" applyBorder="1"/>
    <xf numFmtId="9" fontId="0" fillId="5" borderId="35" xfId="0" applyNumberFormat="1" applyFill="1" applyBorder="1" applyAlignment="1">
      <alignment horizontal="center"/>
    </xf>
    <xf numFmtId="169" fontId="2" fillId="5" borderId="47" xfId="5" applyNumberFormat="1" applyFont="1" applyFill="1" applyBorder="1" applyAlignment="1">
      <alignment horizontal="center"/>
    </xf>
    <xf numFmtId="0" fontId="0" fillId="5" borderId="52" xfId="0" applyFill="1" applyBorder="1"/>
    <xf numFmtId="0" fontId="2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44" fontId="0" fillId="0" borderId="29" xfId="0" applyNumberFormat="1" applyBorder="1"/>
    <xf numFmtId="44" fontId="0" fillId="0" borderId="30" xfId="0" applyNumberFormat="1" applyBorder="1"/>
    <xf numFmtId="0" fontId="0" fillId="5" borderId="29" xfId="0" applyFill="1" applyBorder="1"/>
    <xf numFmtId="0" fontId="29" fillId="4" borderId="0" xfId="3" applyFont="1" applyFill="1" applyBorder="1" applyAlignment="1">
      <alignment horizontal="left"/>
    </xf>
    <xf numFmtId="0" fontId="27" fillId="0" borderId="0" xfId="0" applyFont="1"/>
    <xf numFmtId="0" fontId="28" fillId="4" borderId="0" xfId="3" applyFont="1" applyFill="1" applyBorder="1" applyAlignment="1">
      <alignment horizontal="left" wrapText="1"/>
    </xf>
    <xf numFmtId="0" fontId="13" fillId="0" borderId="0" xfId="0" applyFont="1" applyAlignment="1">
      <alignment horizontal="centerContinuous"/>
    </xf>
    <xf numFmtId="166" fontId="0" fillId="0" borderId="0" xfId="0" applyNumberFormat="1"/>
    <xf numFmtId="164" fontId="10" fillId="4" borderId="0" xfId="7" applyNumberFormat="1" applyFont="1" applyFill="1" applyBorder="1" applyAlignment="1">
      <alignment horizontal="left"/>
    </xf>
    <xf numFmtId="170" fontId="12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centerContinuous"/>
    </xf>
    <xf numFmtId="0" fontId="0" fillId="0" borderId="0" xfId="0"/>
    <xf numFmtId="0" fontId="0" fillId="6" borderId="0" xfId="0" applyNumberFormat="1" applyFont="1" applyFill="1" applyBorder="1" applyAlignment="1" applyProtection="1"/>
    <xf numFmtId="0" fontId="22" fillId="4" borderId="7" xfId="0" applyNumberFormat="1" applyFont="1" applyFill="1" applyBorder="1" applyAlignment="1" applyProtection="1">
      <alignment horizontal="right" wrapText="1"/>
    </xf>
    <xf numFmtId="0" fontId="22" fillId="4" borderId="8" xfId="0" applyNumberFormat="1" applyFont="1" applyFill="1" applyBorder="1" applyAlignment="1" applyProtection="1">
      <alignment horizontal="right" wrapText="1"/>
    </xf>
    <xf numFmtId="0" fontId="22" fillId="4" borderId="18" xfId="0" applyNumberFormat="1" applyFont="1" applyFill="1" applyBorder="1" applyAlignment="1" applyProtection="1">
      <alignment horizontal="right" wrapText="1"/>
    </xf>
    <xf numFmtId="0" fontId="20" fillId="3" borderId="6" xfId="0" applyNumberFormat="1" applyFont="1" applyFill="1" applyBorder="1" applyAlignment="1" applyProtection="1">
      <alignment horizontal="right" wrapText="1"/>
    </xf>
    <xf numFmtId="0" fontId="20" fillId="3" borderId="12" xfId="0" applyNumberFormat="1" applyFont="1" applyFill="1" applyBorder="1" applyAlignment="1" applyProtection="1">
      <alignment horizontal="right" wrapText="1"/>
    </xf>
    <xf numFmtId="0" fontId="22" fillId="4" borderId="19" xfId="0" applyNumberFormat="1" applyFont="1" applyFill="1" applyBorder="1" applyAlignment="1" applyProtection="1">
      <alignment horizontal="right" wrapText="1"/>
    </xf>
    <xf numFmtId="0" fontId="22" fillId="4" borderId="23" xfId="0" applyNumberFormat="1" applyFont="1" applyFill="1" applyBorder="1" applyAlignment="1" applyProtection="1">
      <alignment horizontal="right" wrapText="1"/>
    </xf>
    <xf numFmtId="0" fontId="22" fillId="4" borderId="27" xfId="0" applyNumberFormat="1" applyFont="1" applyFill="1" applyBorder="1" applyAlignment="1" applyProtection="1">
      <alignment horizontal="right" wrapText="1"/>
    </xf>
    <xf numFmtId="0" fontId="20" fillId="3" borderId="15" xfId="0" applyNumberFormat="1" applyFont="1" applyFill="1" applyBorder="1" applyAlignment="1" applyProtection="1">
      <alignment horizontal="right" wrapText="1"/>
    </xf>
    <xf numFmtId="0" fontId="22" fillId="4" borderId="21" xfId="0" applyNumberFormat="1" applyFont="1" applyFill="1" applyBorder="1" applyAlignment="1" applyProtection="1">
      <alignment horizontal="right" wrapText="1"/>
    </xf>
    <xf numFmtId="0" fontId="22" fillId="4" borderId="25" xfId="0" applyNumberFormat="1" applyFont="1" applyFill="1" applyBorder="1" applyAlignment="1" applyProtection="1">
      <alignment horizontal="right" wrapText="1"/>
    </xf>
    <xf numFmtId="0" fontId="22" fillId="4" borderId="28" xfId="0" applyNumberFormat="1" applyFont="1" applyFill="1" applyBorder="1" applyAlignment="1" applyProtection="1">
      <alignment horizontal="right" wrapText="1"/>
    </xf>
    <xf numFmtId="0" fontId="20" fillId="3" borderId="11" xfId="0" applyNumberFormat="1" applyFont="1" applyFill="1" applyBorder="1" applyAlignment="1" applyProtection="1">
      <alignment horizontal="right" wrapText="1"/>
    </xf>
    <xf numFmtId="0" fontId="22" fillId="4" borderId="17" xfId="0" applyNumberFormat="1" applyFont="1" applyFill="1" applyBorder="1" applyAlignment="1" applyProtection="1">
      <alignment horizontal="right" wrapText="1"/>
    </xf>
    <xf numFmtId="0" fontId="22" fillId="4" borderId="22" xfId="0" applyNumberFormat="1" applyFont="1" applyFill="1" applyBorder="1" applyAlignment="1" applyProtection="1">
      <alignment horizontal="right" wrapText="1"/>
    </xf>
    <xf numFmtId="0" fontId="22" fillId="4" borderId="26" xfId="0" applyNumberFormat="1" applyFont="1" applyFill="1" applyBorder="1" applyAlignment="1" applyProtection="1">
      <alignment horizontal="right" wrapText="1"/>
    </xf>
    <xf numFmtId="0" fontId="20" fillId="3" borderId="2" xfId="0" applyNumberFormat="1" applyFont="1" applyFill="1" applyBorder="1" applyAlignment="1" applyProtection="1">
      <alignment horizontal="left" wrapText="1"/>
    </xf>
    <xf numFmtId="0" fontId="22" fillId="4" borderId="16" xfId="0" applyNumberFormat="1" applyFont="1" applyFill="1" applyBorder="1" applyAlignment="1" applyProtection="1">
      <alignment horizontal="left" wrapText="1"/>
    </xf>
    <xf numFmtId="0" fontId="22" fillId="4" borderId="3" xfId="0" applyNumberFormat="1" applyFont="1" applyFill="1" applyBorder="1" applyAlignment="1" applyProtection="1">
      <alignment horizontal="left" wrapText="1"/>
    </xf>
    <xf numFmtId="0" fontId="22" fillId="4" borderId="4" xfId="0" applyNumberFormat="1" applyFont="1" applyFill="1" applyBorder="1" applyAlignment="1" applyProtection="1">
      <alignment horizontal="left" wrapText="1"/>
    </xf>
    <xf numFmtId="0" fontId="20" fillId="2" borderId="84" xfId="0" applyNumberFormat="1" applyFont="1" applyFill="1" applyBorder="1" applyAlignment="1" applyProtection="1">
      <alignment horizontal="center" wrapText="1"/>
    </xf>
    <xf numFmtId="0" fontId="20" fillId="2" borderId="85" xfId="0" applyNumberFormat="1" applyFont="1" applyFill="1" applyBorder="1" applyAlignment="1" applyProtection="1">
      <alignment horizontal="center" wrapText="1"/>
    </xf>
    <xf numFmtId="0" fontId="20" fillId="2" borderId="82" xfId="0" applyNumberFormat="1" applyFont="1" applyFill="1" applyBorder="1" applyAlignment="1" applyProtection="1">
      <alignment horizontal="center" wrapText="1"/>
    </xf>
    <xf numFmtId="0" fontId="20" fillId="2" borderId="83" xfId="0" applyNumberFormat="1" applyFont="1" applyFill="1" applyBorder="1" applyAlignment="1" applyProtection="1">
      <alignment horizontal="center" wrapText="1"/>
    </xf>
    <xf numFmtId="0" fontId="20" fillId="2" borderId="86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Continuous"/>
    </xf>
    <xf numFmtId="164" fontId="10" fillId="4" borderId="0" xfId="7" applyNumberFormat="1" applyFont="1" applyFill="1" applyBorder="1" applyAlignment="1">
      <alignment horizontal="right"/>
    </xf>
    <xf numFmtId="0" fontId="9" fillId="2" borderId="74" xfId="7" applyFont="1" applyFill="1" applyBorder="1" applyAlignment="1">
      <alignment horizontal="center"/>
    </xf>
    <xf numFmtId="0" fontId="10" fillId="4" borderId="24" xfId="7" applyFont="1" applyFill="1" applyBorder="1" applyAlignment="1">
      <alignment horizontal="left"/>
    </xf>
    <xf numFmtId="0" fontId="10" fillId="4" borderId="71" xfId="7" applyFont="1" applyFill="1" applyBorder="1" applyAlignment="1">
      <alignment horizontal="left"/>
    </xf>
    <xf numFmtId="0" fontId="10" fillId="4" borderId="20" xfId="7" applyFont="1" applyFill="1" applyBorder="1" applyAlignment="1">
      <alignment horizontal="left"/>
    </xf>
    <xf numFmtId="0" fontId="9" fillId="2" borderId="69" xfId="7" applyFont="1" applyFill="1" applyBorder="1" applyAlignment="1">
      <alignment horizontal="center"/>
    </xf>
    <xf numFmtId="0" fontId="9" fillId="2" borderId="70" xfId="7" applyFont="1" applyFill="1" applyBorder="1" applyAlignment="1">
      <alignment horizontal="center"/>
    </xf>
    <xf numFmtId="0" fontId="9" fillId="2" borderId="73" xfId="7" applyFont="1" applyFill="1" applyBorder="1" applyAlignment="1">
      <alignment horizontal="center"/>
    </xf>
    <xf numFmtId="0" fontId="9" fillId="3" borderId="67" xfId="7" applyFont="1" applyFill="1" applyBorder="1" applyAlignment="1">
      <alignment horizontal="left"/>
    </xf>
    <xf numFmtId="0" fontId="10" fillId="4" borderId="24" xfId="7" applyFont="1" applyFill="1" applyBorder="1" applyAlignment="1">
      <alignment horizontal="left" wrapText="1"/>
    </xf>
    <xf numFmtId="0" fontId="4" fillId="2" borderId="91" xfId="3" applyFont="1" applyFill="1" applyBorder="1" applyAlignment="1">
      <alignment horizontal="center"/>
    </xf>
    <xf numFmtId="0" fontId="4" fillId="2" borderId="89" xfId="3" applyFont="1" applyFill="1" applyBorder="1" applyAlignment="1">
      <alignment horizontal="center"/>
    </xf>
    <xf numFmtId="0" fontId="9" fillId="2" borderId="77" xfId="7" applyFont="1" applyFill="1" applyBorder="1" applyAlignment="1">
      <alignment horizontal="center"/>
    </xf>
    <xf numFmtId="0" fontId="4" fillId="2" borderId="87" xfId="3" applyFont="1" applyFill="1" applyBorder="1" applyAlignment="1">
      <alignment horizontal="center"/>
    </xf>
    <xf numFmtId="0" fontId="4" fillId="2" borderId="88" xfId="3" applyFont="1" applyFill="1" applyBorder="1" applyAlignment="1">
      <alignment horizontal="center"/>
    </xf>
    <xf numFmtId="0" fontId="4" fillId="2" borderId="80" xfId="3" applyFont="1" applyFill="1" applyBorder="1" applyAlignment="1">
      <alignment horizontal="center"/>
    </xf>
    <xf numFmtId="0" fontId="4" fillId="2" borderId="94" xfId="3" applyFont="1" applyFill="1" applyBorder="1" applyAlignment="1">
      <alignment horizontal="center"/>
    </xf>
    <xf numFmtId="3" fontId="2" fillId="7" borderId="96" xfId="0" applyNumberFormat="1" applyFont="1" applyFill="1" applyBorder="1"/>
    <xf numFmtId="3" fontId="2" fillId="7" borderId="97" xfId="0" applyNumberFormat="1" applyFont="1" applyFill="1" applyBorder="1"/>
    <xf numFmtId="3" fontId="2" fillId="7" borderId="98" xfId="0" applyNumberFormat="1" applyFont="1" applyFill="1" applyBorder="1"/>
    <xf numFmtId="3" fontId="2" fillId="7" borderId="99" xfId="0" applyNumberFormat="1" applyFont="1" applyFill="1" applyBorder="1"/>
    <xf numFmtId="3" fontId="2" fillId="7" borderId="100" xfId="0" applyNumberFormat="1" applyFont="1" applyFill="1" applyBorder="1"/>
    <xf numFmtId="3" fontId="0" fillId="0" borderId="65" xfId="0" applyNumberFormat="1" applyBorder="1"/>
    <xf numFmtId="3" fontId="0" fillId="0" borderId="18" xfId="0" applyNumberFormat="1" applyBorder="1"/>
    <xf numFmtId="3" fontId="0" fillId="0" borderId="63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66" xfId="0" applyNumberFormat="1" applyBorder="1"/>
    <xf numFmtId="3" fontId="0" fillId="0" borderId="7" xfId="0" applyNumberFormat="1" applyBorder="1"/>
    <xf numFmtId="3" fontId="0" fillId="0" borderId="64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101" xfId="0" applyNumberFormat="1" applyBorder="1"/>
    <xf numFmtId="3" fontId="0" fillId="0" borderId="8" xfId="0" applyNumberFormat="1" applyBorder="1"/>
    <xf numFmtId="3" fontId="0" fillId="0" borderId="102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4" xfId="0" applyNumberFormat="1" applyBorder="1"/>
    <xf numFmtId="0" fontId="10" fillId="0" borderId="0" xfId="3" applyFont="1" applyFill="1" applyBorder="1" applyAlignment="1"/>
    <xf numFmtId="0" fontId="8" fillId="4" borderId="0" xfId="3" applyFont="1" applyFill="1" applyBorder="1" applyAlignment="1"/>
    <xf numFmtId="3" fontId="2" fillId="7" borderId="103" xfId="0" applyNumberFormat="1" applyFont="1" applyFill="1" applyBorder="1"/>
    <xf numFmtId="3" fontId="2" fillId="7" borderId="104" xfId="0" applyNumberFormat="1" applyFont="1" applyFill="1" applyBorder="1"/>
    <xf numFmtId="3" fontId="0" fillId="0" borderId="16" xfId="0" applyNumberFormat="1" applyBorder="1"/>
    <xf numFmtId="3" fontId="0" fillId="0" borderId="105" xfId="0" applyNumberFormat="1" applyBorder="1"/>
    <xf numFmtId="3" fontId="0" fillId="0" borderId="3" xfId="0" applyNumberFormat="1" applyBorder="1"/>
    <xf numFmtId="3" fontId="0" fillId="0" borderId="106" xfId="0" applyNumberFormat="1" applyBorder="1"/>
    <xf numFmtId="3" fontId="0" fillId="0" borderId="107" xfId="0" applyNumberFormat="1" applyBorder="1"/>
    <xf numFmtId="0" fontId="10" fillId="0" borderId="0" xfId="7" applyFont="1" applyFill="1" applyBorder="1" applyAlignment="1"/>
    <xf numFmtId="0" fontId="8" fillId="4" borderId="0" xfId="7" applyFont="1" applyFill="1" applyBorder="1" applyAlignment="1"/>
    <xf numFmtId="0" fontId="22" fillId="4" borderId="0" xfId="0" applyNumberFormat="1" applyFont="1" applyFill="1" applyBorder="1" applyAlignment="1" applyProtection="1">
      <alignment vertical="top"/>
    </xf>
    <xf numFmtId="0" fontId="32" fillId="4" borderId="0" xfId="0" applyNumberFormat="1" applyFont="1" applyFill="1" applyBorder="1" applyAlignment="1" applyProtection="1">
      <alignment horizontal="left"/>
    </xf>
    <xf numFmtId="0" fontId="4" fillId="5" borderId="1" xfId="3" applyFont="1" applyFill="1" applyBorder="1" applyAlignment="1">
      <alignment horizontal="center" wrapText="1"/>
    </xf>
    <xf numFmtId="0" fontId="9" fillId="2" borderId="1" xfId="3" applyFont="1" applyFill="1" applyBorder="1" applyAlignment="1">
      <alignment horizontal="center"/>
    </xf>
    <xf numFmtId="0" fontId="9" fillId="2" borderId="76" xfId="3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 wrapText="1"/>
    </xf>
    <xf numFmtId="0" fontId="2" fillId="5" borderId="45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46" xfId="0" applyFont="1" applyFill="1" applyBorder="1" applyAlignment="1">
      <alignment horizontal="center" wrapText="1"/>
    </xf>
    <xf numFmtId="0" fontId="4" fillId="5" borderId="33" xfId="3" applyFont="1" applyFill="1" applyBorder="1" applyAlignment="1">
      <alignment horizontal="center" wrapText="1"/>
    </xf>
    <xf numFmtId="0" fontId="4" fillId="5" borderId="34" xfId="3" applyFont="1" applyFill="1" applyBorder="1" applyAlignment="1">
      <alignment horizontal="center" wrapText="1"/>
    </xf>
    <xf numFmtId="0" fontId="4" fillId="5" borderId="44" xfId="3" applyFont="1" applyFill="1" applyBorder="1" applyAlignment="1">
      <alignment horizontal="center" wrapText="1"/>
    </xf>
    <xf numFmtId="0" fontId="4" fillId="5" borderId="1" xfId="3" applyFont="1" applyFill="1" applyBorder="1" applyAlignment="1">
      <alignment wrapText="1"/>
    </xf>
    <xf numFmtId="0" fontId="4" fillId="5" borderId="49" xfId="3" applyFont="1" applyFill="1" applyBorder="1" applyAlignment="1">
      <alignment horizontal="centerContinuous" wrapText="1"/>
    </xf>
    <xf numFmtId="0" fontId="2" fillId="5" borderId="49" xfId="0" applyFont="1" applyFill="1" applyBorder="1" applyAlignment="1">
      <alignment horizontal="centerContinuous" wrapText="1"/>
    </xf>
    <xf numFmtId="165" fontId="2" fillId="5" borderId="40" xfId="1" applyNumberFormat="1" applyFont="1" applyFill="1" applyBorder="1" applyAlignment="1">
      <alignment horizontal="centerContinuous" wrapText="1"/>
    </xf>
    <xf numFmtId="165" fontId="2" fillId="5" borderId="49" xfId="1" applyNumberFormat="1" applyFont="1" applyFill="1" applyBorder="1" applyAlignment="1">
      <alignment horizontal="centerContinuous" wrapText="1"/>
    </xf>
    <xf numFmtId="0" fontId="2" fillId="5" borderId="40" xfId="0" applyFont="1" applyFill="1" applyBorder="1" applyAlignment="1">
      <alignment horizontal="centerContinuous" wrapText="1"/>
    </xf>
    <xf numFmtId="0" fontId="4" fillId="5" borderId="40" xfId="3" applyFont="1" applyFill="1" applyBorder="1" applyAlignment="1">
      <alignment horizontal="centerContinuous" wrapText="1"/>
    </xf>
    <xf numFmtId="0" fontId="2" fillId="5" borderId="40" xfId="0" applyFont="1" applyFill="1" applyBorder="1" applyAlignment="1"/>
    <xf numFmtId="0" fontId="2" fillId="5" borderId="49" xfId="0" applyFont="1" applyFill="1" applyBorder="1" applyAlignment="1"/>
    <xf numFmtId="0" fontId="2" fillId="5" borderId="30" xfId="0" applyFont="1" applyFill="1" applyBorder="1" applyAlignment="1">
      <alignment wrapText="1"/>
    </xf>
    <xf numFmtId="0" fontId="11" fillId="5" borderId="52" xfId="0" applyFont="1" applyFill="1" applyBorder="1" applyAlignment="1">
      <alignment horizontal="centerContinuous" wrapText="1"/>
    </xf>
    <xf numFmtId="9" fontId="0" fillId="5" borderId="35" xfId="2" applyFont="1" applyFill="1" applyBorder="1" applyAlignment="1">
      <alignment horizontal="centerContinuous"/>
    </xf>
    <xf numFmtId="9" fontId="0" fillId="5" borderId="50" xfId="2" applyFont="1" applyFill="1" applyBorder="1" applyAlignment="1">
      <alignment horizontal="centerContinuous"/>
    </xf>
    <xf numFmtId="0" fontId="11" fillId="0" borderId="35" xfId="0" applyFont="1" applyBorder="1" applyAlignment="1">
      <alignment horizontal="centerContinuous"/>
    </xf>
    <xf numFmtId="0" fontId="11" fillId="0" borderId="50" xfId="0" applyFont="1" applyBorder="1" applyAlignment="1">
      <alignment horizontal="centerContinuous"/>
    </xf>
    <xf numFmtId="0" fontId="21" fillId="4" borderId="0" xfId="0" applyNumberFormat="1" applyFont="1" applyFill="1" applyBorder="1" applyAlignment="1" applyProtection="1">
      <alignment horizontal="centerContinuous" wrapText="1"/>
    </xf>
    <xf numFmtId="0" fontId="16" fillId="0" borderId="0" xfId="0" applyFont="1" applyFill="1" applyAlignment="1">
      <alignment horizontal="centerContinuous" wrapText="1"/>
    </xf>
    <xf numFmtId="0" fontId="16" fillId="0" borderId="0" xfId="0" applyFont="1" applyFill="1" applyAlignment="1">
      <alignment horizontal="centerContinuous"/>
    </xf>
    <xf numFmtId="0" fontId="31" fillId="4" borderId="95" xfId="0" applyFont="1" applyFill="1" applyBorder="1" applyAlignment="1">
      <alignment vertical="center"/>
    </xf>
    <xf numFmtId="0" fontId="7" fillId="0" borderId="0" xfId="3" applyFont="1" applyFill="1" applyBorder="1" applyAlignment="1">
      <alignment horizontal="centerContinuous"/>
    </xf>
    <xf numFmtId="0" fontId="8" fillId="4" borderId="0" xfId="3" applyFont="1" applyFill="1" applyBorder="1" applyAlignment="1">
      <alignment horizontal="centerContinuous"/>
    </xf>
    <xf numFmtId="0" fontId="9" fillId="2" borderId="9" xfId="3" applyFont="1" applyFill="1" applyBorder="1" applyAlignment="1">
      <alignment horizontal="centerContinuous"/>
    </xf>
    <xf numFmtId="0" fontId="9" fillId="2" borderId="10" xfId="3" applyFont="1" applyFill="1" applyBorder="1" applyAlignment="1">
      <alignment horizontal="centerContinuous"/>
    </xf>
    <xf numFmtId="0" fontId="9" fillId="2" borderId="1" xfId="3" applyFont="1" applyFill="1" applyBorder="1" applyAlignment="1"/>
    <xf numFmtId="0" fontId="31" fillId="4" borderId="95" xfId="0" applyFont="1" applyFill="1" applyBorder="1" applyAlignment="1">
      <alignment horizontal="centerContinuous" vertical="center" wrapText="1"/>
    </xf>
    <xf numFmtId="0" fontId="33" fillId="4" borderId="0" xfId="0" applyFont="1" applyFill="1" applyBorder="1" applyAlignment="1">
      <alignment horizontal="centerContinuous" vertical="center" wrapText="1"/>
    </xf>
    <xf numFmtId="0" fontId="31" fillId="4" borderId="0" xfId="0" applyFont="1" applyFill="1" applyBorder="1" applyAlignment="1">
      <alignment horizontal="centerContinuous" vertical="center" wrapText="1"/>
    </xf>
    <xf numFmtId="0" fontId="7" fillId="0" borderId="0" xfId="7" applyFont="1" applyFill="1" applyBorder="1" applyAlignment="1">
      <alignment horizontal="centerContinuous"/>
    </xf>
    <xf numFmtId="0" fontId="8" fillId="4" borderId="0" xfId="7" applyFont="1" applyFill="1" applyBorder="1" applyAlignment="1">
      <alignment horizontal="centerContinuous"/>
    </xf>
    <xf numFmtId="0" fontId="9" fillId="2" borderId="72" xfId="7" applyFont="1" applyFill="1" applyBorder="1" applyAlignment="1">
      <alignment horizontal="centerContinuous"/>
    </xf>
    <xf numFmtId="0" fontId="9" fillId="2" borderId="68" xfId="7" applyFont="1" applyFill="1" applyBorder="1" applyAlignment="1">
      <alignment horizontal="centerContinuous"/>
    </xf>
    <xf numFmtId="0" fontId="4" fillId="2" borderId="92" xfId="3" applyFont="1" applyFill="1" applyBorder="1" applyAlignment="1"/>
    <xf numFmtId="0" fontId="4" fillId="2" borderId="93" xfId="3" applyFont="1" applyFill="1" applyBorder="1" applyAlignment="1"/>
    <xf numFmtId="0" fontId="4" fillId="2" borderId="90" xfId="3" applyFont="1" applyFill="1" applyBorder="1" applyAlignment="1">
      <alignment horizontal="centerContinuous"/>
    </xf>
    <xf numFmtId="0" fontId="4" fillId="2" borderId="81" xfId="3" applyFont="1" applyFill="1" applyBorder="1" applyAlignment="1">
      <alignment horizontal="centerContinuous"/>
    </xf>
    <xf numFmtId="0" fontId="4" fillId="2" borderId="41" xfId="3" applyFont="1" applyFill="1" applyBorder="1" applyAlignment="1">
      <alignment horizontal="centerContinuous"/>
    </xf>
    <xf numFmtId="0" fontId="9" fillId="2" borderId="78" xfId="7" applyFont="1" applyFill="1" applyBorder="1" applyAlignment="1">
      <alignment horizontal="centerContinuous"/>
    </xf>
    <xf numFmtId="0" fontId="9" fillId="2" borderId="79" xfId="7" applyFont="1" applyFill="1" applyBorder="1" applyAlignment="1">
      <alignment horizontal="centerContinuous"/>
    </xf>
    <xf numFmtId="0" fontId="9" fillId="2" borderId="75" xfId="3" applyFont="1" applyFill="1" applyBorder="1" applyAlignment="1"/>
    <xf numFmtId="0" fontId="9" fillId="2" borderId="0" xfId="3" applyFont="1" applyFill="1" applyBorder="1" applyAlignment="1"/>
    <xf numFmtId="0" fontId="9" fillId="2" borderId="108" xfId="7" applyFont="1" applyFill="1" applyBorder="1" applyAlignment="1">
      <alignment horizontal="centerContinuous"/>
    </xf>
  </cellXfs>
  <cellStyles count="36">
    <cellStyle name="Comma" xfId="1" builtinId="3"/>
    <cellStyle name="Comma 2" xfId="6"/>
    <cellStyle name="Comma 3" xfId="27"/>
    <cellStyle name="Comma 4" xfId="30"/>
    <cellStyle name="Comma 5" xfId="14"/>
    <cellStyle name="Comma 5 2" xfId="31"/>
    <cellStyle name="Currency" xfId="5" builtinId="4"/>
    <cellStyle name="Currency 2" xfId="16"/>
    <cellStyle name="Currency 2 2" xfId="33"/>
    <cellStyle name="Hyperlink" xfId="4" builtinId="8"/>
    <cellStyle name="Normal" xfId="0" builtinId="0"/>
    <cellStyle name="Normal 2" xfId="7"/>
    <cellStyle name="Normal 2 2" xfId="3"/>
    <cellStyle name="Normal 2 2 2" xfId="10"/>
    <cellStyle name="Normal 2 3" xfId="23"/>
    <cellStyle name="Normal 2 4" xfId="8"/>
    <cellStyle name="Normal 3" xfId="9"/>
    <cellStyle name="Normal 3 2" xfId="18"/>
    <cellStyle name="Normal 3 3" xfId="20"/>
    <cellStyle name="Normal 4" xfId="11"/>
    <cellStyle name="Normal 4 2" xfId="12"/>
    <cellStyle name="Normal 4 3" xfId="24"/>
    <cellStyle name="Normal 5" xfId="17"/>
    <cellStyle name="Normal 5 2" xfId="25"/>
    <cellStyle name="Normal 5 3" xfId="35"/>
    <cellStyle name="Normal 6" xfId="19"/>
    <cellStyle name="Normal 6 2" xfId="26"/>
    <cellStyle name="Normal 7" xfId="28"/>
    <cellStyle name="Normal 8" xfId="29"/>
    <cellStyle name="Percent" xfId="2" builtinId="5"/>
    <cellStyle name="Percent 2" xfId="21"/>
    <cellStyle name="Percent 2 2" xfId="22"/>
    <cellStyle name="Percent 2 3" xfId="34"/>
    <cellStyle name="Percent 3" xfId="13"/>
    <cellStyle name="Percent 4" xfId="15"/>
    <cellStyle name="Percent 4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24</xdr:col>
      <xdr:colOff>26743</xdr:colOff>
      <xdr:row>29</xdr:row>
      <xdr:rowOff>132667</xdr:rowOff>
    </xdr:to>
    <xdr:pic>
      <xdr:nvPicPr>
        <xdr:cNvPr id="2" name="Picture 1" descr="Cost analysis summary data.">
          <a:extLst>
            <a:ext uri="{FF2B5EF4-FFF2-40B4-BE49-F238E27FC236}">
              <a16:creationId xmlns:a16="http://schemas.microsoft.com/office/drawing/2014/main" id="{DC65108D-CE47-45B5-AC87-2C4FCECCB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4657143" cy="54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19</xdr:col>
      <xdr:colOff>436647</xdr:colOff>
      <xdr:row>59</xdr:row>
      <xdr:rowOff>46976</xdr:rowOff>
    </xdr:to>
    <xdr:pic>
      <xdr:nvPicPr>
        <xdr:cNvPr id="3" name="Picture 2" descr="Cost Analysis summary data continued.">
          <a:extLst>
            <a:ext uri="{FF2B5EF4-FFF2-40B4-BE49-F238E27FC236}">
              <a16:creationId xmlns:a16="http://schemas.microsoft.com/office/drawing/2014/main" id="{B95739A3-A9F5-4597-A6FE-6161BDB9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05500"/>
          <a:ext cx="12019047" cy="5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ldoe.org/core/fileparse.php/19874/urlt/2021CA-2Summa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/>
  </sheetViews>
  <sheetFormatPr defaultRowHeight="15"/>
  <cols>
    <col min="1" max="1" width="39.7109375" customWidth="1"/>
    <col min="2" max="2" width="11.5703125" bestFit="1" customWidth="1"/>
    <col min="4" max="4" width="11.7109375" customWidth="1"/>
    <col min="5" max="5" width="11" customWidth="1"/>
    <col min="6" max="6" width="13.140625" customWidth="1"/>
    <col min="8" max="8" width="10.85546875" customWidth="1"/>
    <col min="10" max="10" width="14.5703125" customWidth="1"/>
    <col min="11" max="11" width="17" customWidth="1"/>
    <col min="12" max="12" width="13" customWidth="1"/>
    <col min="13" max="13" width="12.5703125" hidden="1" customWidth="1"/>
    <col min="14" max="14" width="9.140625" hidden="1" customWidth="1"/>
    <col min="18" max="18" width="11.7109375" customWidth="1"/>
    <col min="19" max="19" width="9.85546875" customWidth="1"/>
  </cols>
  <sheetData>
    <row r="1" spans="1:14" ht="26.25">
      <c r="A1" s="102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4" ht="26.25">
      <c r="A2" s="102" t="s">
        <v>60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4" ht="21">
      <c r="A3" s="106" t="s">
        <v>61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4" ht="21">
      <c r="A4" s="106" t="s">
        <v>194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4" ht="21">
      <c r="A5" s="105">
        <v>44762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1:14" s="109" customFormat="1" ht="15.75" thickBot="1"/>
    <row r="7" spans="1:14" ht="16.5" customHeight="1" thickBot="1">
      <c r="B7" s="211" t="s">
        <v>54</v>
      </c>
      <c r="C7" s="212"/>
      <c r="D7" s="211" t="s">
        <v>55</v>
      </c>
      <c r="E7" s="212"/>
      <c r="F7" s="211" t="s">
        <v>56</v>
      </c>
      <c r="G7" s="212"/>
      <c r="H7" s="211" t="s">
        <v>57</v>
      </c>
      <c r="I7" s="212"/>
      <c r="J7" s="90" t="s">
        <v>110</v>
      </c>
      <c r="K7" s="208"/>
      <c r="L7" s="93"/>
    </row>
    <row r="8" spans="1:14" ht="34.5" customHeight="1" thickBot="1">
      <c r="A8" s="198"/>
      <c r="B8" s="209">
        <v>0.25</v>
      </c>
      <c r="C8" s="210"/>
      <c r="D8" s="209">
        <v>0.25</v>
      </c>
      <c r="E8" s="210"/>
      <c r="F8" s="209">
        <v>0.25</v>
      </c>
      <c r="G8" s="210"/>
      <c r="H8" s="209">
        <v>0.25</v>
      </c>
      <c r="I8" s="210"/>
      <c r="J8" s="91">
        <f>SUM(B8:I8)</f>
        <v>1</v>
      </c>
      <c r="K8" s="208" t="s">
        <v>58</v>
      </c>
      <c r="L8" s="98"/>
    </row>
    <row r="9" spans="1:14" ht="45.75" customHeight="1" thickBot="1">
      <c r="A9" s="188" t="s">
        <v>0</v>
      </c>
      <c r="B9" s="204" t="s">
        <v>164</v>
      </c>
      <c r="C9" s="199"/>
      <c r="D9" s="203" t="s">
        <v>163</v>
      </c>
      <c r="E9" s="200"/>
      <c r="F9" s="201" t="s">
        <v>52</v>
      </c>
      <c r="G9" s="202"/>
      <c r="H9" s="205" t="s">
        <v>166</v>
      </c>
      <c r="I9" s="206"/>
      <c r="J9" s="207" t="s">
        <v>109</v>
      </c>
      <c r="K9" s="92">
        <v>0</v>
      </c>
      <c r="L9" s="54" t="s">
        <v>59</v>
      </c>
      <c r="M9" s="94" t="s">
        <v>202</v>
      </c>
      <c r="N9" s="95"/>
    </row>
    <row r="10" spans="1:14">
      <c r="A10" s="50" t="str">
        <f>'SQ FT'!A8</f>
        <v>Eastern Florida State College</v>
      </c>
      <c r="B10" s="41">
        <f>'FTE-3'!S8</f>
        <v>5828.3</v>
      </c>
      <c r="C10" s="42">
        <f>B10/$B$38</f>
        <v>3.1489277556021877E-2</v>
      </c>
      <c r="D10" s="41">
        <f>'FTE-3'!T8</f>
        <v>3112</v>
      </c>
      <c r="E10" s="42">
        <f>D10/$D$38</f>
        <v>3.5841220628511285E-2</v>
      </c>
      <c r="F10" s="49">
        <f>'SQ FT'!F8</f>
        <v>1968774</v>
      </c>
      <c r="G10" s="42">
        <f>F10/$F$38</f>
        <v>4.3946344572552538E-2</v>
      </c>
      <c r="H10" s="49">
        <f>Completers!Y10+'BACC Completers'!S12</f>
        <v>5022</v>
      </c>
      <c r="I10" s="42">
        <f>H10/$H$38</f>
        <v>4.1249476373134454E-2</v>
      </c>
      <c r="J10" s="51">
        <f>C10*$B$8+E10*$D$8+G10*$F$8+I10*$H$8</f>
        <v>3.8131579782555033E-2</v>
      </c>
      <c r="K10" s="57">
        <f>J10*$K$9</f>
        <v>0</v>
      </c>
      <c r="L10" s="96">
        <f t="shared" ref="L10:L38" si="0">K10/M10</f>
        <v>0</v>
      </c>
      <c r="M10" s="18">
        <f>'FTE-3'!Q8</f>
        <v>8940.2999999999993</v>
      </c>
      <c r="N10" s="2">
        <f>M10/M$38</f>
        <v>3.2878927962258914E-2</v>
      </c>
    </row>
    <row r="11" spans="1:14">
      <c r="A11" s="1" t="str">
        <f>'SQ FT'!A9</f>
        <v>Broward College</v>
      </c>
      <c r="B11" s="41">
        <f>'FTE-3'!S9</f>
        <v>13881</v>
      </c>
      <c r="C11" s="42">
        <f t="shared" ref="C11:C37" si="1">B11/$B$38</f>
        <v>7.4996596221048956E-2</v>
      </c>
      <c r="D11" s="41">
        <f>'FTE-3'!T9</f>
        <v>7981.8</v>
      </c>
      <c r="E11" s="42">
        <f t="shared" ref="E11:E37" si="2">D11/$D$38</f>
        <v>9.1927202703294145E-2</v>
      </c>
      <c r="F11" s="49">
        <f>'SQ FT'!F9</f>
        <v>2521762</v>
      </c>
      <c r="G11" s="42">
        <f t="shared" ref="G11:G37" si="3">F11/$F$38</f>
        <v>5.6289966132206763E-2</v>
      </c>
      <c r="H11" s="49">
        <f>Completers!Y11+'BACC Completers'!S13</f>
        <v>13733</v>
      </c>
      <c r="I11" s="42">
        <f t="shared" ref="I11:I37" si="4">H11/$H$38</f>
        <v>0.11279949403270717</v>
      </c>
      <c r="J11" s="51">
        <f t="shared" ref="J11:J37" si="5">C11*$B$8+E11*$D$8+G11*$F$8+I11*$H$8</f>
        <v>8.4003314772314264E-2</v>
      </c>
      <c r="K11" s="55">
        <f t="shared" ref="K11:K38" si="6">J11*$K$9</f>
        <v>0</v>
      </c>
      <c r="L11" s="96">
        <f t="shared" si="0"/>
        <v>0</v>
      </c>
      <c r="M11" s="18">
        <f>'FTE-3'!Q9</f>
        <v>21862.799999999999</v>
      </c>
      <c r="N11" s="2">
        <f t="shared" ref="N11:N38" si="7">M11/M$38</f>
        <v>8.0402830582114046E-2</v>
      </c>
    </row>
    <row r="12" spans="1:14">
      <c r="A12" s="1" t="str">
        <f>'SQ FT'!A10</f>
        <v>College of Central Florida</v>
      </c>
      <c r="B12" s="41">
        <f>'FTE-3'!S10</f>
        <v>2423.9999999999995</v>
      </c>
      <c r="C12" s="42">
        <f t="shared" si="1"/>
        <v>1.3096444725871525E-2</v>
      </c>
      <c r="D12" s="41">
        <f>'FTE-3'!T10</f>
        <v>1597.1</v>
      </c>
      <c r="E12" s="42">
        <f t="shared" si="2"/>
        <v>1.8393963195949669E-2</v>
      </c>
      <c r="F12" s="49">
        <f>'SQ FT'!F10</f>
        <v>912074</v>
      </c>
      <c r="G12" s="42">
        <f t="shared" si="3"/>
        <v>2.0359024590768816E-2</v>
      </c>
      <c r="H12" s="49">
        <f>Completers!Y12+'BACC Completers'!S14</f>
        <v>2379</v>
      </c>
      <c r="I12" s="42">
        <f t="shared" si="4"/>
        <v>1.9540522559077431E-2</v>
      </c>
      <c r="J12" s="51">
        <f t="shared" si="5"/>
        <v>1.784748876791686E-2</v>
      </c>
      <c r="K12" s="55">
        <f t="shared" si="6"/>
        <v>0</v>
      </c>
      <c r="L12" s="96">
        <f t="shared" si="0"/>
        <v>0</v>
      </c>
      <c r="M12" s="18">
        <f>'FTE-3'!Q10</f>
        <v>4021.1</v>
      </c>
      <c r="N12" s="2">
        <f t="shared" si="7"/>
        <v>1.4788033648651534E-2</v>
      </c>
    </row>
    <row r="13" spans="1:14">
      <c r="A13" s="1" t="str">
        <f>'SQ FT'!A11</f>
        <v>Chipola College</v>
      </c>
      <c r="B13" s="41">
        <f>'FTE-3'!S11</f>
        <v>770.19999999999993</v>
      </c>
      <c r="C13" s="42">
        <f t="shared" si="1"/>
        <v>4.1612548382286511E-3</v>
      </c>
      <c r="D13" s="41">
        <f>'FTE-3'!T11</f>
        <v>506.2</v>
      </c>
      <c r="E13" s="42">
        <f t="shared" si="2"/>
        <v>5.8299569030052737E-3</v>
      </c>
      <c r="F13" s="49">
        <f>'SQ FT'!F11</f>
        <v>573812</v>
      </c>
      <c r="G13" s="42">
        <f t="shared" si="3"/>
        <v>1.2808448238276976E-2</v>
      </c>
      <c r="H13" s="49">
        <f>Completers!Y13+'BACC Completers'!S15</f>
        <v>511</v>
      </c>
      <c r="I13" s="42">
        <f t="shared" si="4"/>
        <v>4.1972286791460978E-3</v>
      </c>
      <c r="J13" s="51">
        <f t="shared" si="5"/>
        <v>6.7492221646642502E-3</v>
      </c>
      <c r="K13" s="55">
        <f t="shared" si="6"/>
        <v>0</v>
      </c>
      <c r="L13" s="96">
        <f t="shared" si="0"/>
        <v>0</v>
      </c>
      <c r="M13" s="18">
        <f>'FTE-3'!Q11</f>
        <v>1276.4000000000001</v>
      </c>
      <c r="N13" s="2">
        <f t="shared" si="7"/>
        <v>4.6941001589462638E-3</v>
      </c>
    </row>
    <row r="14" spans="1:14">
      <c r="A14" s="1" t="str">
        <f>'SQ FT'!A12</f>
        <v>Daytona State College</v>
      </c>
      <c r="B14" s="41">
        <f>'FTE-3'!S12</f>
        <v>5229.5</v>
      </c>
      <c r="C14" s="42">
        <f t="shared" si="1"/>
        <v>2.8254066705422919E-2</v>
      </c>
      <c r="D14" s="41">
        <f>'FTE-3'!T12</f>
        <v>4309.2</v>
      </c>
      <c r="E14" s="42">
        <f t="shared" si="2"/>
        <v>4.9629494836883295E-2</v>
      </c>
      <c r="F14" s="49">
        <f>'SQ FT'!F12</f>
        <v>1704390</v>
      </c>
      <c r="G14" s="42">
        <f t="shared" si="3"/>
        <v>3.8044849345843061E-2</v>
      </c>
      <c r="H14" s="49">
        <f>Completers!Y14+'BACC Completers'!S16</f>
        <v>3500</v>
      </c>
      <c r="I14" s="42">
        <f t="shared" si="4"/>
        <v>2.8748141637986974E-2</v>
      </c>
      <c r="J14" s="51">
        <f t="shared" si="5"/>
        <v>3.6169138131534065E-2</v>
      </c>
      <c r="K14" s="55">
        <f t="shared" si="6"/>
        <v>0</v>
      </c>
      <c r="L14" s="96">
        <f t="shared" si="0"/>
        <v>0</v>
      </c>
      <c r="M14" s="18">
        <f>'FTE-3'!Q12</f>
        <v>9538.7000000000007</v>
      </c>
      <c r="N14" s="2">
        <f t="shared" si="7"/>
        <v>3.5079609202554624E-2</v>
      </c>
    </row>
    <row r="15" spans="1:14">
      <c r="A15" s="1" t="str">
        <f>'SQ FT'!A13</f>
        <v>Florida SouthWestern State College</v>
      </c>
      <c r="B15" s="41">
        <f>'FTE-3'!S13</f>
        <v>8160.4</v>
      </c>
      <c r="C15" s="42">
        <f t="shared" si="1"/>
        <v>4.4089202780941424E-2</v>
      </c>
      <c r="D15" s="41">
        <f>'FTE-3'!T13</f>
        <v>1138.0999999999999</v>
      </c>
      <c r="E15" s="42">
        <f t="shared" si="2"/>
        <v>1.3107613495279141E-2</v>
      </c>
      <c r="F15" s="49">
        <f>'SQ FT'!F13</f>
        <v>1312210</v>
      </c>
      <c r="G15" s="42">
        <f t="shared" si="3"/>
        <v>2.9290732614078187E-2</v>
      </c>
      <c r="H15" s="49">
        <f>Completers!Y15+'BACC Completers'!S17</f>
        <v>2917</v>
      </c>
      <c r="I15" s="42">
        <f t="shared" si="4"/>
        <v>2.3959522616573713E-2</v>
      </c>
      <c r="J15" s="51">
        <f t="shared" si="5"/>
        <v>2.7611767876718117E-2</v>
      </c>
      <c r="K15" s="55">
        <f t="shared" si="6"/>
        <v>0</v>
      </c>
      <c r="L15" s="96">
        <f t="shared" si="0"/>
        <v>0</v>
      </c>
      <c r="M15" s="18">
        <f>'FTE-3'!Q13</f>
        <v>9298.5</v>
      </c>
      <c r="N15" s="2">
        <f t="shared" si="7"/>
        <v>3.4196247514855713E-2</v>
      </c>
    </row>
    <row r="16" spans="1:14">
      <c r="A16" s="1" t="str">
        <f>'SQ FT'!A14</f>
        <v>Florida State College at Jacksonville</v>
      </c>
      <c r="B16" s="41">
        <f>'FTE-3'!S14</f>
        <v>8461.5999999999985</v>
      </c>
      <c r="C16" s="42">
        <f t="shared" si="1"/>
        <v>4.5716533288958125E-2</v>
      </c>
      <c r="D16" s="41">
        <f>'FTE-3'!T14</f>
        <v>5710.8000000000011</v>
      </c>
      <c r="E16" s="42">
        <f t="shared" si="2"/>
        <v>6.5771864641806649E-2</v>
      </c>
      <c r="F16" s="49">
        <f>'SQ FT'!F14</f>
        <v>3098536</v>
      </c>
      <c r="G16" s="42">
        <f t="shared" si="3"/>
        <v>6.9164531188678158E-2</v>
      </c>
      <c r="H16" s="49">
        <f>Completers!Y16+'BACC Completers'!S18</f>
        <v>7129</v>
      </c>
      <c r="I16" s="42">
        <f t="shared" si="4"/>
        <v>5.855585763920261E-2</v>
      </c>
      <c r="J16" s="51">
        <f t="shared" si="5"/>
        <v>5.9802196689661385E-2</v>
      </c>
      <c r="K16" s="55">
        <f t="shared" si="6"/>
        <v>0</v>
      </c>
      <c r="L16" s="96">
        <f t="shared" si="0"/>
        <v>0</v>
      </c>
      <c r="M16" s="18">
        <f>'FTE-3'!Q14</f>
        <v>14172.4</v>
      </c>
      <c r="N16" s="2">
        <f t="shared" si="7"/>
        <v>5.2120546139650593E-2</v>
      </c>
    </row>
    <row r="17" spans="1:14">
      <c r="A17" s="1" t="str">
        <f>'SQ FT'!A15</f>
        <v>The College of the Florida Keys</v>
      </c>
      <c r="B17" s="41">
        <f>'FTE-3'!S15</f>
        <v>363</v>
      </c>
      <c r="C17" s="42">
        <f t="shared" si="1"/>
        <v>1.9612250146416521E-3</v>
      </c>
      <c r="D17" s="41">
        <f>'FTE-3'!T15</f>
        <v>452.1</v>
      </c>
      <c r="E17" s="42">
        <f t="shared" si="2"/>
        <v>5.2068816986343032E-3</v>
      </c>
      <c r="F17" s="49">
        <f>'SQ FT'!F15</f>
        <v>316359</v>
      </c>
      <c r="G17" s="42">
        <f t="shared" si="3"/>
        <v>7.0616645804079843E-3</v>
      </c>
      <c r="H17" s="49">
        <f>Completers!Y17+'BACC Completers'!S19</f>
        <v>326</v>
      </c>
      <c r="I17" s="42">
        <f t="shared" si="4"/>
        <v>2.6776840497096436E-3</v>
      </c>
      <c r="J17" s="51">
        <f t="shared" si="5"/>
        <v>4.2268638358483957E-3</v>
      </c>
      <c r="K17" s="55">
        <f t="shared" si="6"/>
        <v>0</v>
      </c>
      <c r="L17" s="96">
        <f t="shared" si="0"/>
        <v>0</v>
      </c>
      <c r="M17" s="18">
        <f>'FTE-3'!Q15</f>
        <v>815.1</v>
      </c>
      <c r="N17" s="2">
        <f t="shared" si="7"/>
        <v>2.9976191159175017E-3</v>
      </c>
    </row>
    <row r="18" spans="1:14">
      <c r="A18" s="1" t="str">
        <f>'SQ FT'!A16</f>
        <v>Gulf Coast State College</v>
      </c>
      <c r="B18" s="41">
        <f>'FTE-3'!S16</f>
        <v>2195.7000000000003</v>
      </c>
      <c r="C18" s="42">
        <f t="shared" si="1"/>
        <v>1.1862980067902689E-2</v>
      </c>
      <c r="D18" s="41">
        <f>'FTE-3'!T16</f>
        <v>813.3</v>
      </c>
      <c r="E18" s="42">
        <f t="shared" si="2"/>
        <v>9.3668588487044423E-3</v>
      </c>
      <c r="F18" s="49">
        <f>'SQ FT'!F16</f>
        <v>734294</v>
      </c>
      <c r="G18" s="42">
        <f t="shared" si="3"/>
        <v>1.6390676198262417E-2</v>
      </c>
      <c r="H18" s="49">
        <f>Completers!Y18+'BACC Completers'!S20</f>
        <v>916</v>
      </c>
      <c r="I18" s="42">
        <f t="shared" si="4"/>
        <v>7.523799354398876E-3</v>
      </c>
      <c r="J18" s="51">
        <f t="shared" si="5"/>
        <v>1.1286078617317107E-2</v>
      </c>
      <c r="K18" s="55">
        <f t="shared" si="6"/>
        <v>0</v>
      </c>
      <c r="L18" s="96">
        <f t="shared" si="0"/>
        <v>0</v>
      </c>
      <c r="M18" s="18">
        <f>'FTE-3'!Q16</f>
        <v>3009</v>
      </c>
      <c r="N18" s="2">
        <f t="shared" si="7"/>
        <v>1.1065925554896041E-2</v>
      </c>
    </row>
    <row r="19" spans="1:14">
      <c r="A19" s="1" t="str">
        <f>'SQ FT'!A17</f>
        <v>Hillsborough Community College</v>
      </c>
      <c r="B19" s="41">
        <f>'FTE-3'!S17</f>
        <v>12178</v>
      </c>
      <c r="C19" s="42">
        <f t="shared" si="1"/>
        <v>6.5795587405801756E-2</v>
      </c>
      <c r="D19" s="41">
        <f>'FTE-3'!T17</f>
        <v>6558.5</v>
      </c>
      <c r="E19" s="42">
        <f t="shared" si="2"/>
        <v>7.5534911790517759E-2</v>
      </c>
      <c r="F19" s="49">
        <f>'SQ FT'!F17</f>
        <v>1834203</v>
      </c>
      <c r="G19" s="42">
        <f t="shared" si="3"/>
        <v>4.0942493680843808E-2</v>
      </c>
      <c r="H19" s="49">
        <f>Completers!Y19+'BACC Completers'!S21</f>
        <v>8301</v>
      </c>
      <c r="I19" s="42">
        <f t="shared" si="4"/>
        <v>6.8182378210551384E-2</v>
      </c>
      <c r="J19" s="51">
        <f t="shared" si="5"/>
        <v>6.2613842771928677E-2</v>
      </c>
      <c r="K19" s="55">
        <f t="shared" si="6"/>
        <v>0</v>
      </c>
      <c r="L19" s="96">
        <f t="shared" si="0"/>
        <v>0</v>
      </c>
      <c r="M19" s="18">
        <f>'FTE-3'!Q17</f>
        <v>18736.5</v>
      </c>
      <c r="N19" s="2">
        <f t="shared" si="7"/>
        <v>6.8905521488637309E-2</v>
      </c>
    </row>
    <row r="20" spans="1:14">
      <c r="A20" s="1" t="str">
        <f>'SQ FT'!A18</f>
        <v>Indian River State College</v>
      </c>
      <c r="B20" s="41">
        <f>'FTE-3'!S18</f>
        <v>5374.5</v>
      </c>
      <c r="C20" s="42">
        <f t="shared" si="1"/>
        <v>2.9037476146533219E-2</v>
      </c>
      <c r="D20" s="41">
        <f>'FTE-3'!T18</f>
        <v>4775.5</v>
      </c>
      <c r="E20" s="42">
        <f t="shared" si="2"/>
        <v>5.4999919380287803E-2</v>
      </c>
      <c r="F20" s="49">
        <f>'SQ FT'!F18</f>
        <v>1458252</v>
      </c>
      <c r="G20" s="42">
        <f t="shared" si="3"/>
        <v>3.2550635504945656E-2</v>
      </c>
      <c r="H20" s="49">
        <f>Completers!Y20+'BACC Completers'!S22</f>
        <v>3598</v>
      </c>
      <c r="I20" s="42">
        <f t="shared" si="4"/>
        <v>2.955308960385061E-2</v>
      </c>
      <c r="J20" s="51">
        <f t="shared" si="5"/>
        <v>3.6535280158904324E-2</v>
      </c>
      <c r="K20" s="55">
        <f t="shared" si="6"/>
        <v>0</v>
      </c>
      <c r="L20" s="96">
        <f t="shared" si="0"/>
        <v>0</v>
      </c>
      <c r="M20" s="18">
        <f>'FTE-3'!Q18</f>
        <v>10150</v>
      </c>
      <c r="N20" s="2">
        <f t="shared" si="7"/>
        <v>3.7327731599267139E-2</v>
      </c>
    </row>
    <row r="21" spans="1:14">
      <c r="A21" s="1" t="str">
        <f>'SQ FT'!A19</f>
        <v>Florida Gateway College</v>
      </c>
      <c r="B21" s="41">
        <f>'FTE-3'!S19</f>
        <v>1283.8</v>
      </c>
      <c r="C21" s="42">
        <f t="shared" si="1"/>
        <v>6.9361451068786582E-3</v>
      </c>
      <c r="D21" s="41">
        <f>'FTE-3'!T19</f>
        <v>709.4</v>
      </c>
      <c r="E21" s="42">
        <f t="shared" si="2"/>
        <v>8.1702319774633377E-3</v>
      </c>
      <c r="F21" s="49">
        <f>'SQ FT'!F19</f>
        <v>444136</v>
      </c>
      <c r="G21" s="42">
        <f t="shared" si="3"/>
        <v>9.9138619735303253E-3</v>
      </c>
      <c r="H21" s="49">
        <f>Completers!Y21+'BACC Completers'!S23</f>
        <v>978</v>
      </c>
      <c r="I21" s="42">
        <f t="shared" si="4"/>
        <v>8.033052149128932E-3</v>
      </c>
      <c r="J21" s="51">
        <f t="shared" si="5"/>
        <v>8.2633228017503137E-3</v>
      </c>
      <c r="K21" s="55">
        <f t="shared" si="6"/>
        <v>0</v>
      </c>
      <c r="L21" s="96">
        <f t="shared" si="0"/>
        <v>0</v>
      </c>
      <c r="M21" s="18">
        <f>'FTE-3'!Q19</f>
        <v>1993.2</v>
      </c>
      <c r="N21" s="2">
        <f t="shared" si="7"/>
        <v>7.3302103077496801E-3</v>
      </c>
    </row>
    <row r="22" spans="1:14">
      <c r="A22" s="1" t="str">
        <f>'SQ FT'!A20</f>
        <v>Lake-Sumter State College</v>
      </c>
      <c r="B22" s="41">
        <f>'FTE-3'!S20</f>
        <v>2269.6000000000004</v>
      </c>
      <c r="C22" s="42">
        <f t="shared" si="1"/>
        <v>1.2262248741682353E-2</v>
      </c>
      <c r="D22" s="41">
        <f>'FTE-3'!T20</f>
        <v>564.6</v>
      </c>
      <c r="E22" s="42">
        <f t="shared" si="2"/>
        <v>6.5025556448770798E-3</v>
      </c>
      <c r="F22" s="49">
        <f>'SQ FT'!F20</f>
        <v>564342</v>
      </c>
      <c r="G22" s="42">
        <f t="shared" si="3"/>
        <v>1.2597061922172604E-2</v>
      </c>
      <c r="H22" s="49">
        <f>Completers!Y22+'BACC Completers'!S24</f>
        <v>1123</v>
      </c>
      <c r="I22" s="42">
        <f t="shared" si="4"/>
        <v>9.2240465884169624E-3</v>
      </c>
      <c r="J22" s="51">
        <f t="shared" si="5"/>
        <v>1.0146478224287249E-2</v>
      </c>
      <c r="K22" s="55">
        <f t="shared" si="6"/>
        <v>0</v>
      </c>
      <c r="L22" s="96">
        <f t="shared" si="0"/>
        <v>0</v>
      </c>
      <c r="M22" s="18">
        <f>'FTE-3'!Q20</f>
        <v>2834.2</v>
      </c>
      <c r="N22" s="2">
        <f t="shared" si="7"/>
        <v>1.0423079497403242E-2</v>
      </c>
    </row>
    <row r="23" spans="1:14">
      <c r="A23" s="1" t="str">
        <f>'SQ FT'!A21</f>
        <v>State College of Florida, Manatee-Sarasota</v>
      </c>
      <c r="B23" s="41">
        <f>'FTE-3'!S21</f>
        <v>4777.2</v>
      </c>
      <c r="C23" s="42">
        <f t="shared" si="1"/>
        <v>2.5810369531531957E-2</v>
      </c>
      <c r="D23" s="41">
        <f>'FTE-3'!T21</f>
        <v>1067.0999999999999</v>
      </c>
      <c r="E23" s="42">
        <f t="shared" si="2"/>
        <v>1.2289899271428146E-2</v>
      </c>
      <c r="F23" s="49">
        <f>'SQ FT'!F21</f>
        <v>903164</v>
      </c>
      <c r="G23" s="42">
        <f t="shared" si="3"/>
        <v>2.0160138415849072E-2</v>
      </c>
      <c r="H23" s="49">
        <f>Completers!Y23+'BACC Completers'!S25</f>
        <v>3332</v>
      </c>
      <c r="I23" s="42">
        <f t="shared" si="4"/>
        <v>2.73682308393636E-2</v>
      </c>
      <c r="J23" s="51">
        <f t="shared" si="5"/>
        <v>2.1407159514543195E-2</v>
      </c>
      <c r="K23" s="55">
        <f t="shared" si="6"/>
        <v>0</v>
      </c>
      <c r="L23" s="96">
        <f t="shared" si="0"/>
        <v>0</v>
      </c>
      <c r="M23" s="18">
        <f>'FTE-3'!Q21</f>
        <v>5844.3</v>
      </c>
      <c r="N23" s="2">
        <f t="shared" si="7"/>
        <v>2.1493050422226299E-2</v>
      </c>
    </row>
    <row r="24" spans="1:14">
      <c r="A24" s="1" t="str">
        <f>'SQ FT'!A22</f>
        <v>Miami Dade College</v>
      </c>
      <c r="B24" s="41">
        <f>'FTE-3'!S22</f>
        <v>32203.9</v>
      </c>
      <c r="C24" s="42">
        <f t="shared" si="1"/>
        <v>0.17399199517635897</v>
      </c>
      <c r="D24" s="41">
        <f>'FTE-3'!T22</f>
        <v>8068.8999999999987</v>
      </c>
      <c r="E24" s="42">
        <f t="shared" si="2"/>
        <v>9.2930342265229643E-2</v>
      </c>
      <c r="F24" s="49">
        <f>'SQ FT'!F22</f>
        <v>8646119</v>
      </c>
      <c r="G24" s="42">
        <f t="shared" si="3"/>
        <v>0.19299590749841952</v>
      </c>
      <c r="H24" s="49">
        <f>Completers!Y24+'BACC Completers'!S26</f>
        <v>14812</v>
      </c>
      <c r="I24" s="42">
        <f t="shared" si="4"/>
        <v>0.12166213541196087</v>
      </c>
      <c r="J24" s="51">
        <f t="shared" si="5"/>
        <v>0.14539509508799225</v>
      </c>
      <c r="K24" s="55">
        <f t="shared" si="6"/>
        <v>0</v>
      </c>
      <c r="L24" s="96">
        <f t="shared" si="0"/>
        <v>0</v>
      </c>
      <c r="M24" s="18">
        <f>'FTE-3'!Q22</f>
        <v>40272.800000000003</v>
      </c>
      <c r="N24" s="2">
        <f t="shared" si="7"/>
        <v>0.14810761272423306</v>
      </c>
    </row>
    <row r="25" spans="1:14">
      <c r="A25" s="1" t="str">
        <f>'SQ FT'!A23</f>
        <v>North Florida College</v>
      </c>
      <c r="B25" s="41">
        <f>'FTE-3'!S23</f>
        <v>567.19999999999993</v>
      </c>
      <c r="C25" s="42">
        <f t="shared" si="1"/>
        <v>3.0644816206742286E-3</v>
      </c>
      <c r="D25" s="41">
        <f>'FTE-3'!T23</f>
        <v>237.7</v>
      </c>
      <c r="E25" s="42">
        <f t="shared" si="2"/>
        <v>2.7376150846391812E-3</v>
      </c>
      <c r="F25" s="49">
        <f>'SQ FT'!F23</f>
        <v>223676</v>
      </c>
      <c r="G25" s="42">
        <f t="shared" si="3"/>
        <v>4.9928242493096015E-3</v>
      </c>
      <c r="H25" s="49">
        <f>Completers!Y25+'BACC Completers'!S27</f>
        <v>518</v>
      </c>
      <c r="I25" s="42">
        <f t="shared" si="4"/>
        <v>4.2547249624220723E-3</v>
      </c>
      <c r="J25" s="51">
        <f t="shared" si="5"/>
        <v>3.7624114792612711E-3</v>
      </c>
      <c r="K25" s="55">
        <f t="shared" si="6"/>
        <v>0</v>
      </c>
      <c r="L25" s="96">
        <f t="shared" si="0"/>
        <v>0</v>
      </c>
      <c r="M25" s="18">
        <f>'FTE-3'!Q23</f>
        <v>804.9</v>
      </c>
      <c r="N25" s="2">
        <f t="shared" si="7"/>
        <v>2.9601075038670067E-3</v>
      </c>
    </row>
    <row r="26" spans="1:14">
      <c r="A26" s="1" t="str">
        <f>'SQ FT'!A24</f>
        <v>Northwest Florida State College</v>
      </c>
      <c r="B26" s="41">
        <f>'FTE-3'!S24</f>
        <v>2076.1</v>
      </c>
      <c r="C26" s="42">
        <f t="shared" si="1"/>
        <v>1.1216802349579983E-2</v>
      </c>
      <c r="D26" s="41">
        <f>'FTE-3'!T24</f>
        <v>975.8</v>
      </c>
      <c r="E26" s="42">
        <f t="shared" si="2"/>
        <v>1.1238387882166231E-2</v>
      </c>
      <c r="F26" s="49">
        <f>'SQ FT'!F24</f>
        <v>1099031</v>
      </c>
      <c r="G26" s="42">
        <f t="shared" si="3"/>
        <v>2.4532219046938343E-2</v>
      </c>
      <c r="H26" s="49">
        <f>Completers!Y26+'BACC Completers'!S28</f>
        <v>1501</v>
      </c>
      <c r="I26" s="42">
        <f t="shared" si="4"/>
        <v>1.2328845885319557E-2</v>
      </c>
      <c r="J26" s="51">
        <f t="shared" si="5"/>
        <v>1.4829063791001029E-2</v>
      </c>
      <c r="K26" s="55">
        <f t="shared" si="6"/>
        <v>0</v>
      </c>
      <c r="L26" s="96">
        <f t="shared" si="0"/>
        <v>0</v>
      </c>
      <c r="M26" s="18">
        <f>'FTE-3'!Q24</f>
        <v>3051.9</v>
      </c>
      <c r="N26" s="2">
        <f t="shared" si="7"/>
        <v>1.1223694982049594E-2</v>
      </c>
    </row>
    <row r="27" spans="1:14">
      <c r="A27" s="1" t="str">
        <f>'SQ FT'!A25</f>
        <v>Palm Beach State College</v>
      </c>
      <c r="B27" s="41">
        <f>'FTE-3'!S25</f>
        <v>13026.800000000001</v>
      </c>
      <c r="C27" s="42">
        <f t="shared" si="1"/>
        <v>7.038150418934952E-2</v>
      </c>
      <c r="D27" s="41">
        <f>'FTE-3'!T25</f>
        <v>3181.2999999999997</v>
      </c>
      <c r="E27" s="42">
        <f t="shared" si="2"/>
        <v>3.663935577939683E-2</v>
      </c>
      <c r="F27" s="49">
        <f>'SQ FT'!F25</f>
        <v>1968502</v>
      </c>
      <c r="G27" s="42">
        <f t="shared" si="3"/>
        <v>4.3940273075405718E-2</v>
      </c>
      <c r="H27" s="49">
        <f>Completers!Y27+'BACC Completers'!S29</f>
        <v>5670</v>
      </c>
      <c r="I27" s="42">
        <f t="shared" si="4"/>
        <v>4.6571989453538895E-2</v>
      </c>
      <c r="J27" s="51">
        <f t="shared" si="5"/>
        <v>4.9383280624422737E-2</v>
      </c>
      <c r="K27" s="55">
        <f t="shared" si="6"/>
        <v>0</v>
      </c>
      <c r="L27" s="96">
        <f t="shared" si="0"/>
        <v>0</v>
      </c>
      <c r="M27" s="18">
        <f>'FTE-3'!Q25</f>
        <v>16208.1</v>
      </c>
      <c r="N27" s="2">
        <f t="shared" si="7"/>
        <v>5.9607054830944008E-2</v>
      </c>
    </row>
    <row r="28" spans="1:14">
      <c r="A28" s="1" t="str">
        <f>'SQ FT'!A26</f>
        <v>Pasco-Hernando State College</v>
      </c>
      <c r="B28" s="41">
        <f>'FTE-3'!S26</f>
        <v>3677.7</v>
      </c>
      <c r="C28" s="42">
        <f t="shared" si="1"/>
        <v>1.9869964838423151E-2</v>
      </c>
      <c r="D28" s="41">
        <f>'FTE-3'!T26</f>
        <v>2395.6</v>
      </c>
      <c r="E28" s="42">
        <f t="shared" si="2"/>
        <v>2.7590368938837286E-2</v>
      </c>
      <c r="F28" s="49">
        <f>'SQ FT'!F26</f>
        <v>1180486</v>
      </c>
      <c r="G28" s="42">
        <f t="shared" si="3"/>
        <v>2.6350431547284888E-2</v>
      </c>
      <c r="H28" s="49">
        <f>Completers!Y28+'BACC Completers'!S30</f>
        <v>2090</v>
      </c>
      <c r="I28" s="42">
        <f t="shared" si="4"/>
        <v>1.7166747435255078E-2</v>
      </c>
      <c r="J28" s="51">
        <f t="shared" si="5"/>
        <v>2.27443781899501E-2</v>
      </c>
      <c r="K28" s="55">
        <f t="shared" si="6"/>
        <v>0</v>
      </c>
      <c r="L28" s="96">
        <f t="shared" si="0"/>
        <v>0</v>
      </c>
      <c r="M28" s="18">
        <f>'FTE-3'!Q26</f>
        <v>6073.3</v>
      </c>
      <c r="N28" s="2">
        <f t="shared" si="7"/>
        <v>2.2335222888850158E-2</v>
      </c>
    </row>
    <row r="29" spans="1:14">
      <c r="A29" s="1" t="str">
        <f>'SQ FT'!A27</f>
        <v>Pensacola State College</v>
      </c>
      <c r="B29" s="41">
        <f>'FTE-3'!S27</f>
        <v>3925.2</v>
      </c>
      <c r="C29" s="42">
        <f t="shared" si="1"/>
        <v>2.1207163712042457E-2</v>
      </c>
      <c r="D29" s="41">
        <f>'FTE-3'!T27</f>
        <v>2058.0999999999995</v>
      </c>
      <c r="E29" s="42">
        <f t="shared" si="2"/>
        <v>2.3703347100108952E-2</v>
      </c>
      <c r="F29" s="49">
        <f>'SQ FT'!F27</f>
        <v>1287888</v>
      </c>
      <c r="G29" s="42">
        <f t="shared" si="3"/>
        <v>2.8747824696412867E-2</v>
      </c>
      <c r="H29" s="49">
        <f>Completers!Y29+'BACC Completers'!S31</f>
        <v>2533</v>
      </c>
      <c r="I29" s="42">
        <f t="shared" si="4"/>
        <v>2.0805440791148856E-2</v>
      </c>
      <c r="J29" s="51">
        <f t="shared" si="5"/>
        <v>2.3615944074928286E-2</v>
      </c>
      <c r="K29" s="55">
        <f t="shared" si="6"/>
        <v>0</v>
      </c>
      <c r="L29" s="96">
        <f t="shared" si="0"/>
        <v>0</v>
      </c>
      <c r="M29" s="18">
        <f>'FTE-3'!Q27</f>
        <v>5983.3</v>
      </c>
      <c r="N29" s="2">
        <f t="shared" si="7"/>
        <v>2.2004238076639909E-2</v>
      </c>
    </row>
    <row r="30" spans="1:14">
      <c r="A30" s="1" t="str">
        <f>'SQ FT'!A28</f>
        <v>Polk State College</v>
      </c>
      <c r="B30" s="41">
        <f>'FTE-3'!S28</f>
        <v>3336.7</v>
      </c>
      <c r="C30" s="42">
        <f t="shared" si="1"/>
        <v>1.8027601945880992E-2</v>
      </c>
      <c r="D30" s="41">
        <f>'FTE-3'!T28</f>
        <v>2136.9</v>
      </c>
      <c r="E30" s="42">
        <f t="shared" si="2"/>
        <v>2.4610894717566122E-2</v>
      </c>
      <c r="F30" s="49">
        <f>'SQ FT'!F28</f>
        <v>936631</v>
      </c>
      <c r="G30" s="42">
        <f t="shared" si="3"/>
        <v>2.0907178103395544E-2</v>
      </c>
      <c r="H30" s="49">
        <f>Completers!Y30+'BACC Completers'!S32</f>
        <v>2191</v>
      </c>
      <c r="I30" s="42">
        <f t="shared" si="4"/>
        <v>1.7996336665379847E-2</v>
      </c>
      <c r="J30" s="51">
        <f t="shared" si="5"/>
        <v>2.0385502858055626E-2</v>
      </c>
      <c r="K30" s="55">
        <f t="shared" si="6"/>
        <v>0</v>
      </c>
      <c r="L30" s="96">
        <f t="shared" si="0"/>
        <v>0</v>
      </c>
      <c r="M30" s="18">
        <f>'FTE-3'!Q28</f>
        <v>5473.6</v>
      </c>
      <c r="N30" s="2">
        <f t="shared" si="7"/>
        <v>2.0129760756822521E-2</v>
      </c>
    </row>
    <row r="31" spans="1:14">
      <c r="A31" s="1" t="str">
        <f>'SQ FT'!A29</f>
        <v>St. Johns River State College</v>
      </c>
      <c r="B31" s="41">
        <f>'FTE-3'!S29</f>
        <v>2866.9</v>
      </c>
      <c r="C31" s="42">
        <f t="shared" si="1"/>
        <v>1.5489355356683616E-2</v>
      </c>
      <c r="D31" s="41">
        <f>'FTE-3'!T29</f>
        <v>1173.4000000000001</v>
      </c>
      <c r="E31" s="42">
        <f t="shared" si="2"/>
        <v>1.3514167186855766E-2</v>
      </c>
      <c r="F31" s="49">
        <f>'SQ FT'!F29</f>
        <v>636056</v>
      </c>
      <c r="G31" s="42">
        <f t="shared" si="3"/>
        <v>1.419783893094864E-2</v>
      </c>
      <c r="H31" s="49">
        <f>Completers!Y31+'BACC Completers'!S33</f>
        <v>2441</v>
      </c>
      <c r="I31" s="42">
        <f t="shared" si="4"/>
        <v>2.0049775353807486E-2</v>
      </c>
      <c r="J31" s="51">
        <f t="shared" si="5"/>
        <v>1.5812784207073879E-2</v>
      </c>
      <c r="K31" s="55">
        <f t="shared" si="6"/>
        <v>0</v>
      </c>
      <c r="L31" s="96">
        <f t="shared" si="0"/>
        <v>0</v>
      </c>
      <c r="M31" s="18">
        <f>'FTE-3'!Q29</f>
        <v>4040.3</v>
      </c>
      <c r="N31" s="2">
        <f t="shared" si="7"/>
        <v>1.4858643741923055E-2</v>
      </c>
    </row>
    <row r="32" spans="1:14">
      <c r="A32" s="1" t="str">
        <f>'SQ FT'!A30</f>
        <v>St. Petersburg College</v>
      </c>
      <c r="B32" s="41">
        <f>'FTE-3'!S30</f>
        <v>8327.2000000000007</v>
      </c>
      <c r="C32" s="42">
        <f t="shared" si="1"/>
        <v>4.4990393779404864E-2</v>
      </c>
      <c r="D32" s="41">
        <f>'FTE-3'!T30</f>
        <v>6984.1000000000013</v>
      </c>
      <c r="E32" s="42">
        <f t="shared" si="2"/>
        <v>8.0436590292926005E-2</v>
      </c>
      <c r="F32" s="49">
        <f>'SQ FT'!F30</f>
        <v>2628573</v>
      </c>
      <c r="G32" s="42">
        <f t="shared" si="3"/>
        <v>5.8674167168048817E-2</v>
      </c>
      <c r="H32" s="49">
        <f>Completers!Y32+'BACC Completers'!S34</f>
        <v>5609</v>
      </c>
      <c r="I32" s="42">
        <f t="shared" si="4"/>
        <v>4.6070950413562552E-2</v>
      </c>
      <c r="J32" s="51">
        <f t="shared" si="5"/>
        <v>5.7543025413485563E-2</v>
      </c>
      <c r="K32" s="55">
        <f t="shared" si="6"/>
        <v>0</v>
      </c>
      <c r="L32" s="96">
        <f t="shared" si="0"/>
        <v>0</v>
      </c>
      <c r="M32" s="18">
        <f>'FTE-3'!Q30</f>
        <v>15311.3</v>
      </c>
      <c r="N32" s="2">
        <f t="shared" si="7"/>
        <v>5.6308975057720083E-2</v>
      </c>
    </row>
    <row r="33" spans="1:14">
      <c r="A33" s="1" t="str">
        <f>'SQ FT'!A31</f>
        <v>Santa Fe College</v>
      </c>
      <c r="B33" s="41">
        <f>'FTE-3'!S31</f>
        <v>6220.9000000000005</v>
      </c>
      <c r="C33" s="42">
        <f t="shared" si="1"/>
        <v>3.3610426153124665E-2</v>
      </c>
      <c r="D33" s="41">
        <f>'FTE-3'!T31</f>
        <v>3331</v>
      </c>
      <c r="E33" s="42">
        <f t="shared" si="2"/>
        <v>3.8363465910530553E-2</v>
      </c>
      <c r="F33" s="49">
        <f>'SQ FT'!F31</f>
        <v>1223624</v>
      </c>
      <c r="G33" s="42">
        <f t="shared" si="3"/>
        <v>2.7313344208753785E-2</v>
      </c>
      <c r="H33" s="49">
        <f>Completers!Y33+'BACC Completers'!S35</f>
        <v>3495</v>
      </c>
      <c r="I33" s="42">
        <f t="shared" si="4"/>
        <v>2.8707072864218419E-2</v>
      </c>
      <c r="J33" s="51">
        <f t="shared" si="5"/>
        <v>3.1998577284156851E-2</v>
      </c>
      <c r="K33" s="55">
        <f t="shared" si="6"/>
        <v>0</v>
      </c>
      <c r="L33" s="96">
        <f t="shared" si="0"/>
        <v>0</v>
      </c>
      <c r="M33" s="18">
        <f>'FTE-3'!Q31</f>
        <v>9551.9</v>
      </c>
      <c r="N33" s="2">
        <f t="shared" si="7"/>
        <v>3.5128153641678789E-2</v>
      </c>
    </row>
    <row r="34" spans="1:14">
      <c r="A34" s="1" t="str">
        <f>'SQ FT'!A32</f>
        <v>Seminole State College of Florida</v>
      </c>
      <c r="B34" s="41">
        <f>'FTE-3'!S32</f>
        <v>6176</v>
      </c>
      <c r="C34" s="42">
        <f t="shared" si="1"/>
        <v>3.3367839367567063E-2</v>
      </c>
      <c r="D34" s="41">
        <f>'FTE-3'!T32</f>
        <v>4716.8999999999996</v>
      </c>
      <c r="E34" s="42">
        <f t="shared" si="2"/>
        <v>5.4325017218067116E-2</v>
      </c>
      <c r="F34" s="49">
        <f>'SQ FT'!F32</f>
        <v>1450368</v>
      </c>
      <c r="G34" s="42">
        <f t="shared" si="3"/>
        <v>3.2374651374410611E-2</v>
      </c>
      <c r="H34" s="49">
        <f>Completers!Y34+'BACC Completers'!S36</f>
        <v>5440</v>
      </c>
      <c r="I34" s="42">
        <f t="shared" si="4"/>
        <v>4.4682825860185467E-2</v>
      </c>
      <c r="J34" s="51">
        <f t="shared" si="5"/>
        <v>4.1187583455057561E-2</v>
      </c>
      <c r="K34" s="55">
        <f t="shared" si="6"/>
        <v>0</v>
      </c>
      <c r="L34" s="96">
        <f t="shared" si="0"/>
        <v>0</v>
      </c>
      <c r="M34" s="18">
        <f>'FTE-3'!Q32</f>
        <v>10892.9</v>
      </c>
      <c r="N34" s="2">
        <f t="shared" si="7"/>
        <v>4.0059827343611527E-2</v>
      </c>
    </row>
    <row r="35" spans="1:14">
      <c r="A35" s="1" t="str">
        <f>'SQ FT'!A33</f>
        <v>South Florida State College</v>
      </c>
      <c r="B35" s="41">
        <f>'FTE-3'!S33</f>
        <v>1490.5</v>
      </c>
      <c r="C35" s="42">
        <f t="shared" si="1"/>
        <v>8.0529087722407237E-3</v>
      </c>
      <c r="D35" s="41">
        <f>'FTE-3'!T33</f>
        <v>794.40000000000009</v>
      </c>
      <c r="E35" s="42">
        <f t="shared" si="2"/>
        <v>9.1491856257356584E-3</v>
      </c>
      <c r="F35" s="49">
        <f>'SQ FT'!F33</f>
        <v>650602</v>
      </c>
      <c r="G35" s="42">
        <f t="shared" si="3"/>
        <v>1.4522530098219412E-2</v>
      </c>
      <c r="H35" s="49">
        <f>Completers!Y35+'BACC Completers'!S37</f>
        <v>572</v>
      </c>
      <c r="I35" s="42">
        <f t="shared" si="4"/>
        <v>4.698267719122442E-3</v>
      </c>
      <c r="J35" s="51">
        <f t="shared" si="5"/>
        <v>9.1057230538295585E-3</v>
      </c>
      <c r="K35" s="55">
        <f t="shared" si="6"/>
        <v>0</v>
      </c>
      <c r="L35" s="96">
        <f t="shared" si="0"/>
        <v>0</v>
      </c>
      <c r="M35" s="18">
        <f>'FTE-3'!Q33</f>
        <v>2284.9</v>
      </c>
      <c r="N35" s="2">
        <f t="shared" si="7"/>
        <v>8.4029688602133487E-3</v>
      </c>
    </row>
    <row r="36" spans="1:14">
      <c r="A36" s="1" t="str">
        <f>'SQ FT'!A34</f>
        <v>Tallahassee Community College</v>
      </c>
      <c r="B36" s="41">
        <f>'FTE-3'!S34</f>
        <v>7343.3</v>
      </c>
      <c r="C36" s="42">
        <f t="shared" si="1"/>
        <v>3.9674555509691581E-2</v>
      </c>
      <c r="D36" s="41">
        <f>'FTE-3'!T34</f>
        <v>1700.4</v>
      </c>
      <c r="E36" s="42">
        <f t="shared" si="2"/>
        <v>1.9583679806144148E-2</v>
      </c>
      <c r="F36" s="49">
        <f>'SQ FT'!F34</f>
        <v>1987775</v>
      </c>
      <c r="G36" s="42">
        <f t="shared" si="3"/>
        <v>4.4370478827283184E-2</v>
      </c>
      <c r="H36" s="49">
        <f>Completers!Y36+'BACC Completers'!S38</f>
        <v>3820</v>
      </c>
      <c r="I36" s="42">
        <f t="shared" si="4"/>
        <v>3.1376543159174354E-2</v>
      </c>
      <c r="J36" s="51">
        <f t="shared" si="5"/>
        <v>3.3751314325573316E-2</v>
      </c>
      <c r="K36" s="55">
        <f t="shared" si="6"/>
        <v>0</v>
      </c>
      <c r="L36" s="96">
        <f t="shared" si="0"/>
        <v>0</v>
      </c>
      <c r="M36" s="18">
        <f>'FTE-3'!Q34</f>
        <v>9043.7000000000007</v>
      </c>
      <c r="N36" s="2">
        <f t="shared" si="7"/>
        <v>3.3259192735398249E-2</v>
      </c>
    </row>
    <row r="37" spans="1:14" ht="15.75" thickBot="1">
      <c r="A37" s="20" t="str">
        <f>'SQ FT'!A35</f>
        <v>Valencia College</v>
      </c>
      <c r="B37" s="41">
        <f>'FTE-3'!S35</f>
        <v>20653.2</v>
      </c>
      <c r="C37" s="42">
        <f t="shared" si="1"/>
        <v>0.11158559909751231</v>
      </c>
      <c r="D37" s="41">
        <f>'FTE-3'!T35</f>
        <v>9777.1999999999989</v>
      </c>
      <c r="E37" s="48">
        <f t="shared" si="2"/>
        <v>0.1126050071751544</v>
      </c>
      <c r="F37" s="49">
        <f>'SQ FT'!F35</f>
        <v>2533855</v>
      </c>
      <c r="G37" s="48">
        <f t="shared" si="3"/>
        <v>5.6559902216752715E-2</v>
      </c>
      <c r="H37" s="49">
        <f>Completers!Y37+'BACC Completers'!S39</f>
        <v>17290</v>
      </c>
      <c r="I37" s="48">
        <f t="shared" si="4"/>
        <v>0.14201581969165564</v>
      </c>
      <c r="J37" s="51">
        <f t="shared" si="5"/>
        <v>0.10569158204526877</v>
      </c>
      <c r="K37" s="56">
        <f t="shared" si="6"/>
        <v>0</v>
      </c>
      <c r="L37" s="96">
        <f t="shared" si="0"/>
        <v>0</v>
      </c>
      <c r="M37" s="18">
        <f>'FTE-3'!Q35</f>
        <v>30430.400000000001</v>
      </c>
      <c r="N37" s="2">
        <f t="shared" si="7"/>
        <v>0.11191111366092008</v>
      </c>
    </row>
    <row r="38" spans="1:14" ht="15.75" thickBot="1">
      <c r="A38" s="40" t="s">
        <v>30</v>
      </c>
      <c r="B38" s="43">
        <f t="shared" ref="B38:J38" si="8">SUM(B10:B37)</f>
        <v>185088.40000000002</v>
      </c>
      <c r="C38" s="44">
        <f t="shared" si="8"/>
        <v>1</v>
      </c>
      <c r="D38" s="45">
        <f t="shared" si="8"/>
        <v>86827.39999999998</v>
      </c>
      <c r="E38" s="46">
        <f t="shared" si="8"/>
        <v>1.0000000000000002</v>
      </c>
      <c r="F38" s="53">
        <f t="shared" si="8"/>
        <v>44799494</v>
      </c>
      <c r="G38" s="44">
        <f t="shared" si="8"/>
        <v>1</v>
      </c>
      <c r="H38" s="47">
        <f t="shared" si="8"/>
        <v>121747</v>
      </c>
      <c r="I38" s="44">
        <f t="shared" si="8"/>
        <v>1</v>
      </c>
      <c r="J38" s="52">
        <f t="shared" si="8"/>
        <v>1.0000000000000002</v>
      </c>
      <c r="K38" s="56">
        <f t="shared" si="6"/>
        <v>0</v>
      </c>
      <c r="L38" s="97">
        <f t="shared" si="0"/>
        <v>0</v>
      </c>
      <c r="M38" s="18">
        <f>SUM(M10:M37)</f>
        <v>271915.79999999993</v>
      </c>
      <c r="N38" s="2">
        <f t="shared" si="7"/>
        <v>1</v>
      </c>
    </row>
    <row r="40" spans="1:14" ht="18.75">
      <c r="A40" s="101" t="s">
        <v>53</v>
      </c>
    </row>
    <row r="41" spans="1:14" ht="18.75">
      <c r="A41" s="99" t="s">
        <v>190</v>
      </c>
    </row>
    <row r="42" spans="1:14" ht="18.75">
      <c r="A42" s="100" t="s">
        <v>191</v>
      </c>
    </row>
    <row r="43" spans="1:14" ht="18.75">
      <c r="A43" s="100" t="s">
        <v>165</v>
      </c>
    </row>
    <row r="44" spans="1:14" ht="18.75">
      <c r="A44" s="100" t="s">
        <v>192</v>
      </c>
    </row>
    <row r="45" spans="1:14" ht="18.75">
      <c r="A45" s="100" t="s">
        <v>193</v>
      </c>
    </row>
    <row r="46" spans="1:14" ht="18.75">
      <c r="A46" s="100" t="s">
        <v>189</v>
      </c>
    </row>
  </sheetData>
  <pageMargins left="0.7" right="0.7" top="0.75" bottom="0.75" header="0.3" footer="0.3"/>
  <pageSetup scale="6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21" sqref="G21"/>
    </sheetView>
  </sheetViews>
  <sheetFormatPr defaultRowHeight="15"/>
  <cols>
    <col min="1" max="1" width="22.85546875" customWidth="1"/>
    <col min="2" max="2" width="12" customWidth="1"/>
    <col min="3" max="3" width="13.140625" customWidth="1"/>
    <col min="5" max="5" width="12.28515625" customWidth="1"/>
  </cols>
  <sheetData>
    <row r="1" spans="1:5" ht="15.75" thickBot="1"/>
    <row r="2" spans="1:5">
      <c r="A2" s="195" t="s">
        <v>0</v>
      </c>
      <c r="B2" s="37">
        <v>0.4</v>
      </c>
      <c r="C2" s="37">
        <v>0.4</v>
      </c>
      <c r="D2" s="37">
        <v>0.2</v>
      </c>
      <c r="E2" s="38">
        <f>SUM(B2:D2)</f>
        <v>1</v>
      </c>
    </row>
    <row r="3" spans="1:5">
      <c r="A3" s="196"/>
      <c r="B3" s="191" t="s">
        <v>48</v>
      </c>
      <c r="C3" s="191" t="s">
        <v>49</v>
      </c>
      <c r="D3" s="191" t="s">
        <v>50</v>
      </c>
      <c r="E3" s="193" t="s">
        <v>51</v>
      </c>
    </row>
    <row r="4" spans="1:5" ht="15.75" thickBot="1">
      <c r="A4" s="197"/>
      <c r="B4" s="192"/>
      <c r="C4" s="192"/>
      <c r="D4" s="192"/>
      <c r="E4" s="194"/>
    </row>
    <row r="5" spans="1:5">
      <c r="A5" s="33" t="s">
        <v>2</v>
      </c>
      <c r="B5" s="34">
        <v>3.4235171347832716E-2</v>
      </c>
      <c r="C5" s="34">
        <v>3.112041884816754E-2</v>
      </c>
      <c r="D5" s="35">
        <v>4.4121273610280301E-2</v>
      </c>
      <c r="E5" s="36">
        <f>(B5*$B$2)+(C5*$C$2)+(D5*$D$2)</f>
        <v>3.4966490800456163E-2</v>
      </c>
    </row>
    <row r="6" spans="1:5">
      <c r="A6" s="32" t="s">
        <v>3</v>
      </c>
      <c r="B6" s="21">
        <v>8.501153843440333E-2</v>
      </c>
      <c r="C6" s="21">
        <v>0.1114890052356021</v>
      </c>
      <c r="D6" s="22">
        <v>5.6514029127775804E-2</v>
      </c>
      <c r="E6" s="23">
        <f t="shared" ref="E6:E32" si="0">(B6*$B$2)+(C6*$C$2)+(D6*$D$2)</f>
        <v>8.9903023293557344E-2</v>
      </c>
    </row>
    <row r="7" spans="1:5">
      <c r="A7" s="32" t="s">
        <v>4</v>
      </c>
      <c r="B7" s="21">
        <v>1.5944418484855713E-2</v>
      </c>
      <c r="C7" s="21">
        <v>2.1042931937172774E-2</v>
      </c>
      <c r="D7" s="22">
        <v>2.0440063972209505E-2</v>
      </c>
      <c r="E7" s="23">
        <f t="shared" si="0"/>
        <v>1.8882952963253298E-2</v>
      </c>
    </row>
    <row r="8" spans="1:5">
      <c r="A8" s="32" t="s">
        <v>5</v>
      </c>
      <c r="B8" s="21">
        <v>4.853156335707428E-3</v>
      </c>
      <c r="C8" s="21">
        <v>4.0041884816753928E-3</v>
      </c>
      <c r="D8" s="22">
        <v>1.2859432445197957E-2</v>
      </c>
      <c r="E8" s="23">
        <f t="shared" si="0"/>
        <v>6.1148244159927199E-3</v>
      </c>
    </row>
    <row r="9" spans="1:5">
      <c r="A9" s="32" t="s">
        <v>6</v>
      </c>
      <c r="B9" s="21">
        <v>3.4886023699313637E-2</v>
      </c>
      <c r="C9" s="21">
        <v>2.9269109947643979E-2</v>
      </c>
      <c r="D9" s="22">
        <v>3.8142457300540208E-2</v>
      </c>
      <c r="E9" s="23">
        <f t="shared" si="0"/>
        <v>3.3290544918891087E-2</v>
      </c>
    </row>
    <row r="10" spans="1:5">
      <c r="A10" s="32" t="s">
        <v>7</v>
      </c>
      <c r="B10" s="21">
        <v>3.1759218755771201E-2</v>
      </c>
      <c r="C10" s="21">
        <v>2.2894240837696336E-2</v>
      </c>
      <c r="D10" s="22">
        <v>2.9404725162160372E-2</v>
      </c>
      <c r="E10" s="23">
        <f t="shared" si="0"/>
        <v>2.7742328869819088E-2</v>
      </c>
    </row>
    <row r="11" spans="1:5">
      <c r="A11" s="32" t="s">
        <v>8</v>
      </c>
      <c r="B11" s="21">
        <v>5.4855202267852413E-2</v>
      </c>
      <c r="C11" s="21">
        <v>6.7719371727748695E-2</v>
      </c>
      <c r="D11" s="22">
        <v>6.9439841570085495E-2</v>
      </c>
      <c r="E11" s="23">
        <f t="shared" si="0"/>
        <v>6.2917797912257545E-2</v>
      </c>
    </row>
    <row r="12" spans="1:5">
      <c r="A12" s="32" t="s">
        <v>9</v>
      </c>
      <c r="B12" s="21">
        <v>2.6797629531732053E-3</v>
      </c>
      <c r="C12" s="21">
        <v>2.7895287958115181E-3</v>
      </c>
      <c r="D12" s="22">
        <v>6.1380431427849429E-3</v>
      </c>
      <c r="E12" s="23">
        <f t="shared" si="0"/>
        <v>3.4153253281508783E-3</v>
      </c>
    </row>
    <row r="13" spans="1:5">
      <c r="A13" s="32" t="s">
        <v>10</v>
      </c>
      <c r="B13" s="21">
        <v>1.0422870681705452E-2</v>
      </c>
      <c r="C13" s="21">
        <v>9.273298429319371E-3</v>
      </c>
      <c r="D13" s="22">
        <v>1.6359106013382314E-2</v>
      </c>
      <c r="E13" s="23">
        <f t="shared" si="0"/>
        <v>1.1150288847086392E-2</v>
      </c>
    </row>
    <row r="14" spans="1:5">
      <c r="A14" s="32" t="s">
        <v>11</v>
      </c>
      <c r="B14" s="21">
        <v>6.4794145928945751E-2</v>
      </c>
      <c r="C14" s="21">
        <v>5.2096335078534034E-2</v>
      </c>
      <c r="D14" s="22">
        <v>4.110546584818621E-2</v>
      </c>
      <c r="E14" s="23">
        <f t="shared" si="0"/>
        <v>5.497728557262916E-2</v>
      </c>
    </row>
    <row r="15" spans="1:5">
      <c r="A15" s="32" t="s">
        <v>12</v>
      </c>
      <c r="B15" s="21">
        <v>3.7008000532699106E-2</v>
      </c>
      <c r="C15" s="21">
        <v>3.0626178010471204E-2</v>
      </c>
      <c r="D15" s="22">
        <v>3.2678455742201427E-2</v>
      </c>
      <c r="E15" s="23">
        <f t="shared" si="0"/>
        <v>3.3589362565708408E-2</v>
      </c>
    </row>
    <row r="16" spans="1:5">
      <c r="A16" s="32" t="s">
        <v>13</v>
      </c>
      <c r="B16" s="21">
        <v>8.0631177212408759E-3</v>
      </c>
      <c r="C16" s="21">
        <v>7.9497382198952873E-3</v>
      </c>
      <c r="D16" s="22">
        <v>9.9436652999528759E-3</v>
      </c>
      <c r="E16" s="23">
        <f t="shared" si="0"/>
        <v>8.3938754364450419E-3</v>
      </c>
    </row>
    <row r="17" spans="1:5">
      <c r="A17" s="32" t="s">
        <v>14</v>
      </c>
      <c r="B17" s="21">
        <v>1.0560043960249725E-2</v>
      </c>
      <c r="C17" s="21">
        <v>8.9382198952879573E-3</v>
      </c>
      <c r="D17" s="22">
        <v>1.2647204702912983E-2</v>
      </c>
      <c r="E17" s="23">
        <f t="shared" si="0"/>
        <v>1.032874648279767E-2</v>
      </c>
    </row>
    <row r="18" spans="1:5">
      <c r="A18" s="32" t="s">
        <v>15</v>
      </c>
      <c r="B18" s="21">
        <v>2.0993929979702855E-2</v>
      </c>
      <c r="C18" s="21">
        <v>1.9543455497382199E-2</v>
      </c>
      <c r="D18" s="22">
        <v>2.0240386128095554E-2</v>
      </c>
      <c r="E18" s="23">
        <f t="shared" si="0"/>
        <v>2.0263031416453133E-2</v>
      </c>
    </row>
    <row r="19" spans="1:5">
      <c r="A19" s="32" t="s">
        <v>16</v>
      </c>
      <c r="B19" s="21">
        <v>0.13561210747524885</v>
      </c>
      <c r="C19" s="21">
        <v>0.13425759162303666</v>
      </c>
      <c r="D19" s="22">
        <v>0.19313768878744586</v>
      </c>
      <c r="E19" s="23">
        <f t="shared" si="0"/>
        <v>0.14657541739680338</v>
      </c>
    </row>
    <row r="20" spans="1:5">
      <c r="A20" s="32" t="s">
        <v>17</v>
      </c>
      <c r="B20" s="21">
        <v>2.720388031935621E-3</v>
      </c>
      <c r="C20" s="21">
        <v>3.3340314136125655E-3</v>
      </c>
      <c r="D20" s="22">
        <v>5.01269825589583E-3</v>
      </c>
      <c r="E20" s="23">
        <f t="shared" si="0"/>
        <v>3.424307429398441E-3</v>
      </c>
    </row>
    <row r="21" spans="1:5">
      <c r="A21" s="32" t="s">
        <v>18</v>
      </c>
      <c r="B21" s="21">
        <v>1.1864465896252585E-2</v>
      </c>
      <c r="C21" s="21">
        <v>9.3319371727748693E-3</v>
      </c>
      <c r="D21" s="22">
        <v>2.4603963311627688E-2</v>
      </c>
      <c r="E21" s="23">
        <f t="shared" si="0"/>
        <v>1.3399353889936521E-2</v>
      </c>
    </row>
    <row r="22" spans="1:5">
      <c r="A22" s="32" t="s">
        <v>19</v>
      </c>
      <c r="B22" s="21">
        <v>6.1843544740718931E-2</v>
      </c>
      <c r="C22" s="21">
        <v>5.6159162303664918E-2</v>
      </c>
      <c r="D22" s="22">
        <v>4.4177994667906832E-2</v>
      </c>
      <c r="E22" s="23">
        <f t="shared" si="0"/>
        <v>5.6036681751334902E-2</v>
      </c>
    </row>
    <row r="23" spans="1:5">
      <c r="A23" s="32" t="s">
        <v>20</v>
      </c>
      <c r="B23" s="21">
        <v>2.4331309118785251E-2</v>
      </c>
      <c r="C23" s="21">
        <v>1.5237696335078535E-2</v>
      </c>
      <c r="D23" s="22">
        <v>2.6431923211834484E-2</v>
      </c>
      <c r="E23" s="23">
        <f t="shared" si="0"/>
        <v>2.1113986823912412E-2</v>
      </c>
    </row>
    <row r="24" spans="1:5">
      <c r="A24" s="32" t="s">
        <v>21</v>
      </c>
      <c r="B24" s="21">
        <v>2.2393241511055598E-2</v>
      </c>
      <c r="C24" s="21">
        <v>1.8194764397905759E-2</v>
      </c>
      <c r="D24" s="22">
        <v>2.8835990669688564E-2</v>
      </c>
      <c r="E24" s="23">
        <f t="shared" si="0"/>
        <v>2.2002400497522254E-2</v>
      </c>
    </row>
    <row r="25" spans="1:5">
      <c r="A25" s="32" t="s">
        <v>22</v>
      </c>
      <c r="B25" s="21">
        <v>2.112993902561058E-2</v>
      </c>
      <c r="C25" s="21">
        <v>1.9434554973821988E-2</v>
      </c>
      <c r="D25" s="22">
        <v>2.0990399417541297E-2</v>
      </c>
      <c r="E25" s="23">
        <f t="shared" si="0"/>
        <v>2.042387748328129E-2</v>
      </c>
    </row>
    <row r="26" spans="1:5">
      <c r="A26" s="32" t="s">
        <v>23</v>
      </c>
      <c r="B26" s="21">
        <v>1.512189003308686E-2</v>
      </c>
      <c r="C26" s="21">
        <v>1.2263874345549737E-2</v>
      </c>
      <c r="D26" s="22">
        <v>1.3983701626529552E-2</v>
      </c>
      <c r="E26" s="23">
        <f t="shared" si="0"/>
        <v>1.3751046076760549E-2</v>
      </c>
    </row>
    <row r="27" spans="1:5">
      <c r="A27" s="32" t="s">
        <v>24</v>
      </c>
      <c r="B27" s="21">
        <v>5.9344634237799357E-2</v>
      </c>
      <c r="C27" s="21">
        <v>5.0203141361256545E-2</v>
      </c>
      <c r="D27" s="22">
        <v>5.8907720509106337E-2</v>
      </c>
      <c r="E27" s="23">
        <f t="shared" si="0"/>
        <v>5.5600654341443623E-2</v>
      </c>
    </row>
    <row r="28" spans="1:5">
      <c r="A28" s="32" t="s">
        <v>25</v>
      </c>
      <c r="B28" s="21">
        <v>3.2986030814257918E-2</v>
      </c>
      <c r="C28" s="21">
        <v>2.6697382198952881E-2</v>
      </c>
      <c r="D28" s="22">
        <v>2.5464146778589047E-2</v>
      </c>
      <c r="E28" s="23">
        <f t="shared" si="0"/>
        <v>2.8966194561002131E-2</v>
      </c>
    </row>
    <row r="29" spans="1:5">
      <c r="A29" s="32" t="s">
        <v>26</v>
      </c>
      <c r="B29" s="21">
        <v>4.0900025060023965E-2</v>
      </c>
      <c r="C29" s="21">
        <v>5.3796858638743457E-2</v>
      </c>
      <c r="D29" s="22">
        <v>3.2507149632166964E-2</v>
      </c>
      <c r="E29" s="23">
        <f t="shared" si="0"/>
        <v>4.4380183405940361E-2</v>
      </c>
    </row>
    <row r="30" spans="1:5">
      <c r="A30" s="32" t="s">
        <v>27</v>
      </c>
      <c r="B30" s="21">
        <v>8.4837305624843439E-3</v>
      </c>
      <c r="C30" s="21">
        <v>5.9392670157068063E-3</v>
      </c>
      <c r="D30" s="22">
        <v>1.4580337231899439E-2</v>
      </c>
      <c r="E30" s="23">
        <f t="shared" si="0"/>
        <v>8.685266477656349E-3</v>
      </c>
    </row>
    <row r="31" spans="1:5">
      <c r="A31" s="32" t="s">
        <v>28</v>
      </c>
      <c r="B31" s="21">
        <v>2.867945875936016E-2</v>
      </c>
      <c r="C31" s="21">
        <v>2.6161256544502617E-2</v>
      </c>
      <c r="D31" s="22">
        <v>4.4547096137329593E-2</v>
      </c>
      <c r="E31" s="23">
        <f t="shared" si="0"/>
        <v>3.0845705349011033E-2</v>
      </c>
    </row>
    <row r="32" spans="1:5" ht="15.75" thickBot="1">
      <c r="A32" s="31" t="s">
        <v>29</v>
      </c>
      <c r="B32" s="25">
        <v>0.1185226336499268</v>
      </c>
      <c r="C32" s="25">
        <v>0.1502324607329843</v>
      </c>
      <c r="D32" s="26">
        <v>5.6785039696672548E-2</v>
      </c>
      <c r="E32" s="27">
        <f t="shared" si="0"/>
        <v>0.11885904569249896</v>
      </c>
    </row>
    <row r="33" spans="1:5" ht="15.75" thickBot="1">
      <c r="A33" s="24" t="s">
        <v>30</v>
      </c>
      <c r="B33" s="28">
        <f>SUM(B5:B32)</f>
        <v>1</v>
      </c>
      <c r="C33" s="29">
        <f>SUM(C5:C32)</f>
        <v>1.0000000000000002</v>
      </c>
      <c r="D33" s="29">
        <f>SUM(D5:D32)</f>
        <v>0.99999999999999978</v>
      </c>
      <c r="E33" s="30">
        <f>SUM(E5:E32)</f>
        <v>1.0000000000000004</v>
      </c>
    </row>
  </sheetData>
  <mergeCells count="5">
    <mergeCell ref="D3:D4"/>
    <mergeCell ref="E3:E4"/>
    <mergeCell ref="A2:A4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/>
  </sheetViews>
  <sheetFormatPr defaultRowHeight="15"/>
  <cols>
    <col min="19" max="19" width="12.7109375" customWidth="1"/>
    <col min="20" max="20" width="11.5703125" customWidth="1"/>
    <col min="21" max="21" width="9.5703125" bestFit="1" customWidth="1"/>
    <col min="22" max="22" width="11" bestFit="1" customWidth="1"/>
  </cols>
  <sheetData>
    <row r="1" spans="1:22" ht="18.75" customHeight="1">
      <c r="A1" s="213" t="s">
        <v>111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22" ht="18.75" customHeight="1">
      <c r="A2" s="213" t="s">
        <v>112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</row>
    <row r="3" spans="1:22" ht="18.75" customHeight="1">
      <c r="A3" s="213" t="s">
        <v>113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</row>
    <row r="4" spans="1:22" ht="18.75" customHeight="1">
      <c r="A4" s="213" t="s">
        <v>201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22" ht="15.75" thickBot="1">
      <c r="A5" s="109"/>
      <c r="B5" s="109">
        <v>1</v>
      </c>
      <c r="C5" s="109">
        <v>2</v>
      </c>
      <c r="D5" s="109">
        <v>3</v>
      </c>
      <c r="E5" s="109">
        <v>4</v>
      </c>
      <c r="F5" s="109">
        <v>5</v>
      </c>
      <c r="G5" s="109">
        <v>6</v>
      </c>
      <c r="H5" s="109">
        <v>7</v>
      </c>
      <c r="I5" s="109">
        <v>8</v>
      </c>
      <c r="J5" s="109">
        <v>9</v>
      </c>
      <c r="K5" s="109">
        <v>10</v>
      </c>
      <c r="L5" s="109">
        <v>11</v>
      </c>
      <c r="M5" s="109">
        <v>12</v>
      </c>
      <c r="N5" s="109">
        <v>13</v>
      </c>
      <c r="O5" s="109">
        <v>14</v>
      </c>
      <c r="P5" s="109">
        <v>15</v>
      </c>
      <c r="Q5" s="109"/>
      <c r="S5" t="s">
        <v>160</v>
      </c>
      <c r="T5" t="s">
        <v>161</v>
      </c>
    </row>
    <row r="6" spans="1:22" ht="45">
      <c r="A6" s="131" t="s">
        <v>114</v>
      </c>
      <c r="B6" s="132" t="s">
        <v>115</v>
      </c>
      <c r="C6" s="133" t="s">
        <v>116</v>
      </c>
      <c r="D6" s="133" t="s">
        <v>117</v>
      </c>
      <c r="E6" s="133" t="s">
        <v>118</v>
      </c>
      <c r="F6" s="133" t="s">
        <v>119</v>
      </c>
      <c r="G6" s="133" t="s">
        <v>35</v>
      </c>
      <c r="H6" s="133" t="s">
        <v>120</v>
      </c>
      <c r="I6" s="133" t="s">
        <v>121</v>
      </c>
      <c r="J6" s="133" t="s">
        <v>122</v>
      </c>
      <c r="K6" s="133" t="s">
        <v>123</v>
      </c>
      <c r="L6" s="133" t="s">
        <v>124</v>
      </c>
      <c r="M6" s="133" t="s">
        <v>125</v>
      </c>
      <c r="N6" s="133" t="s">
        <v>126</v>
      </c>
      <c r="O6" s="133" t="s">
        <v>127</v>
      </c>
      <c r="P6" s="134" t="s">
        <v>128</v>
      </c>
      <c r="Q6" s="135" t="s">
        <v>129</v>
      </c>
      <c r="S6" s="16" t="s">
        <v>159</v>
      </c>
      <c r="T6" s="39" t="s">
        <v>62</v>
      </c>
      <c r="U6" t="s">
        <v>30</v>
      </c>
      <c r="V6" t="s">
        <v>162</v>
      </c>
    </row>
    <row r="7" spans="1:22">
      <c r="A7" s="127" t="s">
        <v>130</v>
      </c>
      <c r="B7" s="123">
        <v>18257.5</v>
      </c>
      <c r="C7" s="114">
        <v>178751.4</v>
      </c>
      <c r="D7" s="114">
        <v>54735.5</v>
      </c>
      <c r="E7" s="114">
        <v>4465.2</v>
      </c>
      <c r="F7" s="114">
        <v>1871.8</v>
      </c>
      <c r="G7" s="114">
        <v>415.7</v>
      </c>
      <c r="H7" s="114">
        <v>7461.5</v>
      </c>
      <c r="I7" s="114">
        <v>430.2</v>
      </c>
      <c r="J7" s="114">
        <v>3309.9</v>
      </c>
      <c r="K7" s="114">
        <v>671.4</v>
      </c>
      <c r="L7" s="114">
        <v>1386</v>
      </c>
      <c r="M7" s="114">
        <v>50.6</v>
      </c>
      <c r="N7" s="114">
        <v>107</v>
      </c>
      <c r="O7" s="114">
        <v>0.2</v>
      </c>
      <c r="P7" s="115">
        <v>1.9</v>
      </c>
      <c r="Q7" s="119">
        <v>271915.8</v>
      </c>
      <c r="S7" s="18">
        <f>SUM(C7,E7,F7)</f>
        <v>185088.4</v>
      </c>
      <c r="T7" s="18">
        <f>SUM(G7,B7,D7,H7,I7,J7,K7,L7,M7,N7,O7,P7)</f>
        <v>86827.39999999998</v>
      </c>
      <c r="U7" s="18">
        <f>SUM(S7:T7)</f>
        <v>271915.8</v>
      </c>
      <c r="V7" s="103">
        <f>SUM(V8:V35)</f>
        <v>0.99999999999999978</v>
      </c>
    </row>
    <row r="8" spans="1:22">
      <c r="A8" s="128" t="s">
        <v>131</v>
      </c>
      <c r="B8" s="124">
        <v>1008.5</v>
      </c>
      <c r="C8" s="113">
        <v>5652.2</v>
      </c>
      <c r="D8" s="113">
        <v>1708.1</v>
      </c>
      <c r="E8" s="113">
        <v>176.1</v>
      </c>
      <c r="F8" s="113">
        <v>0</v>
      </c>
      <c r="G8" s="113">
        <v>0</v>
      </c>
      <c r="H8" s="113">
        <v>395.4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v>0</v>
      </c>
      <c r="O8" s="113">
        <v>0</v>
      </c>
      <c r="P8" s="116">
        <v>0</v>
      </c>
      <c r="Q8" s="120">
        <v>8940.2999999999993</v>
      </c>
      <c r="S8" s="18">
        <f t="shared" ref="S8:S35" si="0">SUM(C8,E8,F8)</f>
        <v>5828.3</v>
      </c>
      <c r="T8" s="18">
        <f t="shared" ref="T8:T35" si="1">SUM(G8,B8,D8,H8,I8,J8,K8,L8,M8,N8,O8,P8)</f>
        <v>3112</v>
      </c>
      <c r="U8" s="18">
        <f t="shared" ref="U8:U35" si="2">SUM(S8:T8)</f>
        <v>8940.2999999999993</v>
      </c>
      <c r="V8" s="17">
        <f>U8/U$7</f>
        <v>3.2878927962258907E-2</v>
      </c>
    </row>
    <row r="9" spans="1:22">
      <c r="A9" s="129" t="s">
        <v>132</v>
      </c>
      <c r="B9" s="125">
        <v>1232.4000000000001</v>
      </c>
      <c r="C9" s="111">
        <v>13259.9</v>
      </c>
      <c r="D9" s="111">
        <v>6546.6</v>
      </c>
      <c r="E9" s="111">
        <v>212.2</v>
      </c>
      <c r="F9" s="111">
        <v>408.9</v>
      </c>
      <c r="G9" s="111">
        <v>25.7</v>
      </c>
      <c r="H9" s="111">
        <v>175.7</v>
      </c>
      <c r="I9" s="111">
        <v>1.4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7">
        <v>0</v>
      </c>
      <c r="Q9" s="121">
        <v>21862.799999999999</v>
      </c>
      <c r="S9" s="18">
        <f t="shared" si="0"/>
        <v>13881</v>
      </c>
      <c r="T9" s="18">
        <f t="shared" si="1"/>
        <v>7981.8</v>
      </c>
      <c r="U9" s="18">
        <f t="shared" si="2"/>
        <v>21862.799999999999</v>
      </c>
      <c r="V9" s="17">
        <f t="shared" ref="V9:V35" si="3">U9/U$7</f>
        <v>8.0402830582114018E-2</v>
      </c>
    </row>
    <row r="10" spans="1:22">
      <c r="A10" s="129" t="s">
        <v>133</v>
      </c>
      <c r="B10" s="125">
        <v>293.3</v>
      </c>
      <c r="C10" s="111">
        <v>2337.1999999999998</v>
      </c>
      <c r="D10" s="111">
        <v>1172.2</v>
      </c>
      <c r="E10" s="111">
        <v>79.7</v>
      </c>
      <c r="F10" s="111">
        <v>7.1</v>
      </c>
      <c r="G10" s="111">
        <v>0</v>
      </c>
      <c r="H10" s="111">
        <v>116.5</v>
      </c>
      <c r="I10" s="111">
        <v>0</v>
      </c>
      <c r="J10" s="111">
        <v>0</v>
      </c>
      <c r="K10" s="111">
        <v>11.1</v>
      </c>
      <c r="L10" s="111">
        <v>0</v>
      </c>
      <c r="M10" s="111">
        <v>0</v>
      </c>
      <c r="N10" s="111">
        <v>4</v>
      </c>
      <c r="O10" s="111">
        <v>0</v>
      </c>
      <c r="P10" s="117">
        <v>0</v>
      </c>
      <c r="Q10" s="121">
        <v>4021.1</v>
      </c>
      <c r="S10" s="18">
        <f t="shared" si="0"/>
        <v>2423.9999999999995</v>
      </c>
      <c r="T10" s="18">
        <f t="shared" si="1"/>
        <v>1597.1</v>
      </c>
      <c r="U10" s="18">
        <f t="shared" si="2"/>
        <v>4021.0999999999995</v>
      </c>
      <c r="V10" s="17">
        <f t="shared" si="3"/>
        <v>1.4788033648651529E-2</v>
      </c>
    </row>
    <row r="11" spans="1:22">
      <c r="A11" s="129" t="s">
        <v>134</v>
      </c>
      <c r="B11" s="125">
        <v>148.6</v>
      </c>
      <c r="C11" s="111">
        <v>764.3</v>
      </c>
      <c r="D11" s="111">
        <v>206.6</v>
      </c>
      <c r="E11" s="111">
        <v>5.9</v>
      </c>
      <c r="F11" s="111">
        <v>0</v>
      </c>
      <c r="G11" s="111">
        <v>0</v>
      </c>
      <c r="H11" s="111">
        <v>151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117">
        <v>0</v>
      </c>
      <c r="Q11" s="121">
        <v>1276.4000000000001</v>
      </c>
      <c r="S11" s="18">
        <f t="shared" si="0"/>
        <v>770.19999999999993</v>
      </c>
      <c r="T11" s="18">
        <f t="shared" si="1"/>
        <v>506.2</v>
      </c>
      <c r="U11" s="18">
        <f t="shared" si="2"/>
        <v>1276.3999999999999</v>
      </c>
      <c r="V11" s="17">
        <f t="shared" si="3"/>
        <v>4.6941001589462621E-3</v>
      </c>
    </row>
    <row r="12" spans="1:22">
      <c r="A12" s="129" t="s">
        <v>135</v>
      </c>
      <c r="B12" s="125">
        <v>881.9</v>
      </c>
      <c r="C12" s="111">
        <v>5146.3</v>
      </c>
      <c r="D12" s="111">
        <v>2028.9</v>
      </c>
      <c r="E12" s="111">
        <v>83.2</v>
      </c>
      <c r="F12" s="111">
        <v>0</v>
      </c>
      <c r="G12" s="111">
        <v>0.8</v>
      </c>
      <c r="H12" s="111">
        <v>662</v>
      </c>
      <c r="I12" s="111">
        <v>116.5</v>
      </c>
      <c r="J12" s="111">
        <v>478.4</v>
      </c>
      <c r="K12" s="111">
        <v>42.3</v>
      </c>
      <c r="L12" s="111">
        <v>73.3</v>
      </c>
      <c r="M12" s="111">
        <v>0</v>
      </c>
      <c r="N12" s="111">
        <v>24.9</v>
      </c>
      <c r="O12" s="111">
        <v>0.2</v>
      </c>
      <c r="P12" s="117">
        <v>0</v>
      </c>
      <c r="Q12" s="121">
        <v>9538.7000000000007</v>
      </c>
      <c r="S12" s="18">
        <f t="shared" si="0"/>
        <v>5229.5</v>
      </c>
      <c r="T12" s="18">
        <f t="shared" si="1"/>
        <v>4309.2</v>
      </c>
      <c r="U12" s="18">
        <f t="shared" si="2"/>
        <v>9538.7000000000007</v>
      </c>
      <c r="V12" s="17">
        <f t="shared" si="3"/>
        <v>3.5079609202554617E-2</v>
      </c>
    </row>
    <row r="13" spans="1:22">
      <c r="A13" s="129" t="s">
        <v>136</v>
      </c>
      <c r="B13" s="125">
        <v>578.6</v>
      </c>
      <c r="C13" s="111">
        <v>8052.4</v>
      </c>
      <c r="D13" s="111">
        <v>525</v>
      </c>
      <c r="E13" s="111">
        <v>90.4</v>
      </c>
      <c r="F13" s="111">
        <v>17.600000000000001</v>
      </c>
      <c r="G13" s="111">
        <v>0</v>
      </c>
      <c r="H13" s="111">
        <v>34.5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7">
        <v>0</v>
      </c>
      <c r="Q13" s="121">
        <v>9298.5</v>
      </c>
      <c r="S13" s="18">
        <f t="shared" si="0"/>
        <v>8160.4</v>
      </c>
      <c r="T13" s="18">
        <f t="shared" si="1"/>
        <v>1138.0999999999999</v>
      </c>
      <c r="U13" s="18">
        <f t="shared" si="2"/>
        <v>9298.5</v>
      </c>
      <c r="V13" s="17">
        <f t="shared" si="3"/>
        <v>3.4196247514855706E-2</v>
      </c>
    </row>
    <row r="14" spans="1:22">
      <c r="A14" s="129" t="s">
        <v>137</v>
      </c>
      <c r="B14" s="125">
        <v>1606.1</v>
      </c>
      <c r="C14" s="111">
        <v>8141.9</v>
      </c>
      <c r="D14" s="111">
        <v>3179.8</v>
      </c>
      <c r="E14" s="111">
        <v>309.3</v>
      </c>
      <c r="F14" s="111">
        <v>10.4</v>
      </c>
      <c r="G14" s="111">
        <v>17.3</v>
      </c>
      <c r="H14" s="111">
        <v>699.6</v>
      </c>
      <c r="I14" s="111">
        <v>0</v>
      </c>
      <c r="J14" s="111">
        <v>0</v>
      </c>
      <c r="K14" s="111">
        <v>30.6</v>
      </c>
      <c r="L14" s="111">
        <v>169.1</v>
      </c>
      <c r="M14" s="111">
        <v>6.6</v>
      </c>
      <c r="N14" s="111">
        <v>1.7</v>
      </c>
      <c r="O14" s="111">
        <v>0</v>
      </c>
      <c r="P14" s="117">
        <v>0</v>
      </c>
      <c r="Q14" s="121">
        <v>14172.4</v>
      </c>
      <c r="S14" s="18">
        <f t="shared" si="0"/>
        <v>8461.5999999999985</v>
      </c>
      <c r="T14" s="18">
        <f t="shared" si="1"/>
        <v>5710.8000000000011</v>
      </c>
      <c r="U14" s="18">
        <f t="shared" si="2"/>
        <v>14172.4</v>
      </c>
      <c r="V14" s="17">
        <f t="shared" si="3"/>
        <v>5.2120546139650586E-2</v>
      </c>
    </row>
    <row r="15" spans="1:22">
      <c r="A15" s="129" t="s">
        <v>138</v>
      </c>
      <c r="B15" s="125">
        <v>50.3</v>
      </c>
      <c r="C15" s="111">
        <v>345.6</v>
      </c>
      <c r="D15" s="111">
        <v>290.2</v>
      </c>
      <c r="E15" s="111">
        <v>17.399999999999999</v>
      </c>
      <c r="F15" s="111">
        <v>0</v>
      </c>
      <c r="G15" s="111">
        <v>0</v>
      </c>
      <c r="H15" s="111">
        <v>45.3</v>
      </c>
      <c r="I15" s="111">
        <v>4.0999999999999996</v>
      </c>
      <c r="J15" s="111">
        <v>62.2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7">
        <v>0</v>
      </c>
      <c r="Q15" s="121">
        <v>815.1</v>
      </c>
      <c r="S15" s="18">
        <f t="shared" si="0"/>
        <v>363</v>
      </c>
      <c r="T15" s="18">
        <f t="shared" si="1"/>
        <v>452.1</v>
      </c>
      <c r="U15" s="18">
        <f t="shared" si="2"/>
        <v>815.1</v>
      </c>
      <c r="V15" s="17">
        <f t="shared" si="3"/>
        <v>2.9976191159175013E-3</v>
      </c>
    </row>
    <row r="16" spans="1:22">
      <c r="A16" s="129" t="s">
        <v>139</v>
      </c>
      <c r="B16" s="125">
        <v>133.4</v>
      </c>
      <c r="C16" s="111">
        <v>2162.8000000000002</v>
      </c>
      <c r="D16" s="111">
        <v>539.9</v>
      </c>
      <c r="E16" s="111">
        <v>32.9</v>
      </c>
      <c r="F16" s="111">
        <v>0</v>
      </c>
      <c r="G16" s="111">
        <v>0</v>
      </c>
      <c r="H16" s="111">
        <v>140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117">
        <v>0</v>
      </c>
      <c r="Q16" s="121">
        <v>3009</v>
      </c>
      <c r="S16" s="18">
        <f t="shared" si="0"/>
        <v>2195.7000000000003</v>
      </c>
      <c r="T16" s="18">
        <f t="shared" si="1"/>
        <v>813.3</v>
      </c>
      <c r="U16" s="18">
        <f t="shared" si="2"/>
        <v>3009</v>
      </c>
      <c r="V16" s="17">
        <f t="shared" si="3"/>
        <v>1.1065925554896038E-2</v>
      </c>
    </row>
    <row r="17" spans="1:22">
      <c r="A17" s="129" t="s">
        <v>140</v>
      </c>
      <c r="B17" s="125">
        <v>0</v>
      </c>
      <c r="C17" s="111">
        <v>11272.4</v>
      </c>
      <c r="D17" s="111">
        <v>4991.2</v>
      </c>
      <c r="E17" s="111">
        <v>722.4</v>
      </c>
      <c r="F17" s="111">
        <v>183.2</v>
      </c>
      <c r="G17" s="111">
        <v>47.8</v>
      </c>
      <c r="H17" s="111">
        <v>349.6</v>
      </c>
      <c r="I17" s="111">
        <v>122.5</v>
      </c>
      <c r="J17" s="111">
        <v>1047.4000000000001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7">
        <v>0</v>
      </c>
      <c r="Q17" s="121">
        <v>18736.5</v>
      </c>
      <c r="S17" s="18">
        <f t="shared" si="0"/>
        <v>12178</v>
      </c>
      <c r="T17" s="18">
        <f t="shared" si="1"/>
        <v>6558.5</v>
      </c>
      <c r="U17" s="18">
        <f t="shared" si="2"/>
        <v>18736.5</v>
      </c>
      <c r="V17" s="17">
        <f t="shared" si="3"/>
        <v>6.8905521488637295E-2</v>
      </c>
    </row>
    <row r="18" spans="1:22">
      <c r="A18" s="129" t="s">
        <v>141</v>
      </c>
      <c r="B18" s="125">
        <v>1350</v>
      </c>
      <c r="C18" s="111">
        <v>5328.5</v>
      </c>
      <c r="D18" s="111">
        <v>2177.1999999999998</v>
      </c>
      <c r="E18" s="111">
        <v>46</v>
      </c>
      <c r="F18" s="111">
        <v>0</v>
      </c>
      <c r="G18" s="111">
        <v>0</v>
      </c>
      <c r="H18" s="111">
        <v>643.20000000000005</v>
      </c>
      <c r="I18" s="111">
        <v>17.8</v>
      </c>
      <c r="J18" s="111">
        <v>289.60000000000002</v>
      </c>
      <c r="K18" s="111">
        <v>86.6</v>
      </c>
      <c r="L18" s="111">
        <v>203.2</v>
      </c>
      <c r="M18" s="111">
        <v>0</v>
      </c>
      <c r="N18" s="111">
        <v>7.9</v>
      </c>
      <c r="O18" s="111">
        <v>0</v>
      </c>
      <c r="P18" s="117">
        <v>0</v>
      </c>
      <c r="Q18" s="121">
        <v>10150</v>
      </c>
      <c r="S18" s="18">
        <f t="shared" si="0"/>
        <v>5374.5</v>
      </c>
      <c r="T18" s="18">
        <f t="shared" si="1"/>
        <v>4775.5</v>
      </c>
      <c r="U18" s="18">
        <f t="shared" si="2"/>
        <v>10150</v>
      </c>
      <c r="V18" s="17">
        <f t="shared" si="3"/>
        <v>3.7327731599267125E-2</v>
      </c>
    </row>
    <row r="19" spans="1:22">
      <c r="A19" s="129" t="s">
        <v>142</v>
      </c>
      <c r="B19" s="125">
        <v>95.2</v>
      </c>
      <c r="C19" s="111">
        <v>1236.3</v>
      </c>
      <c r="D19" s="111">
        <v>365.8</v>
      </c>
      <c r="E19" s="111">
        <v>47.5</v>
      </c>
      <c r="F19" s="111">
        <v>0</v>
      </c>
      <c r="G19" s="111">
        <v>16</v>
      </c>
      <c r="H19" s="111">
        <v>232.3</v>
      </c>
      <c r="I19" s="111">
        <v>0</v>
      </c>
      <c r="J19" s="111">
        <v>0</v>
      </c>
      <c r="K19" s="111">
        <v>0.1</v>
      </c>
      <c r="L19" s="111">
        <v>0</v>
      </c>
      <c r="M19" s="111">
        <v>0</v>
      </c>
      <c r="N19" s="111">
        <v>0</v>
      </c>
      <c r="O19" s="111">
        <v>0</v>
      </c>
      <c r="P19" s="117">
        <v>0</v>
      </c>
      <c r="Q19" s="121">
        <v>1993.2</v>
      </c>
      <c r="S19" s="18">
        <f t="shared" si="0"/>
        <v>1283.8</v>
      </c>
      <c r="T19" s="18">
        <f t="shared" si="1"/>
        <v>709.4</v>
      </c>
      <c r="U19" s="18">
        <f t="shared" si="2"/>
        <v>1993.1999999999998</v>
      </c>
      <c r="V19" s="17">
        <f t="shared" si="3"/>
        <v>7.3302103077496784E-3</v>
      </c>
    </row>
    <row r="20" spans="1:22">
      <c r="A20" s="129" t="s">
        <v>143</v>
      </c>
      <c r="B20" s="125">
        <v>129.80000000000001</v>
      </c>
      <c r="C20" s="111">
        <v>2222.3000000000002</v>
      </c>
      <c r="D20" s="111">
        <v>434.8</v>
      </c>
      <c r="E20" s="111">
        <v>47.3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7">
        <v>0</v>
      </c>
      <c r="Q20" s="121">
        <v>2834.2</v>
      </c>
      <c r="S20" s="18">
        <f t="shared" si="0"/>
        <v>2269.6000000000004</v>
      </c>
      <c r="T20" s="18">
        <f t="shared" si="1"/>
        <v>564.6</v>
      </c>
      <c r="U20" s="18">
        <f t="shared" si="2"/>
        <v>2834.2000000000003</v>
      </c>
      <c r="V20" s="17">
        <f t="shared" si="3"/>
        <v>1.0423079497403242E-2</v>
      </c>
    </row>
    <row r="21" spans="1:22">
      <c r="A21" s="129" t="s">
        <v>144</v>
      </c>
      <c r="B21" s="125">
        <v>435</v>
      </c>
      <c r="C21" s="111">
        <v>4615.1000000000004</v>
      </c>
      <c r="D21" s="111">
        <v>606.29999999999995</v>
      </c>
      <c r="E21" s="111">
        <v>148.19999999999999</v>
      </c>
      <c r="F21" s="111">
        <v>13.9</v>
      </c>
      <c r="G21" s="111">
        <v>25.8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  <c r="P21" s="117">
        <v>0</v>
      </c>
      <c r="Q21" s="121">
        <v>5844.3</v>
      </c>
      <c r="S21" s="18">
        <f t="shared" si="0"/>
        <v>4777.2</v>
      </c>
      <c r="T21" s="18">
        <f t="shared" si="1"/>
        <v>1067.0999999999999</v>
      </c>
      <c r="U21" s="18">
        <f t="shared" si="2"/>
        <v>5844.2999999999993</v>
      </c>
      <c r="V21" s="17">
        <f t="shared" si="3"/>
        <v>2.1493050422226292E-2</v>
      </c>
    </row>
    <row r="22" spans="1:22">
      <c r="A22" s="129" t="s">
        <v>145</v>
      </c>
      <c r="B22" s="125">
        <v>2434</v>
      </c>
      <c r="C22" s="111">
        <v>31049.5</v>
      </c>
      <c r="D22" s="111">
        <v>4066.1</v>
      </c>
      <c r="E22" s="111">
        <v>258.5</v>
      </c>
      <c r="F22" s="111">
        <v>895.9</v>
      </c>
      <c r="G22" s="111">
        <v>37.700000000000003</v>
      </c>
      <c r="H22" s="111">
        <v>793.4</v>
      </c>
      <c r="I22" s="111">
        <v>0</v>
      </c>
      <c r="J22" s="111">
        <v>43.3</v>
      </c>
      <c r="K22" s="111">
        <v>90.8</v>
      </c>
      <c r="L22" s="111">
        <v>599.9</v>
      </c>
      <c r="M22" s="111">
        <v>0</v>
      </c>
      <c r="N22" s="111">
        <v>1.8</v>
      </c>
      <c r="O22" s="111">
        <v>0</v>
      </c>
      <c r="P22" s="117">
        <v>1.9</v>
      </c>
      <c r="Q22" s="121">
        <v>40272.800000000003</v>
      </c>
      <c r="S22" s="18">
        <f t="shared" si="0"/>
        <v>32203.9</v>
      </c>
      <c r="T22" s="18">
        <f t="shared" si="1"/>
        <v>8068.8999999999987</v>
      </c>
      <c r="U22" s="18">
        <f t="shared" si="2"/>
        <v>40272.800000000003</v>
      </c>
      <c r="V22" s="17">
        <f t="shared" si="3"/>
        <v>0.14810761272423303</v>
      </c>
    </row>
    <row r="23" spans="1:22">
      <c r="A23" s="129" t="s">
        <v>146</v>
      </c>
      <c r="B23" s="125">
        <v>28.2</v>
      </c>
      <c r="C23" s="111">
        <v>559.4</v>
      </c>
      <c r="D23" s="111">
        <v>153.4</v>
      </c>
      <c r="E23" s="111">
        <v>7.8</v>
      </c>
      <c r="F23" s="111">
        <v>0</v>
      </c>
      <c r="G23" s="111">
        <v>0</v>
      </c>
      <c r="H23" s="111">
        <v>56.1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117">
        <v>0</v>
      </c>
      <c r="Q23" s="121">
        <v>804.9</v>
      </c>
      <c r="S23" s="18">
        <f t="shared" si="0"/>
        <v>567.19999999999993</v>
      </c>
      <c r="T23" s="18">
        <f t="shared" si="1"/>
        <v>237.7</v>
      </c>
      <c r="U23" s="18">
        <f t="shared" si="2"/>
        <v>804.89999999999986</v>
      </c>
      <c r="V23" s="17">
        <f t="shared" si="3"/>
        <v>2.9601075038670054E-3</v>
      </c>
    </row>
    <row r="24" spans="1:22">
      <c r="A24" s="129" t="s">
        <v>147</v>
      </c>
      <c r="B24" s="125">
        <v>295.10000000000002</v>
      </c>
      <c r="C24" s="111">
        <v>2031.4</v>
      </c>
      <c r="D24" s="111">
        <v>518.5</v>
      </c>
      <c r="E24" s="111">
        <v>44.7</v>
      </c>
      <c r="F24" s="111">
        <v>0</v>
      </c>
      <c r="G24" s="111">
        <v>0</v>
      </c>
      <c r="H24" s="111">
        <v>162.19999999999999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7">
        <v>0</v>
      </c>
      <c r="Q24" s="121">
        <v>3051.9</v>
      </c>
      <c r="S24" s="18">
        <f t="shared" si="0"/>
        <v>2076.1</v>
      </c>
      <c r="T24" s="18">
        <f t="shared" si="1"/>
        <v>975.8</v>
      </c>
      <c r="U24" s="18">
        <f t="shared" si="2"/>
        <v>3051.8999999999996</v>
      </c>
      <c r="V24" s="17">
        <f t="shared" si="3"/>
        <v>1.122369498204959E-2</v>
      </c>
    </row>
    <row r="25" spans="1:22">
      <c r="A25" s="129" t="s">
        <v>148</v>
      </c>
      <c r="B25" s="125">
        <v>887.4</v>
      </c>
      <c r="C25" s="111">
        <v>12671.2</v>
      </c>
      <c r="D25" s="111">
        <v>1376.8</v>
      </c>
      <c r="E25" s="111">
        <v>214.9</v>
      </c>
      <c r="F25" s="111">
        <v>140.69999999999999</v>
      </c>
      <c r="G25" s="111">
        <v>21</v>
      </c>
      <c r="H25" s="111">
        <v>629.1</v>
      </c>
      <c r="I25" s="111">
        <v>29.3</v>
      </c>
      <c r="J25" s="111">
        <v>237.7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  <c r="P25" s="117">
        <v>0</v>
      </c>
      <c r="Q25" s="121">
        <v>16208.1</v>
      </c>
      <c r="S25" s="18">
        <f t="shared" si="0"/>
        <v>13026.800000000001</v>
      </c>
      <c r="T25" s="18">
        <f t="shared" si="1"/>
        <v>3181.2999999999997</v>
      </c>
      <c r="U25" s="18">
        <f t="shared" si="2"/>
        <v>16208.1</v>
      </c>
      <c r="V25" s="17">
        <f t="shared" si="3"/>
        <v>5.9607054830943994E-2</v>
      </c>
    </row>
    <row r="26" spans="1:22">
      <c r="A26" s="129" t="s">
        <v>149</v>
      </c>
      <c r="B26" s="125">
        <v>347.2</v>
      </c>
      <c r="C26" s="111">
        <v>3569.7</v>
      </c>
      <c r="D26" s="111">
        <v>1786.7</v>
      </c>
      <c r="E26" s="111">
        <v>108</v>
      </c>
      <c r="F26" s="111">
        <v>0</v>
      </c>
      <c r="G26" s="111">
        <v>8.3000000000000007</v>
      </c>
      <c r="H26" s="111">
        <v>249</v>
      </c>
      <c r="I26" s="111">
        <v>1.1000000000000001</v>
      </c>
      <c r="J26" s="111">
        <v>3.3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7">
        <v>0</v>
      </c>
      <c r="Q26" s="121">
        <v>6073.3</v>
      </c>
      <c r="S26" s="18">
        <f t="shared" si="0"/>
        <v>3677.7</v>
      </c>
      <c r="T26" s="18">
        <f t="shared" si="1"/>
        <v>2395.6</v>
      </c>
      <c r="U26" s="18">
        <f t="shared" si="2"/>
        <v>6073.2999999999993</v>
      </c>
      <c r="V26" s="17">
        <f t="shared" si="3"/>
        <v>2.2335222888850148E-2</v>
      </c>
    </row>
    <row r="27" spans="1:22">
      <c r="A27" s="129" t="s">
        <v>150</v>
      </c>
      <c r="B27" s="125">
        <v>431.3</v>
      </c>
      <c r="C27" s="111">
        <v>3735.1</v>
      </c>
      <c r="D27" s="111">
        <v>1241.5999999999999</v>
      </c>
      <c r="E27" s="111">
        <v>190.1</v>
      </c>
      <c r="F27" s="111">
        <v>0</v>
      </c>
      <c r="G27" s="111">
        <v>0</v>
      </c>
      <c r="H27" s="111">
        <v>296</v>
      </c>
      <c r="I27" s="111">
        <v>0</v>
      </c>
      <c r="J27" s="111">
        <v>0</v>
      </c>
      <c r="K27" s="111">
        <v>54.3</v>
      </c>
      <c r="L27" s="111">
        <v>31.7</v>
      </c>
      <c r="M27" s="111">
        <v>0</v>
      </c>
      <c r="N27" s="111">
        <v>3.2</v>
      </c>
      <c r="O27" s="111">
        <v>0</v>
      </c>
      <c r="P27" s="117">
        <v>0</v>
      </c>
      <c r="Q27" s="121">
        <v>5983.3</v>
      </c>
      <c r="S27" s="18">
        <f t="shared" si="0"/>
        <v>3925.2</v>
      </c>
      <c r="T27" s="18">
        <f t="shared" si="1"/>
        <v>2058.0999999999995</v>
      </c>
      <c r="U27" s="18">
        <f t="shared" si="2"/>
        <v>5983.2999999999993</v>
      </c>
      <c r="V27" s="17">
        <f t="shared" si="3"/>
        <v>2.2004238076639898E-2</v>
      </c>
    </row>
    <row r="28" spans="1:22">
      <c r="A28" s="129" t="s">
        <v>151</v>
      </c>
      <c r="B28" s="125">
        <v>718.7</v>
      </c>
      <c r="C28" s="111">
        <v>3229</v>
      </c>
      <c r="D28" s="111">
        <v>1252.4000000000001</v>
      </c>
      <c r="E28" s="111">
        <v>100.7</v>
      </c>
      <c r="F28" s="111">
        <v>7</v>
      </c>
      <c r="G28" s="111">
        <v>52.3</v>
      </c>
      <c r="H28" s="111">
        <v>113.5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117">
        <v>0</v>
      </c>
      <c r="Q28" s="121">
        <v>5473.6</v>
      </c>
      <c r="S28" s="18">
        <f t="shared" si="0"/>
        <v>3336.7</v>
      </c>
      <c r="T28" s="18">
        <f t="shared" si="1"/>
        <v>2136.9</v>
      </c>
      <c r="U28" s="18">
        <f t="shared" si="2"/>
        <v>5473.6</v>
      </c>
      <c r="V28" s="17">
        <f t="shared" si="3"/>
        <v>2.0129760756822518E-2</v>
      </c>
    </row>
    <row r="29" spans="1:22">
      <c r="A29" s="129" t="s">
        <v>152</v>
      </c>
      <c r="B29" s="125">
        <v>241.9</v>
      </c>
      <c r="C29" s="111">
        <v>2826.4</v>
      </c>
      <c r="D29" s="111">
        <v>795.4</v>
      </c>
      <c r="E29" s="111">
        <v>40.5</v>
      </c>
      <c r="F29" s="111">
        <v>0</v>
      </c>
      <c r="G29" s="111">
        <v>30.7</v>
      </c>
      <c r="H29" s="111">
        <v>88</v>
      </c>
      <c r="I29" s="111">
        <v>0</v>
      </c>
      <c r="J29" s="111">
        <v>0</v>
      </c>
      <c r="K29" s="111">
        <v>16</v>
      </c>
      <c r="L29" s="111">
        <v>0</v>
      </c>
      <c r="M29" s="111">
        <v>0</v>
      </c>
      <c r="N29" s="111">
        <v>1.4</v>
      </c>
      <c r="O29" s="111">
        <v>0</v>
      </c>
      <c r="P29" s="117">
        <v>0</v>
      </c>
      <c r="Q29" s="121">
        <v>4040.3</v>
      </c>
      <c r="S29" s="18">
        <f t="shared" si="0"/>
        <v>2866.9</v>
      </c>
      <c r="T29" s="18">
        <f t="shared" si="1"/>
        <v>1173.4000000000001</v>
      </c>
      <c r="U29" s="18">
        <f t="shared" si="2"/>
        <v>4040.3</v>
      </c>
      <c r="V29" s="17">
        <f t="shared" si="3"/>
        <v>1.4858643741923052E-2</v>
      </c>
    </row>
    <row r="30" spans="1:22">
      <c r="A30" s="129" t="s">
        <v>153</v>
      </c>
      <c r="B30" s="125">
        <v>2366.8000000000002</v>
      </c>
      <c r="C30" s="111">
        <v>7970.1</v>
      </c>
      <c r="D30" s="111">
        <v>4221.6000000000004</v>
      </c>
      <c r="E30" s="111">
        <v>329.9</v>
      </c>
      <c r="F30" s="111">
        <v>27.2</v>
      </c>
      <c r="G30" s="111">
        <v>0</v>
      </c>
      <c r="H30" s="111">
        <v>224.8</v>
      </c>
      <c r="I30" s="111">
        <v>28.8</v>
      </c>
      <c r="J30" s="111">
        <v>142.1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  <c r="P30" s="117">
        <v>0</v>
      </c>
      <c r="Q30" s="121">
        <v>15311.3</v>
      </c>
      <c r="S30" s="18">
        <f t="shared" si="0"/>
        <v>8327.2000000000007</v>
      </c>
      <c r="T30" s="18">
        <f t="shared" si="1"/>
        <v>6984.1000000000013</v>
      </c>
      <c r="U30" s="18">
        <f t="shared" si="2"/>
        <v>15311.300000000003</v>
      </c>
      <c r="V30" s="17">
        <f t="shared" si="3"/>
        <v>5.630897505772009E-2</v>
      </c>
    </row>
    <row r="31" spans="1:22">
      <c r="A31" s="129" t="s">
        <v>154</v>
      </c>
      <c r="B31" s="125">
        <v>460.6</v>
      </c>
      <c r="C31" s="111">
        <v>5997.6</v>
      </c>
      <c r="D31" s="111">
        <v>2057.6999999999998</v>
      </c>
      <c r="E31" s="111">
        <v>217.3</v>
      </c>
      <c r="F31" s="111">
        <v>6</v>
      </c>
      <c r="G31" s="111">
        <v>0.7</v>
      </c>
      <c r="H31" s="111">
        <v>234.1</v>
      </c>
      <c r="I31" s="111">
        <v>58.3</v>
      </c>
      <c r="J31" s="111">
        <v>458.9</v>
      </c>
      <c r="K31" s="111">
        <v>26.2</v>
      </c>
      <c r="L31" s="111">
        <v>33</v>
      </c>
      <c r="M31" s="111">
        <v>0</v>
      </c>
      <c r="N31" s="111">
        <v>1.5</v>
      </c>
      <c r="O31" s="111">
        <v>0</v>
      </c>
      <c r="P31" s="117">
        <v>0</v>
      </c>
      <c r="Q31" s="121">
        <v>9551.9</v>
      </c>
      <c r="S31" s="18">
        <f t="shared" si="0"/>
        <v>6220.9000000000005</v>
      </c>
      <c r="T31" s="18">
        <f t="shared" si="1"/>
        <v>3331</v>
      </c>
      <c r="U31" s="18">
        <f t="shared" si="2"/>
        <v>9551.9000000000015</v>
      </c>
      <c r="V31" s="17">
        <f t="shared" si="3"/>
        <v>3.5128153641678789E-2</v>
      </c>
    </row>
    <row r="32" spans="1:22">
      <c r="A32" s="129" t="s">
        <v>155</v>
      </c>
      <c r="B32" s="125">
        <v>847.8</v>
      </c>
      <c r="C32" s="111">
        <v>6020.6</v>
      </c>
      <c r="D32" s="111">
        <v>2801.1</v>
      </c>
      <c r="E32" s="111">
        <v>143.69999999999999</v>
      </c>
      <c r="F32" s="111">
        <v>11.7</v>
      </c>
      <c r="G32" s="111">
        <v>73.8</v>
      </c>
      <c r="H32" s="111">
        <v>182</v>
      </c>
      <c r="I32" s="111">
        <v>23.1</v>
      </c>
      <c r="J32" s="111">
        <v>388.3</v>
      </c>
      <c r="K32" s="111">
        <v>118.3</v>
      </c>
      <c r="L32" s="111">
        <v>191.2</v>
      </c>
      <c r="M32" s="111">
        <v>44</v>
      </c>
      <c r="N32" s="111">
        <v>47.3</v>
      </c>
      <c r="O32" s="111">
        <v>0</v>
      </c>
      <c r="P32" s="117">
        <v>0</v>
      </c>
      <c r="Q32" s="121">
        <v>10892.9</v>
      </c>
      <c r="S32" s="18">
        <f t="shared" si="0"/>
        <v>6176</v>
      </c>
      <c r="T32" s="18">
        <f t="shared" si="1"/>
        <v>4716.8999999999996</v>
      </c>
      <c r="U32" s="18">
        <f t="shared" si="2"/>
        <v>10892.9</v>
      </c>
      <c r="V32" s="17">
        <f t="shared" si="3"/>
        <v>4.0059827343611513E-2</v>
      </c>
    </row>
    <row r="33" spans="1:22">
      <c r="A33" s="129" t="s">
        <v>156</v>
      </c>
      <c r="B33" s="125">
        <v>114.7</v>
      </c>
      <c r="C33" s="111">
        <v>1474.2</v>
      </c>
      <c r="D33" s="111">
        <v>1.6</v>
      </c>
      <c r="E33" s="111">
        <v>16.3</v>
      </c>
      <c r="F33" s="111">
        <v>0</v>
      </c>
      <c r="G33" s="111">
        <v>0</v>
      </c>
      <c r="H33" s="111">
        <v>274.8</v>
      </c>
      <c r="I33" s="111">
        <v>13.8</v>
      </c>
      <c r="J33" s="111">
        <v>136.5</v>
      </c>
      <c r="K33" s="111">
        <v>170</v>
      </c>
      <c r="L33" s="111">
        <v>70.5</v>
      </c>
      <c r="M33" s="111">
        <v>0</v>
      </c>
      <c r="N33" s="111">
        <v>12.5</v>
      </c>
      <c r="O33" s="111">
        <v>0</v>
      </c>
      <c r="P33" s="117">
        <v>0</v>
      </c>
      <c r="Q33" s="121">
        <v>2284.9</v>
      </c>
      <c r="S33" s="18">
        <f t="shared" si="0"/>
        <v>1490.5</v>
      </c>
      <c r="T33" s="18">
        <f t="shared" si="1"/>
        <v>794.40000000000009</v>
      </c>
      <c r="U33" s="18">
        <f t="shared" si="2"/>
        <v>2284.9</v>
      </c>
      <c r="V33" s="17">
        <f t="shared" si="3"/>
        <v>8.402968860213347E-3</v>
      </c>
    </row>
    <row r="34" spans="1:22">
      <c r="A34" s="129" t="s">
        <v>157</v>
      </c>
      <c r="B34" s="125">
        <v>36.200000000000003</v>
      </c>
      <c r="C34" s="111">
        <v>7231.7</v>
      </c>
      <c r="D34" s="111">
        <v>1274.4000000000001</v>
      </c>
      <c r="E34" s="111">
        <v>111.6</v>
      </c>
      <c r="F34" s="111">
        <v>0</v>
      </c>
      <c r="G34" s="111">
        <v>0</v>
      </c>
      <c r="H34" s="111">
        <v>314.10000000000002</v>
      </c>
      <c r="I34" s="111">
        <v>13.5</v>
      </c>
      <c r="J34" s="111">
        <v>22.2</v>
      </c>
      <c r="K34" s="111">
        <v>25.1</v>
      </c>
      <c r="L34" s="111">
        <v>14.1</v>
      </c>
      <c r="M34" s="111">
        <v>0</v>
      </c>
      <c r="N34" s="111">
        <v>0.8</v>
      </c>
      <c r="O34" s="111">
        <v>0</v>
      </c>
      <c r="P34" s="117">
        <v>0</v>
      </c>
      <c r="Q34" s="121">
        <v>9043.7000000000007</v>
      </c>
      <c r="S34" s="18">
        <f t="shared" si="0"/>
        <v>7343.3</v>
      </c>
      <c r="T34" s="18">
        <f t="shared" si="1"/>
        <v>1700.4</v>
      </c>
      <c r="U34" s="18">
        <f t="shared" si="2"/>
        <v>9043.7000000000007</v>
      </c>
      <c r="V34" s="17">
        <f t="shared" si="3"/>
        <v>3.3259192735398242E-2</v>
      </c>
    </row>
    <row r="35" spans="1:22" ht="15.75" thickBot="1">
      <c r="A35" s="130" t="s">
        <v>158</v>
      </c>
      <c r="B35" s="126">
        <v>1104.5</v>
      </c>
      <c r="C35" s="112">
        <v>19848.3</v>
      </c>
      <c r="D35" s="112">
        <v>8415.6</v>
      </c>
      <c r="E35" s="112">
        <v>662.7</v>
      </c>
      <c r="F35" s="112">
        <v>142.19999999999999</v>
      </c>
      <c r="G35" s="112">
        <v>57.8</v>
      </c>
      <c r="H35" s="112">
        <v>199.3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8">
        <v>0</v>
      </c>
      <c r="Q35" s="122">
        <v>30430.400000000001</v>
      </c>
      <c r="S35" s="18">
        <f t="shared" si="0"/>
        <v>20653.2</v>
      </c>
      <c r="T35" s="18">
        <f t="shared" si="1"/>
        <v>9777.1999999999989</v>
      </c>
      <c r="U35" s="18">
        <f t="shared" si="2"/>
        <v>30430.400000000001</v>
      </c>
      <c r="V35" s="17">
        <f t="shared" si="3"/>
        <v>0.11191111366092005</v>
      </c>
    </row>
    <row r="36" spans="1:2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09"/>
      <c r="Q36" s="109"/>
      <c r="S36" s="109"/>
    </row>
    <row r="37" spans="1:22" ht="15" customHeight="1">
      <c r="A37" s="187" t="s">
        <v>200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</row>
    <row r="38" spans="1:22">
      <c r="A38" s="187" t="s">
        <v>199</v>
      </c>
      <c r="B38" s="187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ColWidth="9.140625" defaultRowHeight="15"/>
  <cols>
    <col min="1" max="1" width="36.5703125" style="58" bestFit="1" customWidth="1"/>
    <col min="2" max="2" width="10.5703125" style="58" customWidth="1"/>
    <col min="3" max="3" width="14.5703125" style="58" customWidth="1"/>
    <col min="4" max="4" width="10.7109375" style="58" bestFit="1" customWidth="1"/>
    <col min="5" max="5" width="12.7109375" style="58" customWidth="1"/>
    <col min="6" max="6" width="13.85546875" style="58" customWidth="1"/>
    <col min="7" max="8" width="12.7109375" style="58" customWidth="1"/>
    <col min="9" max="9" width="13.28515625" style="58" customWidth="1"/>
    <col min="10" max="10" width="13.85546875" style="58" customWidth="1"/>
    <col min="11" max="16384" width="9.140625" style="58"/>
  </cols>
  <sheetData>
    <row r="1" spans="1:10" s="107" customFormat="1" ht="21">
      <c r="A1" s="108" t="s">
        <v>63</v>
      </c>
      <c r="B1" s="108"/>
      <c r="C1" s="108"/>
      <c r="D1" s="108"/>
      <c r="E1" s="108"/>
      <c r="F1" s="108"/>
      <c r="G1" s="108"/>
      <c r="H1" s="108"/>
      <c r="I1" s="108"/>
    </row>
    <row r="2" spans="1:10" s="107" customFormat="1" ht="21">
      <c r="A2" s="108" t="s">
        <v>31</v>
      </c>
      <c r="B2" s="108"/>
      <c r="C2" s="108"/>
      <c r="D2" s="108"/>
      <c r="E2" s="108"/>
      <c r="F2" s="108"/>
      <c r="G2" s="108"/>
      <c r="H2" s="108"/>
      <c r="I2" s="108"/>
    </row>
    <row r="3" spans="1:10" s="107" customFormat="1" ht="21">
      <c r="A3" s="108" t="s">
        <v>64</v>
      </c>
      <c r="B3" s="108"/>
      <c r="C3" s="108"/>
      <c r="D3" s="108"/>
      <c r="E3" s="108"/>
      <c r="F3" s="108"/>
      <c r="G3" s="108"/>
      <c r="H3" s="108"/>
      <c r="I3" s="108"/>
    </row>
    <row r="4" spans="1:10" s="107" customFormat="1" ht="21">
      <c r="A4" s="108" t="s">
        <v>65</v>
      </c>
      <c r="B4" s="108"/>
      <c r="C4" s="108"/>
      <c r="D4" s="108"/>
      <c r="E4" s="108"/>
      <c r="F4" s="108"/>
      <c r="G4" s="108"/>
      <c r="H4" s="108"/>
      <c r="I4" s="108"/>
    </row>
    <row r="5" spans="1:10" s="107" customFormat="1" ht="15" customHeight="1">
      <c r="A5" s="108" t="s">
        <v>195</v>
      </c>
      <c r="B5" s="108"/>
      <c r="C5" s="108"/>
      <c r="D5" s="108"/>
      <c r="E5" s="108"/>
      <c r="F5" s="108"/>
      <c r="G5" s="108"/>
      <c r="H5" s="108"/>
      <c r="I5" s="108"/>
    </row>
    <row r="6" spans="1:10" ht="15" customHeight="1" thickBot="1">
      <c r="A6" s="59"/>
      <c r="B6" s="59"/>
      <c r="C6" s="59"/>
      <c r="D6" s="59"/>
      <c r="E6" s="59"/>
      <c r="F6" s="60"/>
      <c r="G6" s="59"/>
      <c r="H6" s="59"/>
      <c r="I6" s="59"/>
    </row>
    <row r="7" spans="1:10" ht="45">
      <c r="A7" s="61" t="s">
        <v>0</v>
      </c>
      <c r="B7" s="62" t="s">
        <v>46</v>
      </c>
      <c r="C7" s="62" t="s">
        <v>47</v>
      </c>
      <c r="D7" s="62" t="s">
        <v>66</v>
      </c>
      <c r="E7" s="62" t="s">
        <v>67</v>
      </c>
      <c r="F7" s="63" t="s">
        <v>68</v>
      </c>
      <c r="G7" s="63" t="s">
        <v>69</v>
      </c>
      <c r="H7" s="63" t="s">
        <v>70</v>
      </c>
      <c r="I7" s="64" t="s">
        <v>71</v>
      </c>
      <c r="J7" s="65"/>
    </row>
    <row r="8" spans="1:10">
      <c r="A8" s="66" t="s">
        <v>72</v>
      </c>
      <c r="B8" s="67">
        <v>6</v>
      </c>
      <c r="C8" s="67">
        <v>4</v>
      </c>
      <c r="D8" s="68">
        <v>543</v>
      </c>
      <c r="E8" s="67">
        <v>52</v>
      </c>
      <c r="F8" s="69">
        <v>1968774</v>
      </c>
      <c r="G8" s="70">
        <v>401235795</v>
      </c>
      <c r="H8" s="70">
        <v>32743085</v>
      </c>
      <c r="I8" s="71">
        <f t="shared" ref="I8:I35" si="0">SUM(G8:H8)</f>
        <v>433978880</v>
      </c>
    </row>
    <row r="9" spans="1:10">
      <c r="A9" s="66" t="s">
        <v>73</v>
      </c>
      <c r="B9" s="67">
        <v>10</v>
      </c>
      <c r="C9" s="67">
        <v>3</v>
      </c>
      <c r="D9" s="68">
        <v>404.24</v>
      </c>
      <c r="E9" s="67">
        <v>88</v>
      </c>
      <c r="F9" s="69">
        <v>2521762</v>
      </c>
      <c r="G9" s="70">
        <v>483856155</v>
      </c>
      <c r="H9" s="70">
        <v>41282753</v>
      </c>
      <c r="I9" s="71">
        <f t="shared" si="0"/>
        <v>525138908</v>
      </c>
    </row>
    <row r="10" spans="1:10">
      <c r="A10" s="66" t="s">
        <v>74</v>
      </c>
      <c r="B10" s="67">
        <v>7</v>
      </c>
      <c r="C10" s="67">
        <v>1</v>
      </c>
      <c r="D10" s="68">
        <v>438.24</v>
      </c>
      <c r="E10" s="67">
        <v>70</v>
      </c>
      <c r="F10" s="69">
        <v>912074</v>
      </c>
      <c r="G10" s="70">
        <v>195151267</v>
      </c>
      <c r="H10" s="70">
        <v>32918882</v>
      </c>
      <c r="I10" s="71">
        <f t="shared" si="0"/>
        <v>228070149</v>
      </c>
    </row>
    <row r="11" spans="1:10">
      <c r="A11" s="66" t="s">
        <v>75</v>
      </c>
      <c r="B11" s="67">
        <v>2</v>
      </c>
      <c r="C11" s="67">
        <v>1</v>
      </c>
      <c r="D11" s="68">
        <v>165.31</v>
      </c>
      <c r="E11" s="67">
        <v>49</v>
      </c>
      <c r="F11" s="69">
        <v>573812</v>
      </c>
      <c r="G11" s="70">
        <v>99791346</v>
      </c>
      <c r="H11" s="70">
        <v>13238334</v>
      </c>
      <c r="I11" s="71">
        <f t="shared" si="0"/>
        <v>113029680</v>
      </c>
    </row>
    <row r="12" spans="1:10">
      <c r="A12" s="66" t="s">
        <v>76</v>
      </c>
      <c r="B12" s="67">
        <v>7</v>
      </c>
      <c r="C12" s="67">
        <v>2</v>
      </c>
      <c r="D12" s="68">
        <v>556.65</v>
      </c>
      <c r="E12" s="67">
        <v>72</v>
      </c>
      <c r="F12" s="69">
        <v>1704390</v>
      </c>
      <c r="G12" s="70">
        <v>368564285</v>
      </c>
      <c r="H12" s="70">
        <v>39569754</v>
      </c>
      <c r="I12" s="71">
        <f t="shared" si="0"/>
        <v>408134039</v>
      </c>
    </row>
    <row r="13" spans="1:10">
      <c r="A13" s="66" t="s">
        <v>77</v>
      </c>
      <c r="B13" s="67">
        <v>4</v>
      </c>
      <c r="C13" s="67">
        <v>3</v>
      </c>
      <c r="D13" s="68">
        <v>419.97</v>
      </c>
      <c r="E13" s="67">
        <v>86</v>
      </c>
      <c r="F13" s="69">
        <v>1312210</v>
      </c>
      <c r="G13" s="70">
        <v>299107462</v>
      </c>
      <c r="H13" s="70">
        <v>31817672</v>
      </c>
      <c r="I13" s="71">
        <f t="shared" si="0"/>
        <v>330925134</v>
      </c>
    </row>
    <row r="14" spans="1:10">
      <c r="A14" s="66" t="s">
        <v>78</v>
      </c>
      <c r="B14" s="67">
        <v>9</v>
      </c>
      <c r="C14" s="67">
        <v>4</v>
      </c>
      <c r="D14" s="68">
        <v>833.04</v>
      </c>
      <c r="E14" s="67">
        <v>108</v>
      </c>
      <c r="F14" s="69">
        <v>3098536</v>
      </c>
      <c r="G14" s="72">
        <v>611332307</v>
      </c>
      <c r="H14" s="73">
        <v>72200829</v>
      </c>
      <c r="I14" s="71">
        <f t="shared" si="0"/>
        <v>683533136</v>
      </c>
    </row>
    <row r="15" spans="1:10">
      <c r="A15" s="66" t="s">
        <v>79</v>
      </c>
      <c r="B15" s="67">
        <v>4</v>
      </c>
      <c r="C15" s="67">
        <v>1</v>
      </c>
      <c r="D15" s="68">
        <v>129.61000000000001</v>
      </c>
      <c r="E15" s="67">
        <v>18</v>
      </c>
      <c r="F15" s="69">
        <v>316359</v>
      </c>
      <c r="G15" s="73">
        <v>65890902</v>
      </c>
      <c r="H15" s="70">
        <v>3704639</v>
      </c>
      <c r="I15" s="71">
        <f t="shared" si="0"/>
        <v>69595541</v>
      </c>
    </row>
    <row r="16" spans="1:10">
      <c r="A16" s="66" t="s">
        <v>80</v>
      </c>
      <c r="B16" s="67">
        <v>5</v>
      </c>
      <c r="C16" s="67">
        <v>1</v>
      </c>
      <c r="D16" s="68">
        <v>264.5</v>
      </c>
      <c r="E16" s="67">
        <v>37</v>
      </c>
      <c r="F16" s="69">
        <v>734294</v>
      </c>
      <c r="G16" s="70">
        <v>161432902</v>
      </c>
      <c r="H16" s="70">
        <v>31159444</v>
      </c>
      <c r="I16" s="71">
        <f t="shared" si="0"/>
        <v>192592346</v>
      </c>
    </row>
    <row r="17" spans="1:9">
      <c r="A17" s="66" t="s">
        <v>81</v>
      </c>
      <c r="B17" s="67">
        <v>9</v>
      </c>
      <c r="C17" s="67">
        <v>5</v>
      </c>
      <c r="D17" s="68">
        <v>425.06</v>
      </c>
      <c r="E17" s="67">
        <v>69</v>
      </c>
      <c r="F17" s="69">
        <v>1834203</v>
      </c>
      <c r="G17" s="70">
        <v>360242899</v>
      </c>
      <c r="H17" s="70">
        <v>42219641</v>
      </c>
      <c r="I17" s="71">
        <f t="shared" si="0"/>
        <v>402462540</v>
      </c>
    </row>
    <row r="18" spans="1:9">
      <c r="A18" s="66" t="s">
        <v>82</v>
      </c>
      <c r="B18" s="67">
        <v>7</v>
      </c>
      <c r="C18" s="67">
        <v>1</v>
      </c>
      <c r="D18" s="68">
        <v>714</v>
      </c>
      <c r="E18" s="67">
        <v>84</v>
      </c>
      <c r="F18" s="69">
        <v>1458252</v>
      </c>
      <c r="G18" s="70">
        <v>366690842</v>
      </c>
      <c r="H18" s="70">
        <v>67367200</v>
      </c>
      <c r="I18" s="71">
        <f t="shared" si="0"/>
        <v>434058042</v>
      </c>
    </row>
    <row r="19" spans="1:9">
      <c r="A19" s="66" t="s">
        <v>83</v>
      </c>
      <c r="B19" s="67">
        <v>4</v>
      </c>
      <c r="C19" s="67">
        <v>1</v>
      </c>
      <c r="D19" s="68">
        <v>141.76</v>
      </c>
      <c r="E19" s="67">
        <v>64</v>
      </c>
      <c r="F19" s="69">
        <v>444136</v>
      </c>
      <c r="G19" s="70">
        <v>82262944</v>
      </c>
      <c r="H19" s="70">
        <v>15559067</v>
      </c>
      <c r="I19" s="71">
        <f t="shared" si="0"/>
        <v>97822011</v>
      </c>
    </row>
    <row r="20" spans="1:9">
      <c r="A20" s="66" t="s">
        <v>84</v>
      </c>
      <c r="B20" s="67">
        <v>3</v>
      </c>
      <c r="C20" s="67">
        <v>2</v>
      </c>
      <c r="D20" s="68">
        <v>276.3</v>
      </c>
      <c r="E20" s="67">
        <v>29</v>
      </c>
      <c r="F20" s="69">
        <v>564342</v>
      </c>
      <c r="G20" s="70">
        <v>119998829</v>
      </c>
      <c r="H20" s="70">
        <v>21312517</v>
      </c>
      <c r="I20" s="71">
        <f t="shared" si="0"/>
        <v>141311346</v>
      </c>
    </row>
    <row r="21" spans="1:9" ht="30">
      <c r="A21" s="66" t="s">
        <v>85</v>
      </c>
      <c r="B21" s="67">
        <v>3</v>
      </c>
      <c r="C21" s="67">
        <v>2</v>
      </c>
      <c r="D21" s="68">
        <v>205</v>
      </c>
      <c r="E21" s="67">
        <v>63</v>
      </c>
      <c r="F21" s="69">
        <v>903164</v>
      </c>
      <c r="G21" s="74">
        <v>200692418</v>
      </c>
      <c r="H21" s="74">
        <v>27599549</v>
      </c>
      <c r="I21" s="75">
        <f t="shared" si="0"/>
        <v>228291967</v>
      </c>
    </row>
    <row r="22" spans="1:9">
      <c r="A22" s="66" t="s">
        <v>86</v>
      </c>
      <c r="B22" s="67">
        <v>11</v>
      </c>
      <c r="C22" s="67">
        <v>8</v>
      </c>
      <c r="D22" s="68">
        <v>500.69</v>
      </c>
      <c r="E22" s="67">
        <v>159</v>
      </c>
      <c r="F22" s="69">
        <v>8646119</v>
      </c>
      <c r="G22" s="74">
        <v>1359753013</v>
      </c>
      <c r="H22" s="70">
        <v>131141691</v>
      </c>
      <c r="I22" s="71">
        <f t="shared" si="0"/>
        <v>1490894704</v>
      </c>
    </row>
    <row r="23" spans="1:9">
      <c r="A23" s="66" t="s">
        <v>87</v>
      </c>
      <c r="B23" s="67">
        <v>1</v>
      </c>
      <c r="C23" s="67">
        <v>1</v>
      </c>
      <c r="D23" s="68">
        <v>165.05</v>
      </c>
      <c r="E23" s="67">
        <v>31</v>
      </c>
      <c r="F23" s="69">
        <v>223676</v>
      </c>
      <c r="G23" s="70">
        <v>43911676</v>
      </c>
      <c r="H23" s="70">
        <v>4770615</v>
      </c>
      <c r="I23" s="71">
        <f t="shared" si="0"/>
        <v>48682291</v>
      </c>
    </row>
    <row r="24" spans="1:9">
      <c r="A24" s="66" t="s">
        <v>88</v>
      </c>
      <c r="B24" s="67">
        <v>6</v>
      </c>
      <c r="C24" s="67">
        <v>1</v>
      </c>
      <c r="D24" s="68">
        <v>533.44000000000005</v>
      </c>
      <c r="E24" s="67">
        <v>79</v>
      </c>
      <c r="F24" s="69">
        <v>1099031</v>
      </c>
      <c r="G24" s="70">
        <v>188599972</v>
      </c>
      <c r="H24" s="70">
        <v>35393507</v>
      </c>
      <c r="I24" s="71">
        <f t="shared" si="0"/>
        <v>223993479</v>
      </c>
    </row>
    <row r="25" spans="1:9">
      <c r="A25" s="66" t="s">
        <v>89</v>
      </c>
      <c r="B25" s="67">
        <v>5</v>
      </c>
      <c r="C25" s="67">
        <v>4</v>
      </c>
      <c r="D25" s="68">
        <v>377.08</v>
      </c>
      <c r="E25" s="67">
        <v>182</v>
      </c>
      <c r="F25" s="69">
        <v>1968502</v>
      </c>
      <c r="G25" s="70">
        <v>366544769</v>
      </c>
      <c r="H25" s="70">
        <v>32813026</v>
      </c>
      <c r="I25" s="71">
        <f t="shared" si="0"/>
        <v>399357795</v>
      </c>
    </row>
    <row r="26" spans="1:9">
      <c r="A26" s="66" t="s">
        <v>90</v>
      </c>
      <c r="B26" s="67">
        <v>6</v>
      </c>
      <c r="C26" s="67">
        <v>3</v>
      </c>
      <c r="D26" s="68">
        <v>606.55999999999995</v>
      </c>
      <c r="E26" s="67">
        <v>99</v>
      </c>
      <c r="F26" s="69">
        <v>1180486</v>
      </c>
      <c r="G26" s="70">
        <v>254709796</v>
      </c>
      <c r="H26" s="70">
        <v>36028882</v>
      </c>
      <c r="I26" s="71">
        <f t="shared" si="0"/>
        <v>290738678</v>
      </c>
    </row>
    <row r="27" spans="1:9">
      <c r="A27" s="66" t="s">
        <v>91</v>
      </c>
      <c r="B27" s="67">
        <v>7</v>
      </c>
      <c r="C27" s="67">
        <v>3</v>
      </c>
      <c r="D27" s="68">
        <v>666.48</v>
      </c>
      <c r="E27" s="67">
        <v>63</v>
      </c>
      <c r="F27" s="69">
        <v>1287888</v>
      </c>
      <c r="G27" s="70">
        <v>253258497</v>
      </c>
      <c r="H27" s="70">
        <v>29936798</v>
      </c>
      <c r="I27" s="71">
        <f t="shared" si="0"/>
        <v>283195295</v>
      </c>
    </row>
    <row r="28" spans="1:9">
      <c r="A28" s="66" t="s">
        <v>92</v>
      </c>
      <c r="B28" s="67">
        <v>6</v>
      </c>
      <c r="C28" s="67">
        <v>2</v>
      </c>
      <c r="D28" s="68">
        <v>269.2</v>
      </c>
      <c r="E28" s="67">
        <v>33</v>
      </c>
      <c r="F28" s="69">
        <v>936631</v>
      </c>
      <c r="G28" s="70">
        <v>180248929</v>
      </c>
      <c r="H28" s="70">
        <v>31076690</v>
      </c>
      <c r="I28" s="71">
        <f t="shared" si="0"/>
        <v>211325619</v>
      </c>
    </row>
    <row r="29" spans="1:9">
      <c r="A29" s="66" t="s">
        <v>93</v>
      </c>
      <c r="B29" s="67">
        <v>4</v>
      </c>
      <c r="C29" s="67">
        <v>3</v>
      </c>
      <c r="D29" s="68">
        <v>361.63</v>
      </c>
      <c r="E29" s="67">
        <v>42</v>
      </c>
      <c r="F29" s="69">
        <v>636056</v>
      </c>
      <c r="G29" s="70">
        <v>130659919</v>
      </c>
      <c r="H29" s="70">
        <v>14176121</v>
      </c>
      <c r="I29" s="71">
        <f t="shared" si="0"/>
        <v>144836040</v>
      </c>
    </row>
    <row r="30" spans="1:9">
      <c r="A30" s="66" t="s">
        <v>94</v>
      </c>
      <c r="B30" s="67">
        <v>12</v>
      </c>
      <c r="C30" s="67">
        <v>4</v>
      </c>
      <c r="D30" s="68">
        <v>404.95</v>
      </c>
      <c r="E30" s="67">
        <v>159</v>
      </c>
      <c r="F30" s="69">
        <v>2628573</v>
      </c>
      <c r="G30" s="70">
        <v>521487354</v>
      </c>
      <c r="H30" s="70">
        <v>29332365</v>
      </c>
      <c r="I30" s="71">
        <f t="shared" si="0"/>
        <v>550819719</v>
      </c>
    </row>
    <row r="31" spans="1:9">
      <c r="A31" s="66" t="s">
        <v>95</v>
      </c>
      <c r="B31" s="67">
        <v>7</v>
      </c>
      <c r="C31" s="67">
        <v>1</v>
      </c>
      <c r="D31" s="68">
        <v>277</v>
      </c>
      <c r="E31" s="67">
        <v>65</v>
      </c>
      <c r="F31" s="69">
        <v>1223624</v>
      </c>
      <c r="G31" s="70">
        <v>235475956</v>
      </c>
      <c r="H31" s="70">
        <v>28797443</v>
      </c>
      <c r="I31" s="71">
        <f t="shared" si="0"/>
        <v>264273399</v>
      </c>
    </row>
    <row r="32" spans="1:9">
      <c r="A32" s="66" t="s">
        <v>96</v>
      </c>
      <c r="B32" s="67">
        <v>6</v>
      </c>
      <c r="C32" s="67">
        <v>3</v>
      </c>
      <c r="D32" s="68">
        <v>741.37</v>
      </c>
      <c r="E32" s="67">
        <v>62</v>
      </c>
      <c r="F32" s="69">
        <v>1450368</v>
      </c>
      <c r="G32" s="70">
        <v>272218659</v>
      </c>
      <c r="H32" s="70">
        <v>24971150</v>
      </c>
      <c r="I32" s="71">
        <f t="shared" si="0"/>
        <v>297189809</v>
      </c>
    </row>
    <row r="33" spans="1:10">
      <c r="A33" s="66" t="s">
        <v>97</v>
      </c>
      <c r="B33" s="67">
        <v>5</v>
      </c>
      <c r="C33" s="67">
        <v>1</v>
      </c>
      <c r="D33" s="68">
        <v>306.88</v>
      </c>
      <c r="E33" s="67">
        <v>86</v>
      </c>
      <c r="F33" s="69">
        <v>650602</v>
      </c>
      <c r="G33" s="70">
        <v>134975162</v>
      </c>
      <c r="H33" s="70">
        <v>9515132</v>
      </c>
      <c r="I33" s="71">
        <f t="shared" si="0"/>
        <v>144490294</v>
      </c>
    </row>
    <row r="34" spans="1:10">
      <c r="A34" s="66" t="s">
        <v>98</v>
      </c>
      <c r="B34" s="67">
        <v>6</v>
      </c>
      <c r="C34" s="67">
        <v>1</v>
      </c>
      <c r="D34" s="68">
        <v>1883.54</v>
      </c>
      <c r="E34" s="67">
        <v>81</v>
      </c>
      <c r="F34" s="69">
        <v>1987775</v>
      </c>
      <c r="G34" s="70">
        <v>301979472</v>
      </c>
      <c r="H34" s="70">
        <v>35618616</v>
      </c>
      <c r="I34" s="71">
        <f t="shared" si="0"/>
        <v>337598088</v>
      </c>
    </row>
    <row r="35" spans="1:10">
      <c r="A35" s="66" t="s">
        <v>99</v>
      </c>
      <c r="B35" s="67">
        <v>10</v>
      </c>
      <c r="C35" s="67">
        <v>6</v>
      </c>
      <c r="D35" s="68">
        <v>653.89</v>
      </c>
      <c r="E35" s="67">
        <v>90</v>
      </c>
      <c r="F35" s="69">
        <v>2533855</v>
      </c>
      <c r="G35" s="70">
        <v>496079092</v>
      </c>
      <c r="H35" s="70">
        <v>93031900</v>
      </c>
      <c r="I35" s="71">
        <f t="shared" si="0"/>
        <v>589110992</v>
      </c>
    </row>
    <row r="36" spans="1:10" ht="15.75" thickBot="1">
      <c r="A36" s="76" t="s">
        <v>100</v>
      </c>
      <c r="B36" s="77">
        <f t="shared" ref="B36:I36" si="1">SUM(B8:B35)</f>
        <v>172</v>
      </c>
      <c r="C36" s="77">
        <f t="shared" si="1"/>
        <v>72</v>
      </c>
      <c r="D36" s="78">
        <f t="shared" si="1"/>
        <v>13264.439999999999</v>
      </c>
      <c r="E36" s="79">
        <f t="shared" si="1"/>
        <v>2120</v>
      </c>
      <c r="F36" s="80">
        <f t="shared" si="1"/>
        <v>44799494</v>
      </c>
      <c r="G36" s="81">
        <f t="shared" si="1"/>
        <v>8556152619</v>
      </c>
      <c r="H36" s="81">
        <f t="shared" si="1"/>
        <v>1009297302</v>
      </c>
      <c r="I36" s="82">
        <f t="shared" si="1"/>
        <v>9565449921</v>
      </c>
      <c r="J36" s="83"/>
    </row>
    <row r="37" spans="1:10">
      <c r="A37" s="59"/>
      <c r="B37" s="59"/>
      <c r="C37" s="59"/>
      <c r="D37" s="84"/>
      <c r="E37" s="59"/>
      <c r="F37" s="85"/>
      <c r="G37" s="59"/>
      <c r="H37" s="59"/>
      <c r="I37" s="85"/>
    </row>
    <row r="38" spans="1:10">
      <c r="A38" s="86" t="s">
        <v>101</v>
      </c>
      <c r="B38" s="59"/>
      <c r="C38" s="59"/>
      <c r="D38" s="59"/>
      <c r="E38" s="59"/>
      <c r="F38" s="59"/>
      <c r="G38" s="59"/>
      <c r="H38" s="59"/>
      <c r="I38" s="59"/>
    </row>
    <row r="39" spans="1:10">
      <c r="A39" s="87" t="s">
        <v>102</v>
      </c>
      <c r="B39" s="59"/>
      <c r="C39" s="59"/>
      <c r="D39" s="59"/>
      <c r="E39" s="59"/>
      <c r="F39" s="59"/>
      <c r="G39" s="59"/>
      <c r="H39" s="59"/>
      <c r="I39" s="59"/>
    </row>
    <row r="40" spans="1:10">
      <c r="A40" s="86" t="s">
        <v>103</v>
      </c>
      <c r="B40" s="59"/>
      <c r="C40" s="59"/>
      <c r="D40" s="59"/>
      <c r="E40" s="59"/>
      <c r="F40" s="59"/>
      <c r="G40" s="59"/>
      <c r="H40" s="59"/>
      <c r="I40" s="59"/>
    </row>
    <row r="41" spans="1:10" ht="20.25" customHeight="1">
      <c r="A41" s="215" t="s">
        <v>104</v>
      </c>
      <c r="B41" s="214"/>
      <c r="C41" s="214"/>
      <c r="D41" s="214"/>
      <c r="E41" s="214"/>
      <c r="F41" s="214"/>
      <c r="G41" s="214"/>
      <c r="H41" s="214"/>
      <c r="I41" s="214"/>
    </row>
    <row r="42" spans="1:10">
      <c r="A42" s="88" t="s">
        <v>105</v>
      </c>
      <c r="B42" s="59"/>
      <c r="C42" s="59"/>
      <c r="D42" s="59"/>
      <c r="E42" s="59"/>
      <c r="F42" s="59"/>
      <c r="G42" s="59"/>
      <c r="H42" s="59"/>
      <c r="I42" s="59"/>
    </row>
    <row r="43" spans="1:10">
      <c r="A43" s="89" t="s">
        <v>53</v>
      </c>
      <c r="B43" s="59"/>
      <c r="C43" s="59"/>
      <c r="D43" s="59"/>
      <c r="E43" s="59"/>
      <c r="F43" s="59"/>
      <c r="G43" s="59"/>
      <c r="H43" s="59"/>
      <c r="I43" s="59"/>
    </row>
    <row r="44" spans="1:10">
      <c r="A44" s="88" t="s">
        <v>106</v>
      </c>
      <c r="B44" s="59"/>
      <c r="C44" s="59"/>
      <c r="D44" s="59"/>
      <c r="E44" s="59"/>
      <c r="F44" s="59"/>
      <c r="G44" s="59"/>
      <c r="H44" s="59"/>
      <c r="I44" s="59"/>
    </row>
    <row r="45" spans="1:10">
      <c r="A45" s="88" t="s">
        <v>107</v>
      </c>
      <c r="B45" s="59"/>
      <c r="C45" s="59"/>
      <c r="D45" s="59"/>
      <c r="E45" s="59"/>
      <c r="F45" s="59"/>
      <c r="G45" s="59"/>
      <c r="H45" s="59"/>
      <c r="I45" s="59"/>
    </row>
    <row r="46" spans="1:10">
      <c r="A46" s="88" t="s">
        <v>108</v>
      </c>
      <c r="B46" s="59"/>
      <c r="C46" s="59"/>
      <c r="D46" s="59"/>
      <c r="E46" s="59"/>
      <c r="F46" s="59"/>
      <c r="G46" s="59"/>
      <c r="H46" s="59"/>
      <c r="I46" s="59"/>
    </row>
    <row r="47" spans="1:10">
      <c r="A47" s="59"/>
      <c r="B47" s="59"/>
      <c r="C47" s="59"/>
      <c r="D47" s="59"/>
      <c r="E47" s="59"/>
      <c r="F47" s="59"/>
      <c r="G47" s="59"/>
      <c r="H47" s="59"/>
      <c r="I47" s="59"/>
    </row>
    <row r="48" spans="1:10">
      <c r="A48" s="59"/>
      <c r="B48" s="59"/>
      <c r="C48" s="59"/>
      <c r="D48" s="59"/>
      <c r="E48" s="59"/>
      <c r="F48" s="59"/>
      <c r="G48" s="59"/>
      <c r="H48" s="59"/>
      <c r="I48" s="59"/>
    </row>
    <row r="49" spans="1:9">
      <c r="A49" s="59"/>
      <c r="B49" s="59"/>
      <c r="C49" s="59"/>
      <c r="D49" s="59"/>
      <c r="E49" s="59"/>
      <c r="F49" s="59"/>
      <c r="G49" s="59"/>
      <c r="H49" s="59"/>
      <c r="I49" s="59"/>
    </row>
    <row r="50" spans="1:9">
      <c r="A50" s="59"/>
      <c r="B50" s="59"/>
      <c r="C50" s="59"/>
      <c r="D50" s="59"/>
      <c r="E50" s="59"/>
      <c r="F50" s="59"/>
      <c r="G50" s="59"/>
      <c r="H50" s="59"/>
      <c r="I50" s="59"/>
    </row>
    <row r="51" spans="1:9">
      <c r="A51" s="59"/>
      <c r="B51" s="59"/>
      <c r="C51" s="59"/>
      <c r="D51" s="59"/>
      <c r="E51" s="59"/>
      <c r="F51" s="59"/>
      <c r="G51" s="59"/>
      <c r="H51" s="59"/>
      <c r="I51" s="59"/>
    </row>
    <row r="52" spans="1:9">
      <c r="A52" s="59"/>
      <c r="B52" s="59"/>
      <c r="C52" s="59"/>
      <c r="D52" s="59"/>
      <c r="E52" s="59"/>
      <c r="F52" s="59"/>
      <c r="G52" s="59"/>
      <c r="H52" s="59"/>
      <c r="I52" s="59"/>
    </row>
    <row r="53" spans="1:9">
      <c r="A53" s="59"/>
      <c r="B53" s="59"/>
      <c r="C53" s="59"/>
      <c r="D53" s="59"/>
      <c r="E53" s="59"/>
      <c r="F53" s="59"/>
      <c r="G53" s="59"/>
      <c r="H53" s="59"/>
      <c r="I53" s="59"/>
    </row>
    <row r="54" spans="1:9">
      <c r="A54" s="59"/>
      <c r="B54" s="59"/>
      <c r="C54" s="59"/>
      <c r="D54" s="59"/>
      <c r="E54" s="59"/>
      <c r="F54" s="59"/>
      <c r="G54" s="59"/>
      <c r="H54" s="59"/>
      <c r="I54" s="59"/>
    </row>
    <row r="55" spans="1:9">
      <c r="A55" s="59"/>
      <c r="B55" s="59"/>
      <c r="C55" s="59"/>
      <c r="D55" s="59"/>
      <c r="E55" s="59"/>
      <c r="F55" s="59"/>
      <c r="G55" s="59"/>
      <c r="H55" s="59"/>
      <c r="I55" s="59"/>
    </row>
    <row r="56" spans="1:9">
      <c r="A56" s="59"/>
      <c r="B56" s="59"/>
      <c r="C56" s="59"/>
      <c r="D56" s="59"/>
      <c r="E56" s="59"/>
      <c r="F56" s="59"/>
      <c r="G56" s="59"/>
      <c r="H56" s="59"/>
      <c r="I56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/>
  </sheetViews>
  <sheetFormatPr defaultColWidth="12.5703125" defaultRowHeight="15.75"/>
  <cols>
    <col min="1" max="1" width="28.7109375" style="4" customWidth="1"/>
    <col min="2" max="2" width="9.140625" style="4" bestFit="1" customWidth="1"/>
    <col min="3" max="3" width="10.28515625" style="4" bestFit="1" customWidth="1"/>
    <col min="4" max="4" width="12.5703125" style="4" bestFit="1" customWidth="1"/>
    <col min="5" max="5" width="9.140625" style="4" bestFit="1" customWidth="1"/>
    <col min="6" max="6" width="6.85546875" style="4" bestFit="1" customWidth="1"/>
    <col min="7" max="7" width="10.28515625" style="4" bestFit="1" customWidth="1"/>
    <col min="8" max="8" width="12.5703125" style="4" bestFit="1" customWidth="1"/>
    <col min="9" max="10" width="6.85546875" style="4" bestFit="1" customWidth="1"/>
    <col min="11" max="11" width="10.28515625" style="4" bestFit="1" customWidth="1"/>
    <col min="12" max="12" width="12.5703125" style="4" bestFit="1" customWidth="1"/>
    <col min="13" max="14" width="9.140625" style="4" bestFit="1" customWidth="1"/>
    <col min="15" max="15" width="10.28515625" style="4" bestFit="1" customWidth="1"/>
    <col min="16" max="16" width="12.5703125" style="4" bestFit="1" customWidth="1"/>
    <col min="17" max="17" width="9.140625" style="4" bestFit="1" customWidth="1"/>
    <col min="18" max="18" width="6.85546875" style="4" bestFit="1" customWidth="1"/>
    <col min="19" max="19" width="10.28515625" style="4" bestFit="1" customWidth="1"/>
    <col min="20" max="20" width="12.5703125" style="4" bestFit="1" customWidth="1"/>
    <col min="21" max="21" width="6.85546875" style="4" bestFit="1" customWidth="1"/>
    <col min="22" max="22" width="9.140625" style="4" bestFit="1" customWidth="1"/>
    <col min="23" max="23" width="10.28515625" style="4" bestFit="1" customWidth="1"/>
    <col min="24" max="24" width="12.5703125" style="4" bestFit="1"/>
    <col min="25" max="25" width="10.28515625" style="4" bestFit="1" customWidth="1"/>
    <col min="26" max="16384" width="12.5703125" style="4"/>
  </cols>
  <sheetData>
    <row r="1" spans="1:26" ht="18.75">
      <c r="A1" s="217" t="s">
        <v>38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6" ht="18.75">
      <c r="A2" s="217" t="s">
        <v>31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</row>
    <row r="3" spans="1:26" ht="18.75">
      <c r="A3" s="217" t="s">
        <v>32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</row>
    <row r="4" spans="1:26" ht="18.75">
      <c r="A4" s="217" t="s">
        <v>39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</row>
    <row r="5" spans="1:26" ht="18.75">
      <c r="A5" s="217" t="s">
        <v>195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</row>
    <row r="6" spans="1:26" ht="16.5" thickBot="1">
      <c r="A6" s="216" t="s">
        <v>196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1:26" ht="15.75" customHeight="1" thickBot="1">
      <c r="A7" s="221"/>
      <c r="B7" s="219" t="s">
        <v>40</v>
      </c>
      <c r="C7" s="219"/>
      <c r="D7" s="219"/>
      <c r="E7" s="220"/>
      <c r="F7" s="219" t="s">
        <v>41</v>
      </c>
      <c r="G7" s="219"/>
      <c r="H7" s="219"/>
      <c r="I7" s="220"/>
      <c r="J7" s="219" t="s">
        <v>42</v>
      </c>
      <c r="K7" s="219"/>
      <c r="L7" s="219"/>
      <c r="M7" s="220"/>
      <c r="N7" s="219" t="s">
        <v>43</v>
      </c>
      <c r="O7" s="219"/>
      <c r="P7" s="219"/>
      <c r="Q7" s="220"/>
      <c r="R7" s="219" t="s">
        <v>44</v>
      </c>
      <c r="S7" s="219"/>
      <c r="T7" s="219"/>
      <c r="U7" s="220"/>
      <c r="V7" s="219" t="s">
        <v>30</v>
      </c>
      <c r="W7" s="219"/>
      <c r="X7" s="219"/>
      <c r="Y7" s="220"/>
    </row>
    <row r="8" spans="1:26">
      <c r="A8" s="189" t="s">
        <v>0</v>
      </c>
      <c r="B8" s="5" t="s">
        <v>33</v>
      </c>
      <c r="C8" s="6" t="s">
        <v>34</v>
      </c>
      <c r="D8" s="7" t="s">
        <v>45</v>
      </c>
      <c r="E8" s="8" t="s">
        <v>30</v>
      </c>
      <c r="F8" s="5" t="s">
        <v>33</v>
      </c>
      <c r="G8" s="6" t="s">
        <v>34</v>
      </c>
      <c r="H8" s="7" t="s">
        <v>45</v>
      </c>
      <c r="I8" s="8" t="s">
        <v>30</v>
      </c>
      <c r="J8" s="5" t="s">
        <v>33</v>
      </c>
      <c r="K8" s="6" t="s">
        <v>34</v>
      </c>
      <c r="L8" s="7" t="s">
        <v>45</v>
      </c>
      <c r="M8" s="8" t="s">
        <v>30</v>
      </c>
      <c r="N8" s="5" t="s">
        <v>33</v>
      </c>
      <c r="O8" s="6" t="s">
        <v>34</v>
      </c>
      <c r="P8" s="7" t="s">
        <v>45</v>
      </c>
      <c r="Q8" s="8" t="s">
        <v>30</v>
      </c>
      <c r="R8" s="5" t="s">
        <v>33</v>
      </c>
      <c r="S8" s="6" t="s">
        <v>34</v>
      </c>
      <c r="T8" s="7" t="s">
        <v>45</v>
      </c>
      <c r="U8" s="9" t="s">
        <v>30</v>
      </c>
      <c r="V8" s="10" t="s">
        <v>33</v>
      </c>
      <c r="W8" s="10" t="s">
        <v>34</v>
      </c>
      <c r="X8" s="10" t="s">
        <v>45</v>
      </c>
      <c r="Y8" s="11" t="s">
        <v>30</v>
      </c>
    </row>
    <row r="9" spans="1:26">
      <c r="A9" s="12" t="s">
        <v>1</v>
      </c>
      <c r="B9" s="154">
        <v>19386</v>
      </c>
      <c r="C9" s="155">
        <v>32609</v>
      </c>
      <c r="D9" s="155">
        <v>2550</v>
      </c>
      <c r="E9" s="156">
        <v>54545</v>
      </c>
      <c r="F9" s="157">
        <v>118</v>
      </c>
      <c r="G9" s="155">
        <v>293</v>
      </c>
      <c r="H9" s="155">
        <v>46</v>
      </c>
      <c r="I9" s="158">
        <v>457</v>
      </c>
      <c r="J9" s="154">
        <v>4914</v>
      </c>
      <c r="K9" s="155">
        <v>9590</v>
      </c>
      <c r="L9" s="155">
        <v>558</v>
      </c>
      <c r="M9" s="156">
        <v>15062</v>
      </c>
      <c r="N9" s="157">
        <v>18534</v>
      </c>
      <c r="O9" s="155">
        <v>20702</v>
      </c>
      <c r="P9" s="155">
        <v>1719</v>
      </c>
      <c r="Q9" s="158">
        <v>40955</v>
      </c>
      <c r="R9" s="154">
        <v>28</v>
      </c>
      <c r="S9" s="155">
        <v>70</v>
      </c>
      <c r="T9" s="155">
        <v>10</v>
      </c>
      <c r="U9" s="156">
        <v>108</v>
      </c>
      <c r="V9" s="157">
        <v>42980</v>
      </c>
      <c r="W9" s="155">
        <v>63264</v>
      </c>
      <c r="X9" s="155">
        <v>4883</v>
      </c>
      <c r="Y9" s="156">
        <v>111127</v>
      </c>
    </row>
    <row r="10" spans="1:26">
      <c r="A10" s="13" t="s">
        <v>2</v>
      </c>
      <c r="B10" s="159">
        <v>773</v>
      </c>
      <c r="C10" s="160">
        <v>1182</v>
      </c>
      <c r="D10" s="160">
        <v>41</v>
      </c>
      <c r="E10" s="161">
        <v>1996</v>
      </c>
      <c r="F10" s="162">
        <v>1</v>
      </c>
      <c r="G10" s="160">
        <v>3</v>
      </c>
      <c r="H10" s="160">
        <v>0</v>
      </c>
      <c r="I10" s="163">
        <v>4</v>
      </c>
      <c r="J10" s="159">
        <v>215</v>
      </c>
      <c r="K10" s="160">
        <v>414</v>
      </c>
      <c r="L10" s="160">
        <v>10</v>
      </c>
      <c r="M10" s="161">
        <v>639</v>
      </c>
      <c r="N10" s="162">
        <v>700</v>
      </c>
      <c r="O10" s="160">
        <v>987</v>
      </c>
      <c r="P10" s="160">
        <v>36</v>
      </c>
      <c r="Q10" s="163">
        <v>1723</v>
      </c>
      <c r="R10" s="159">
        <v>0</v>
      </c>
      <c r="S10" s="160">
        <v>0</v>
      </c>
      <c r="T10" s="160">
        <v>0</v>
      </c>
      <c r="U10" s="161">
        <v>0</v>
      </c>
      <c r="V10" s="162">
        <v>1689</v>
      </c>
      <c r="W10" s="160">
        <v>2586</v>
      </c>
      <c r="X10" s="160">
        <v>87</v>
      </c>
      <c r="Y10" s="161">
        <v>4362</v>
      </c>
      <c r="Z10" s="19">
        <f>Y10/$Y$9</f>
        <v>3.9252386908672061E-2</v>
      </c>
    </row>
    <row r="11" spans="1:26">
      <c r="A11" s="14" t="s">
        <v>3</v>
      </c>
      <c r="B11" s="164">
        <v>1640</v>
      </c>
      <c r="C11" s="165">
        <v>2974</v>
      </c>
      <c r="D11" s="165">
        <v>247</v>
      </c>
      <c r="E11" s="166">
        <v>4861</v>
      </c>
      <c r="F11" s="167">
        <v>1</v>
      </c>
      <c r="G11" s="165">
        <v>2</v>
      </c>
      <c r="H11" s="165">
        <v>0</v>
      </c>
      <c r="I11" s="168">
        <v>3</v>
      </c>
      <c r="J11" s="164">
        <v>483</v>
      </c>
      <c r="K11" s="165">
        <v>756</v>
      </c>
      <c r="L11" s="165">
        <v>124</v>
      </c>
      <c r="M11" s="166">
        <v>1363</v>
      </c>
      <c r="N11" s="167">
        <v>3066</v>
      </c>
      <c r="O11" s="165">
        <v>3419</v>
      </c>
      <c r="P11" s="165">
        <v>351</v>
      </c>
      <c r="Q11" s="168">
        <v>6836</v>
      </c>
      <c r="R11" s="164">
        <v>0</v>
      </c>
      <c r="S11" s="165">
        <v>0</v>
      </c>
      <c r="T11" s="165">
        <v>0</v>
      </c>
      <c r="U11" s="166">
        <v>0</v>
      </c>
      <c r="V11" s="167">
        <v>5190</v>
      </c>
      <c r="W11" s="165">
        <v>7151</v>
      </c>
      <c r="X11" s="165">
        <v>722</v>
      </c>
      <c r="Y11" s="166">
        <v>13063</v>
      </c>
      <c r="Z11" s="19">
        <f t="shared" ref="Z11:Z37" si="0">Y11/$Y$9</f>
        <v>0.11755019032278384</v>
      </c>
    </row>
    <row r="12" spans="1:26">
      <c r="A12" s="14" t="s">
        <v>4</v>
      </c>
      <c r="B12" s="164">
        <v>234</v>
      </c>
      <c r="C12" s="165">
        <v>478</v>
      </c>
      <c r="D12" s="165">
        <v>18</v>
      </c>
      <c r="E12" s="166">
        <v>730</v>
      </c>
      <c r="F12" s="167">
        <v>0</v>
      </c>
      <c r="G12" s="165">
        <v>0</v>
      </c>
      <c r="H12" s="165">
        <v>0</v>
      </c>
      <c r="I12" s="168">
        <v>0</v>
      </c>
      <c r="J12" s="164">
        <v>77</v>
      </c>
      <c r="K12" s="165">
        <v>208</v>
      </c>
      <c r="L12" s="165">
        <v>4</v>
      </c>
      <c r="M12" s="166">
        <v>289</v>
      </c>
      <c r="N12" s="167">
        <v>504</v>
      </c>
      <c r="O12" s="165">
        <v>640</v>
      </c>
      <c r="P12" s="165">
        <v>29</v>
      </c>
      <c r="Q12" s="168">
        <v>1173</v>
      </c>
      <c r="R12" s="164">
        <v>0</v>
      </c>
      <c r="S12" s="165">
        <v>0</v>
      </c>
      <c r="T12" s="165">
        <v>0</v>
      </c>
      <c r="U12" s="166">
        <v>0</v>
      </c>
      <c r="V12" s="167">
        <v>815</v>
      </c>
      <c r="W12" s="165">
        <v>1326</v>
      </c>
      <c r="X12" s="165">
        <v>51</v>
      </c>
      <c r="Y12" s="166">
        <v>2192</v>
      </c>
      <c r="Z12" s="19">
        <f t="shared" si="0"/>
        <v>1.9725179299360192E-2</v>
      </c>
    </row>
    <row r="13" spans="1:26">
      <c r="A13" s="14" t="s">
        <v>5</v>
      </c>
      <c r="B13" s="164">
        <v>73</v>
      </c>
      <c r="C13" s="165">
        <v>143</v>
      </c>
      <c r="D13" s="165">
        <v>5</v>
      </c>
      <c r="E13" s="166">
        <v>221</v>
      </c>
      <c r="F13" s="167">
        <v>0</v>
      </c>
      <c r="G13" s="165">
        <v>0</v>
      </c>
      <c r="H13" s="165">
        <v>0</v>
      </c>
      <c r="I13" s="168">
        <v>0</v>
      </c>
      <c r="J13" s="164">
        <v>18</v>
      </c>
      <c r="K13" s="165">
        <v>50</v>
      </c>
      <c r="L13" s="165">
        <v>0</v>
      </c>
      <c r="M13" s="166">
        <v>68</v>
      </c>
      <c r="N13" s="167">
        <v>81</v>
      </c>
      <c r="O13" s="165">
        <v>47</v>
      </c>
      <c r="P13" s="165">
        <v>7</v>
      </c>
      <c r="Q13" s="168">
        <v>135</v>
      </c>
      <c r="R13" s="164">
        <v>0</v>
      </c>
      <c r="S13" s="165">
        <v>0</v>
      </c>
      <c r="T13" s="165">
        <v>0</v>
      </c>
      <c r="U13" s="166">
        <v>0</v>
      </c>
      <c r="V13" s="167">
        <v>172</v>
      </c>
      <c r="W13" s="165">
        <v>240</v>
      </c>
      <c r="X13" s="165">
        <v>12</v>
      </c>
      <c r="Y13" s="166">
        <v>424</v>
      </c>
      <c r="Z13" s="19">
        <f t="shared" si="0"/>
        <v>3.815454390022227E-3</v>
      </c>
    </row>
    <row r="14" spans="1:26">
      <c r="A14" s="14" t="s">
        <v>6</v>
      </c>
      <c r="B14" s="164">
        <v>476</v>
      </c>
      <c r="C14" s="165">
        <v>882</v>
      </c>
      <c r="D14" s="165">
        <v>105</v>
      </c>
      <c r="E14" s="166">
        <v>1463</v>
      </c>
      <c r="F14" s="167">
        <v>4</v>
      </c>
      <c r="G14" s="165">
        <v>8</v>
      </c>
      <c r="H14" s="165">
        <v>0</v>
      </c>
      <c r="I14" s="168">
        <v>12</v>
      </c>
      <c r="J14" s="164">
        <v>171</v>
      </c>
      <c r="K14" s="165">
        <v>409</v>
      </c>
      <c r="L14" s="165">
        <v>32</v>
      </c>
      <c r="M14" s="166">
        <v>612</v>
      </c>
      <c r="N14" s="167">
        <v>452</v>
      </c>
      <c r="O14" s="165">
        <v>376</v>
      </c>
      <c r="P14" s="165">
        <v>62</v>
      </c>
      <c r="Q14" s="168">
        <v>890</v>
      </c>
      <c r="R14" s="164">
        <v>0</v>
      </c>
      <c r="S14" s="165">
        <v>0</v>
      </c>
      <c r="T14" s="165">
        <v>0</v>
      </c>
      <c r="U14" s="166">
        <v>0</v>
      </c>
      <c r="V14" s="167">
        <v>1103</v>
      </c>
      <c r="W14" s="165">
        <v>1675</v>
      </c>
      <c r="X14" s="165">
        <v>199</v>
      </c>
      <c r="Y14" s="166">
        <v>2977</v>
      </c>
      <c r="Z14" s="19">
        <f t="shared" si="0"/>
        <v>2.6789169148811721E-2</v>
      </c>
    </row>
    <row r="15" spans="1:26">
      <c r="A15" s="14" t="s">
        <v>7</v>
      </c>
      <c r="B15" s="164">
        <v>537</v>
      </c>
      <c r="C15" s="165">
        <v>1029</v>
      </c>
      <c r="D15" s="165">
        <v>92</v>
      </c>
      <c r="E15" s="166">
        <v>1658</v>
      </c>
      <c r="F15" s="167">
        <v>0</v>
      </c>
      <c r="G15" s="165">
        <v>0</v>
      </c>
      <c r="H15" s="165">
        <v>0</v>
      </c>
      <c r="I15" s="168">
        <v>0</v>
      </c>
      <c r="J15" s="164">
        <v>172</v>
      </c>
      <c r="K15" s="165">
        <v>384</v>
      </c>
      <c r="L15" s="165">
        <v>27</v>
      </c>
      <c r="M15" s="166">
        <v>583</v>
      </c>
      <c r="N15" s="167">
        <v>170</v>
      </c>
      <c r="O15" s="165">
        <v>115</v>
      </c>
      <c r="P15" s="165">
        <v>20</v>
      </c>
      <c r="Q15" s="168">
        <v>305</v>
      </c>
      <c r="R15" s="164">
        <v>0</v>
      </c>
      <c r="S15" s="165">
        <v>0</v>
      </c>
      <c r="T15" s="165">
        <v>0</v>
      </c>
      <c r="U15" s="166">
        <v>0</v>
      </c>
      <c r="V15" s="167">
        <v>879</v>
      </c>
      <c r="W15" s="165">
        <v>1528</v>
      </c>
      <c r="X15" s="165">
        <v>139</v>
      </c>
      <c r="Y15" s="166">
        <v>2546</v>
      </c>
      <c r="Z15" s="19">
        <f t="shared" si="0"/>
        <v>2.2910723766501391E-2</v>
      </c>
    </row>
    <row r="16" spans="1:26">
      <c r="A16" s="14" t="s">
        <v>8</v>
      </c>
      <c r="B16" s="164">
        <v>701</v>
      </c>
      <c r="C16" s="165">
        <v>1405</v>
      </c>
      <c r="D16" s="165">
        <v>35</v>
      </c>
      <c r="E16" s="166">
        <v>2141</v>
      </c>
      <c r="F16" s="167">
        <v>6</v>
      </c>
      <c r="G16" s="165">
        <v>10</v>
      </c>
      <c r="H16" s="165">
        <v>0</v>
      </c>
      <c r="I16" s="168">
        <v>16</v>
      </c>
      <c r="J16" s="164">
        <v>327</v>
      </c>
      <c r="K16" s="165">
        <v>733</v>
      </c>
      <c r="L16" s="165">
        <v>11</v>
      </c>
      <c r="M16" s="166">
        <v>1071</v>
      </c>
      <c r="N16" s="167">
        <v>1154</v>
      </c>
      <c r="O16" s="165">
        <v>1600</v>
      </c>
      <c r="P16" s="165">
        <v>35</v>
      </c>
      <c r="Q16" s="168">
        <v>2789</v>
      </c>
      <c r="R16" s="164">
        <v>0</v>
      </c>
      <c r="S16" s="165">
        <v>0</v>
      </c>
      <c r="T16" s="165">
        <v>0</v>
      </c>
      <c r="U16" s="166">
        <v>0</v>
      </c>
      <c r="V16" s="167">
        <v>2188</v>
      </c>
      <c r="W16" s="165">
        <v>3748</v>
      </c>
      <c r="X16" s="165">
        <v>81</v>
      </c>
      <c r="Y16" s="166">
        <v>6017</v>
      </c>
      <c r="Z16" s="19">
        <f t="shared" si="0"/>
        <v>5.4145257228216365E-2</v>
      </c>
    </row>
    <row r="17" spans="1:26">
      <c r="A17" s="14" t="s">
        <v>9</v>
      </c>
      <c r="B17" s="164">
        <v>22</v>
      </c>
      <c r="C17" s="165">
        <v>47</v>
      </c>
      <c r="D17" s="165">
        <v>4</v>
      </c>
      <c r="E17" s="166">
        <v>73</v>
      </c>
      <c r="F17" s="167">
        <v>0</v>
      </c>
      <c r="G17" s="165">
        <v>0</v>
      </c>
      <c r="H17" s="165">
        <v>0</v>
      </c>
      <c r="I17" s="168">
        <v>0</v>
      </c>
      <c r="J17" s="164">
        <v>24</v>
      </c>
      <c r="K17" s="165">
        <v>78</v>
      </c>
      <c r="L17" s="165">
        <v>2</v>
      </c>
      <c r="M17" s="166">
        <v>104</v>
      </c>
      <c r="N17" s="167">
        <v>68</v>
      </c>
      <c r="O17" s="165">
        <v>48</v>
      </c>
      <c r="P17" s="165">
        <v>6</v>
      </c>
      <c r="Q17" s="168">
        <v>122</v>
      </c>
      <c r="R17" s="164">
        <v>0</v>
      </c>
      <c r="S17" s="165">
        <v>0</v>
      </c>
      <c r="T17" s="165">
        <v>0</v>
      </c>
      <c r="U17" s="166">
        <v>0</v>
      </c>
      <c r="V17" s="167">
        <v>114</v>
      </c>
      <c r="W17" s="165">
        <v>173</v>
      </c>
      <c r="X17" s="165">
        <v>12</v>
      </c>
      <c r="Y17" s="166">
        <v>299</v>
      </c>
      <c r="Z17" s="19">
        <f t="shared" si="0"/>
        <v>2.6906152420203911E-3</v>
      </c>
    </row>
    <row r="18" spans="1:26">
      <c r="A18" s="14" t="s">
        <v>10</v>
      </c>
      <c r="B18" s="164">
        <v>115</v>
      </c>
      <c r="C18" s="165">
        <v>254</v>
      </c>
      <c r="D18" s="165">
        <v>14</v>
      </c>
      <c r="E18" s="166">
        <v>383</v>
      </c>
      <c r="F18" s="167">
        <v>0</v>
      </c>
      <c r="G18" s="165">
        <v>0</v>
      </c>
      <c r="H18" s="165">
        <v>0</v>
      </c>
      <c r="I18" s="168">
        <v>0</v>
      </c>
      <c r="J18" s="164">
        <v>46</v>
      </c>
      <c r="K18" s="165">
        <v>187</v>
      </c>
      <c r="L18" s="165">
        <v>21</v>
      </c>
      <c r="M18" s="166">
        <v>254</v>
      </c>
      <c r="N18" s="167">
        <v>86</v>
      </c>
      <c r="O18" s="165">
        <v>96</v>
      </c>
      <c r="P18" s="165">
        <v>18</v>
      </c>
      <c r="Q18" s="168">
        <v>200</v>
      </c>
      <c r="R18" s="164">
        <v>0</v>
      </c>
      <c r="S18" s="165">
        <v>0</v>
      </c>
      <c r="T18" s="165">
        <v>0</v>
      </c>
      <c r="U18" s="166">
        <v>0</v>
      </c>
      <c r="V18" s="167">
        <v>247</v>
      </c>
      <c r="W18" s="165">
        <v>537</v>
      </c>
      <c r="X18" s="165">
        <v>53</v>
      </c>
      <c r="Y18" s="166">
        <v>837</v>
      </c>
      <c r="Z18" s="19">
        <f t="shared" si="0"/>
        <v>7.531922935020292E-3</v>
      </c>
    </row>
    <row r="19" spans="1:26">
      <c r="A19" s="14" t="s">
        <v>11</v>
      </c>
      <c r="B19" s="164">
        <v>1184</v>
      </c>
      <c r="C19" s="165">
        <v>1868</v>
      </c>
      <c r="D19" s="165">
        <v>214</v>
      </c>
      <c r="E19" s="166">
        <v>3266</v>
      </c>
      <c r="F19" s="167">
        <v>12</v>
      </c>
      <c r="G19" s="165">
        <v>30</v>
      </c>
      <c r="H19" s="165">
        <v>9</v>
      </c>
      <c r="I19" s="168">
        <v>51</v>
      </c>
      <c r="J19" s="164">
        <v>242</v>
      </c>
      <c r="K19" s="165">
        <v>523</v>
      </c>
      <c r="L19" s="165">
        <v>58</v>
      </c>
      <c r="M19" s="166">
        <v>823</v>
      </c>
      <c r="N19" s="167">
        <v>1409</v>
      </c>
      <c r="O19" s="165">
        <v>1821</v>
      </c>
      <c r="P19" s="165">
        <v>219</v>
      </c>
      <c r="Q19" s="168">
        <v>3449</v>
      </c>
      <c r="R19" s="164">
        <v>0</v>
      </c>
      <c r="S19" s="165">
        <v>0</v>
      </c>
      <c r="T19" s="165">
        <v>0</v>
      </c>
      <c r="U19" s="166">
        <v>0</v>
      </c>
      <c r="V19" s="167">
        <v>2847</v>
      </c>
      <c r="W19" s="165">
        <v>4242</v>
      </c>
      <c r="X19" s="165">
        <v>500</v>
      </c>
      <c r="Y19" s="166">
        <v>7589</v>
      </c>
      <c r="Z19" s="19">
        <f t="shared" si="0"/>
        <v>6.8291234353487454E-2</v>
      </c>
    </row>
    <row r="20" spans="1:26">
      <c r="A20" s="14" t="s">
        <v>12</v>
      </c>
      <c r="B20" s="164">
        <v>616</v>
      </c>
      <c r="C20" s="165">
        <v>1118</v>
      </c>
      <c r="D20" s="165">
        <v>27</v>
      </c>
      <c r="E20" s="166">
        <v>1761</v>
      </c>
      <c r="F20" s="167">
        <v>1</v>
      </c>
      <c r="G20" s="165">
        <v>7</v>
      </c>
      <c r="H20" s="165">
        <v>0</v>
      </c>
      <c r="I20" s="168">
        <v>8</v>
      </c>
      <c r="J20" s="164">
        <v>190</v>
      </c>
      <c r="K20" s="165">
        <v>322</v>
      </c>
      <c r="L20" s="165">
        <v>6</v>
      </c>
      <c r="M20" s="166">
        <v>518</v>
      </c>
      <c r="N20" s="167">
        <v>587</v>
      </c>
      <c r="O20" s="165">
        <v>618</v>
      </c>
      <c r="P20" s="165">
        <v>44</v>
      </c>
      <c r="Q20" s="168">
        <v>1249</v>
      </c>
      <c r="R20" s="164">
        <v>0</v>
      </c>
      <c r="S20" s="165">
        <v>0</v>
      </c>
      <c r="T20" s="165">
        <v>0</v>
      </c>
      <c r="U20" s="166">
        <v>0</v>
      </c>
      <c r="V20" s="167">
        <v>1394</v>
      </c>
      <c r="W20" s="165">
        <v>2065</v>
      </c>
      <c r="X20" s="165">
        <v>77</v>
      </c>
      <c r="Y20" s="166">
        <v>3536</v>
      </c>
      <c r="Z20" s="19">
        <f t="shared" si="0"/>
        <v>3.1819449818675932E-2</v>
      </c>
    </row>
    <row r="21" spans="1:26">
      <c r="A21" s="14" t="s">
        <v>13</v>
      </c>
      <c r="B21" s="164">
        <v>87</v>
      </c>
      <c r="C21" s="165">
        <v>221</v>
      </c>
      <c r="D21" s="165">
        <v>0</v>
      </c>
      <c r="E21" s="166">
        <v>308</v>
      </c>
      <c r="F21" s="167">
        <v>7</v>
      </c>
      <c r="G21" s="165">
        <v>7</v>
      </c>
      <c r="H21" s="165">
        <v>0</v>
      </c>
      <c r="I21" s="168">
        <v>14</v>
      </c>
      <c r="J21" s="164">
        <v>63</v>
      </c>
      <c r="K21" s="165">
        <v>98</v>
      </c>
      <c r="L21" s="165">
        <v>0</v>
      </c>
      <c r="M21" s="166">
        <v>161</v>
      </c>
      <c r="N21" s="167">
        <v>209</v>
      </c>
      <c r="O21" s="165">
        <v>213</v>
      </c>
      <c r="P21" s="165">
        <v>3</v>
      </c>
      <c r="Q21" s="168">
        <v>425</v>
      </c>
      <c r="R21" s="164">
        <v>0</v>
      </c>
      <c r="S21" s="165">
        <v>0</v>
      </c>
      <c r="T21" s="165">
        <v>0</v>
      </c>
      <c r="U21" s="166">
        <v>0</v>
      </c>
      <c r="V21" s="167">
        <v>366</v>
      </c>
      <c r="W21" s="165">
        <v>539</v>
      </c>
      <c r="X21" s="165">
        <v>3</v>
      </c>
      <c r="Y21" s="166">
        <v>908</v>
      </c>
      <c r="Z21" s="19">
        <f t="shared" si="0"/>
        <v>8.1708315710853352E-3</v>
      </c>
    </row>
    <row r="22" spans="1:26">
      <c r="A22" s="14" t="s">
        <v>14</v>
      </c>
      <c r="B22" s="164">
        <v>193</v>
      </c>
      <c r="C22" s="165">
        <v>384</v>
      </c>
      <c r="D22" s="165">
        <v>35</v>
      </c>
      <c r="E22" s="166">
        <v>612</v>
      </c>
      <c r="F22" s="167">
        <v>0</v>
      </c>
      <c r="G22" s="165">
        <v>0</v>
      </c>
      <c r="H22" s="165">
        <v>0</v>
      </c>
      <c r="I22" s="168">
        <v>0</v>
      </c>
      <c r="J22" s="164">
        <v>38</v>
      </c>
      <c r="K22" s="165">
        <v>53</v>
      </c>
      <c r="L22" s="165">
        <v>2</v>
      </c>
      <c r="M22" s="166">
        <v>93</v>
      </c>
      <c r="N22" s="167">
        <v>51</v>
      </c>
      <c r="O22" s="165">
        <v>73</v>
      </c>
      <c r="P22" s="165">
        <v>15</v>
      </c>
      <c r="Q22" s="168">
        <v>139</v>
      </c>
      <c r="R22" s="164">
        <v>0</v>
      </c>
      <c r="S22" s="165">
        <v>0</v>
      </c>
      <c r="T22" s="165">
        <v>0</v>
      </c>
      <c r="U22" s="166">
        <v>0</v>
      </c>
      <c r="V22" s="167">
        <v>282</v>
      </c>
      <c r="W22" s="165">
        <v>510</v>
      </c>
      <c r="X22" s="165">
        <v>52</v>
      </c>
      <c r="Y22" s="166">
        <v>844</v>
      </c>
      <c r="Z22" s="19">
        <f t="shared" si="0"/>
        <v>7.594913927308395E-3</v>
      </c>
    </row>
    <row r="23" spans="1:26">
      <c r="A23" s="14" t="s">
        <v>15</v>
      </c>
      <c r="B23" s="164">
        <v>419</v>
      </c>
      <c r="C23" s="165">
        <v>650</v>
      </c>
      <c r="D23" s="165">
        <v>168</v>
      </c>
      <c r="E23" s="166">
        <v>1237</v>
      </c>
      <c r="F23" s="167">
        <v>1</v>
      </c>
      <c r="G23" s="165">
        <v>6</v>
      </c>
      <c r="H23" s="165">
        <v>26</v>
      </c>
      <c r="I23" s="168">
        <v>33</v>
      </c>
      <c r="J23" s="164">
        <v>96</v>
      </c>
      <c r="K23" s="165">
        <v>283</v>
      </c>
      <c r="L23" s="165">
        <v>16</v>
      </c>
      <c r="M23" s="166">
        <v>395</v>
      </c>
      <c r="N23" s="167">
        <v>86</v>
      </c>
      <c r="O23" s="165">
        <v>173</v>
      </c>
      <c r="P23" s="165">
        <v>22</v>
      </c>
      <c r="Q23" s="168">
        <v>281</v>
      </c>
      <c r="R23" s="164">
        <v>0</v>
      </c>
      <c r="S23" s="165">
        <v>0</v>
      </c>
      <c r="T23" s="165">
        <v>0</v>
      </c>
      <c r="U23" s="166">
        <v>0</v>
      </c>
      <c r="V23" s="167">
        <v>602</v>
      </c>
      <c r="W23" s="165">
        <v>1112</v>
      </c>
      <c r="X23" s="165">
        <v>232</v>
      </c>
      <c r="Y23" s="166">
        <v>1946</v>
      </c>
      <c r="Z23" s="19">
        <f t="shared" si="0"/>
        <v>1.7511495856092577E-2</v>
      </c>
    </row>
    <row r="24" spans="1:26">
      <c r="A24" s="14" t="s">
        <v>16</v>
      </c>
      <c r="B24" s="164">
        <v>3214</v>
      </c>
      <c r="C24" s="165">
        <v>5284</v>
      </c>
      <c r="D24" s="165">
        <v>86</v>
      </c>
      <c r="E24" s="166">
        <v>8584</v>
      </c>
      <c r="F24" s="167">
        <v>6</v>
      </c>
      <c r="G24" s="165">
        <v>15</v>
      </c>
      <c r="H24" s="165">
        <v>0</v>
      </c>
      <c r="I24" s="168">
        <v>21</v>
      </c>
      <c r="J24" s="164">
        <v>663</v>
      </c>
      <c r="K24" s="165">
        <v>1128</v>
      </c>
      <c r="L24" s="165">
        <v>23</v>
      </c>
      <c r="M24" s="166">
        <v>1814</v>
      </c>
      <c r="N24" s="167">
        <v>1988</v>
      </c>
      <c r="O24" s="165">
        <v>2319</v>
      </c>
      <c r="P24" s="165">
        <v>41</v>
      </c>
      <c r="Q24" s="168">
        <v>4348</v>
      </c>
      <c r="R24" s="164">
        <v>0</v>
      </c>
      <c r="S24" s="165">
        <v>0</v>
      </c>
      <c r="T24" s="165">
        <v>0</v>
      </c>
      <c r="U24" s="166">
        <v>0</v>
      </c>
      <c r="V24" s="167">
        <v>5871</v>
      </c>
      <c r="W24" s="165">
        <v>8746</v>
      </c>
      <c r="X24" s="165">
        <v>150</v>
      </c>
      <c r="Y24" s="166">
        <v>14767</v>
      </c>
      <c r="Z24" s="19">
        <f t="shared" si="0"/>
        <v>0.13288399758834488</v>
      </c>
    </row>
    <row r="25" spans="1:26">
      <c r="A25" s="14" t="s">
        <v>17</v>
      </c>
      <c r="B25" s="164">
        <v>42</v>
      </c>
      <c r="C25" s="165">
        <v>113</v>
      </c>
      <c r="D25" s="165">
        <v>1</v>
      </c>
      <c r="E25" s="166">
        <v>156</v>
      </c>
      <c r="F25" s="167">
        <v>0</v>
      </c>
      <c r="G25" s="165">
        <v>0</v>
      </c>
      <c r="H25" s="165">
        <v>0</v>
      </c>
      <c r="I25" s="168">
        <v>0</v>
      </c>
      <c r="J25" s="164">
        <v>12</v>
      </c>
      <c r="K25" s="165">
        <v>55</v>
      </c>
      <c r="L25" s="165">
        <v>0</v>
      </c>
      <c r="M25" s="166">
        <v>67</v>
      </c>
      <c r="N25" s="167">
        <v>68</v>
      </c>
      <c r="O25" s="165">
        <v>97</v>
      </c>
      <c r="P25" s="165">
        <v>0</v>
      </c>
      <c r="Q25" s="168">
        <v>165</v>
      </c>
      <c r="R25" s="164">
        <v>0</v>
      </c>
      <c r="S25" s="165">
        <v>0</v>
      </c>
      <c r="T25" s="165">
        <v>0</v>
      </c>
      <c r="U25" s="166">
        <v>0</v>
      </c>
      <c r="V25" s="167">
        <v>122</v>
      </c>
      <c r="W25" s="165">
        <v>265</v>
      </c>
      <c r="X25" s="165">
        <v>1</v>
      </c>
      <c r="Y25" s="166">
        <v>388</v>
      </c>
      <c r="Z25" s="19">
        <f t="shared" si="0"/>
        <v>3.4915007153976979E-3</v>
      </c>
    </row>
    <row r="26" spans="1:26">
      <c r="A26" s="14" t="s">
        <v>18</v>
      </c>
      <c r="B26" s="164">
        <v>226</v>
      </c>
      <c r="C26" s="165">
        <v>416</v>
      </c>
      <c r="D26" s="165">
        <v>76</v>
      </c>
      <c r="E26" s="166">
        <v>718</v>
      </c>
      <c r="F26" s="167">
        <v>0</v>
      </c>
      <c r="G26" s="165">
        <v>0</v>
      </c>
      <c r="H26" s="165">
        <v>0</v>
      </c>
      <c r="I26" s="168">
        <v>0</v>
      </c>
      <c r="J26" s="164">
        <v>43</v>
      </c>
      <c r="K26" s="165">
        <v>115</v>
      </c>
      <c r="L26" s="165">
        <v>9</v>
      </c>
      <c r="M26" s="166">
        <v>167</v>
      </c>
      <c r="N26" s="167">
        <v>103</v>
      </c>
      <c r="O26" s="165">
        <v>89</v>
      </c>
      <c r="P26" s="165">
        <v>11</v>
      </c>
      <c r="Q26" s="168">
        <v>203</v>
      </c>
      <c r="R26" s="164">
        <v>0</v>
      </c>
      <c r="S26" s="165">
        <v>0</v>
      </c>
      <c r="T26" s="165">
        <v>0</v>
      </c>
      <c r="U26" s="166">
        <v>0</v>
      </c>
      <c r="V26" s="167">
        <v>372</v>
      </c>
      <c r="W26" s="165">
        <v>620</v>
      </c>
      <c r="X26" s="165">
        <v>96</v>
      </c>
      <c r="Y26" s="166">
        <v>1088</v>
      </c>
      <c r="Z26" s="19">
        <f t="shared" si="0"/>
        <v>9.790599944207978E-3</v>
      </c>
    </row>
    <row r="27" spans="1:26">
      <c r="A27" s="14" t="s">
        <v>19</v>
      </c>
      <c r="B27" s="164">
        <v>1179</v>
      </c>
      <c r="C27" s="165">
        <v>2187</v>
      </c>
      <c r="D27" s="165">
        <v>169</v>
      </c>
      <c r="E27" s="166">
        <v>3535</v>
      </c>
      <c r="F27" s="167">
        <v>3</v>
      </c>
      <c r="G27" s="165">
        <v>16</v>
      </c>
      <c r="H27" s="165">
        <v>1</v>
      </c>
      <c r="I27" s="168">
        <v>20</v>
      </c>
      <c r="J27" s="164">
        <v>182</v>
      </c>
      <c r="K27" s="165">
        <v>383</v>
      </c>
      <c r="L27" s="165">
        <v>26</v>
      </c>
      <c r="M27" s="166">
        <v>591</v>
      </c>
      <c r="N27" s="167">
        <v>557</v>
      </c>
      <c r="O27" s="165">
        <v>717</v>
      </c>
      <c r="P27" s="165">
        <v>63</v>
      </c>
      <c r="Q27" s="168">
        <v>1337</v>
      </c>
      <c r="R27" s="164">
        <v>1</v>
      </c>
      <c r="S27" s="165">
        <v>0</v>
      </c>
      <c r="T27" s="165">
        <v>0</v>
      </c>
      <c r="U27" s="166">
        <v>1</v>
      </c>
      <c r="V27" s="167">
        <v>1922</v>
      </c>
      <c r="W27" s="165">
        <v>3303</v>
      </c>
      <c r="X27" s="165">
        <v>259</v>
      </c>
      <c r="Y27" s="166">
        <v>5484</v>
      </c>
      <c r="Z27" s="19">
        <f t="shared" si="0"/>
        <v>4.9348943101136536E-2</v>
      </c>
    </row>
    <row r="28" spans="1:26">
      <c r="A28" s="14" t="s">
        <v>20</v>
      </c>
      <c r="B28" s="164">
        <v>412</v>
      </c>
      <c r="C28" s="165">
        <v>691</v>
      </c>
      <c r="D28" s="165">
        <v>41</v>
      </c>
      <c r="E28" s="166">
        <v>1144</v>
      </c>
      <c r="F28" s="167">
        <v>6</v>
      </c>
      <c r="G28" s="165">
        <v>20</v>
      </c>
      <c r="H28" s="165">
        <v>3</v>
      </c>
      <c r="I28" s="168">
        <v>29</v>
      </c>
      <c r="J28" s="164">
        <v>71</v>
      </c>
      <c r="K28" s="165">
        <v>170</v>
      </c>
      <c r="L28" s="165">
        <v>8</v>
      </c>
      <c r="M28" s="166">
        <v>249</v>
      </c>
      <c r="N28" s="167">
        <v>235</v>
      </c>
      <c r="O28" s="165">
        <v>157</v>
      </c>
      <c r="P28" s="165">
        <v>27</v>
      </c>
      <c r="Q28" s="168">
        <v>419</v>
      </c>
      <c r="R28" s="164">
        <v>0</v>
      </c>
      <c r="S28" s="165">
        <v>0</v>
      </c>
      <c r="T28" s="165">
        <v>0</v>
      </c>
      <c r="U28" s="166">
        <v>0</v>
      </c>
      <c r="V28" s="167">
        <v>724</v>
      </c>
      <c r="W28" s="165">
        <v>1038</v>
      </c>
      <c r="X28" s="165">
        <v>79</v>
      </c>
      <c r="Y28" s="166">
        <v>1841</v>
      </c>
      <c r="Z28" s="19">
        <f t="shared" si="0"/>
        <v>1.6566630971771037E-2</v>
      </c>
    </row>
    <row r="29" spans="1:26">
      <c r="A29" s="14" t="s">
        <v>21</v>
      </c>
      <c r="B29" s="164">
        <v>308</v>
      </c>
      <c r="C29" s="165">
        <v>728</v>
      </c>
      <c r="D29" s="165">
        <v>0</v>
      </c>
      <c r="E29" s="166">
        <v>1036</v>
      </c>
      <c r="F29" s="167">
        <v>0</v>
      </c>
      <c r="G29" s="165">
        <v>0</v>
      </c>
      <c r="H29" s="165">
        <v>0</v>
      </c>
      <c r="I29" s="168">
        <v>0</v>
      </c>
      <c r="J29" s="164">
        <v>123</v>
      </c>
      <c r="K29" s="165">
        <v>331</v>
      </c>
      <c r="L29" s="165">
        <v>0</v>
      </c>
      <c r="M29" s="166">
        <v>454</v>
      </c>
      <c r="N29" s="167">
        <v>234</v>
      </c>
      <c r="O29" s="165">
        <v>370</v>
      </c>
      <c r="P29" s="165">
        <v>0</v>
      </c>
      <c r="Q29" s="168">
        <v>604</v>
      </c>
      <c r="R29" s="164">
        <v>0</v>
      </c>
      <c r="S29" s="165">
        <v>0</v>
      </c>
      <c r="T29" s="165">
        <v>0</v>
      </c>
      <c r="U29" s="166">
        <v>0</v>
      </c>
      <c r="V29" s="167">
        <v>665</v>
      </c>
      <c r="W29" s="165">
        <v>1429</v>
      </c>
      <c r="X29" s="165">
        <v>0</v>
      </c>
      <c r="Y29" s="166">
        <v>2094</v>
      </c>
      <c r="Z29" s="19">
        <f t="shared" si="0"/>
        <v>1.8843305407326753E-2</v>
      </c>
    </row>
    <row r="30" spans="1:26">
      <c r="A30" s="14" t="s">
        <v>22</v>
      </c>
      <c r="B30" s="164">
        <v>412</v>
      </c>
      <c r="C30" s="165">
        <v>784</v>
      </c>
      <c r="D30" s="165">
        <v>16</v>
      </c>
      <c r="E30" s="166">
        <v>1212</v>
      </c>
      <c r="F30" s="167">
        <v>11</v>
      </c>
      <c r="G30" s="165">
        <v>36</v>
      </c>
      <c r="H30" s="165">
        <v>1</v>
      </c>
      <c r="I30" s="168">
        <v>48</v>
      </c>
      <c r="J30" s="164">
        <v>134</v>
      </c>
      <c r="K30" s="165">
        <v>256</v>
      </c>
      <c r="L30" s="165">
        <v>6</v>
      </c>
      <c r="M30" s="166">
        <v>396</v>
      </c>
      <c r="N30" s="167">
        <v>198</v>
      </c>
      <c r="O30" s="165">
        <v>198</v>
      </c>
      <c r="P30" s="165">
        <v>3</v>
      </c>
      <c r="Q30" s="168">
        <v>399</v>
      </c>
      <c r="R30" s="164">
        <v>0</v>
      </c>
      <c r="S30" s="165">
        <v>0</v>
      </c>
      <c r="T30" s="165">
        <v>0</v>
      </c>
      <c r="U30" s="166">
        <v>0</v>
      </c>
      <c r="V30" s="167">
        <v>755</v>
      </c>
      <c r="W30" s="165">
        <v>1274</v>
      </c>
      <c r="X30" s="165">
        <v>26</v>
      </c>
      <c r="Y30" s="166">
        <v>2055</v>
      </c>
      <c r="Z30" s="19">
        <f t="shared" si="0"/>
        <v>1.849235559315018E-2</v>
      </c>
    </row>
    <row r="31" spans="1:26">
      <c r="A31" s="14" t="s">
        <v>23</v>
      </c>
      <c r="B31" s="164">
        <v>260</v>
      </c>
      <c r="C31" s="165">
        <v>466</v>
      </c>
      <c r="D31" s="165">
        <v>43</v>
      </c>
      <c r="E31" s="166">
        <v>769</v>
      </c>
      <c r="F31" s="167">
        <v>11</v>
      </c>
      <c r="G31" s="165">
        <v>24</v>
      </c>
      <c r="H31" s="165">
        <v>3</v>
      </c>
      <c r="I31" s="168">
        <v>38</v>
      </c>
      <c r="J31" s="164">
        <v>48</v>
      </c>
      <c r="K31" s="165">
        <v>151</v>
      </c>
      <c r="L31" s="165">
        <v>7</v>
      </c>
      <c r="M31" s="166">
        <v>206</v>
      </c>
      <c r="N31" s="167">
        <v>121</v>
      </c>
      <c r="O31" s="165">
        <v>108</v>
      </c>
      <c r="P31" s="165">
        <v>21</v>
      </c>
      <c r="Q31" s="168">
        <v>250</v>
      </c>
      <c r="R31" s="164">
        <v>0</v>
      </c>
      <c r="S31" s="165">
        <v>0</v>
      </c>
      <c r="T31" s="165">
        <v>0</v>
      </c>
      <c r="U31" s="166">
        <v>0</v>
      </c>
      <c r="V31" s="167">
        <v>440</v>
      </c>
      <c r="W31" s="165">
        <v>749</v>
      </c>
      <c r="X31" s="165">
        <v>74</v>
      </c>
      <c r="Y31" s="166">
        <v>1263</v>
      </c>
      <c r="Z31" s="19">
        <f t="shared" si="0"/>
        <v>1.1365374751410548E-2</v>
      </c>
    </row>
    <row r="32" spans="1:26">
      <c r="A32" s="14" t="s">
        <v>24</v>
      </c>
      <c r="B32" s="164">
        <v>1015</v>
      </c>
      <c r="C32" s="165">
        <v>1792</v>
      </c>
      <c r="D32" s="165">
        <v>128</v>
      </c>
      <c r="E32" s="166">
        <v>2935</v>
      </c>
      <c r="F32" s="167">
        <v>5</v>
      </c>
      <c r="G32" s="165">
        <v>7</v>
      </c>
      <c r="H32" s="165">
        <v>0</v>
      </c>
      <c r="I32" s="168">
        <v>12</v>
      </c>
      <c r="J32" s="164">
        <v>343</v>
      </c>
      <c r="K32" s="165">
        <v>669</v>
      </c>
      <c r="L32" s="165">
        <v>40</v>
      </c>
      <c r="M32" s="166">
        <v>1052</v>
      </c>
      <c r="N32" s="167">
        <v>689</v>
      </c>
      <c r="O32" s="165">
        <v>569</v>
      </c>
      <c r="P32" s="165">
        <v>48</v>
      </c>
      <c r="Q32" s="168">
        <v>1306</v>
      </c>
      <c r="R32" s="164">
        <v>19</v>
      </c>
      <c r="S32" s="165">
        <v>63</v>
      </c>
      <c r="T32" s="165">
        <v>9</v>
      </c>
      <c r="U32" s="166">
        <v>91</v>
      </c>
      <c r="V32" s="167">
        <v>2071</v>
      </c>
      <c r="W32" s="165">
        <v>3100</v>
      </c>
      <c r="X32" s="165">
        <v>225</v>
      </c>
      <c r="Y32" s="166">
        <v>5396</v>
      </c>
      <c r="Z32" s="19">
        <f t="shared" si="0"/>
        <v>4.8557056340943247E-2</v>
      </c>
    </row>
    <row r="33" spans="1:26">
      <c r="A33" s="14" t="s">
        <v>25</v>
      </c>
      <c r="B33" s="164">
        <v>907</v>
      </c>
      <c r="C33" s="165">
        <v>1090</v>
      </c>
      <c r="D33" s="165">
        <v>44</v>
      </c>
      <c r="E33" s="166">
        <v>2041</v>
      </c>
      <c r="F33" s="167">
        <v>3</v>
      </c>
      <c r="G33" s="165">
        <v>7</v>
      </c>
      <c r="H33" s="165">
        <v>1</v>
      </c>
      <c r="I33" s="168">
        <v>11</v>
      </c>
      <c r="J33" s="164">
        <v>171</v>
      </c>
      <c r="K33" s="165">
        <v>298</v>
      </c>
      <c r="L33" s="165">
        <v>6</v>
      </c>
      <c r="M33" s="166">
        <v>475</v>
      </c>
      <c r="N33" s="167">
        <v>235</v>
      </c>
      <c r="O33" s="165">
        <v>161</v>
      </c>
      <c r="P33" s="165">
        <v>19</v>
      </c>
      <c r="Q33" s="168">
        <v>415</v>
      </c>
      <c r="R33" s="164">
        <v>0</v>
      </c>
      <c r="S33" s="165">
        <v>0</v>
      </c>
      <c r="T33" s="165">
        <v>0</v>
      </c>
      <c r="U33" s="166">
        <v>0</v>
      </c>
      <c r="V33" s="167">
        <v>1316</v>
      </c>
      <c r="W33" s="165">
        <v>1556</v>
      </c>
      <c r="X33" s="165">
        <v>70</v>
      </c>
      <c r="Y33" s="166">
        <v>2942</v>
      </c>
      <c r="Z33" s="19">
        <f t="shared" si="0"/>
        <v>2.6474214187371205E-2</v>
      </c>
    </row>
    <row r="34" spans="1:26">
      <c r="A34" s="14" t="s">
        <v>26</v>
      </c>
      <c r="B34" s="164">
        <v>737</v>
      </c>
      <c r="C34" s="165">
        <v>1159</v>
      </c>
      <c r="D34" s="165">
        <v>52</v>
      </c>
      <c r="E34" s="166">
        <v>1948</v>
      </c>
      <c r="F34" s="167">
        <v>13</v>
      </c>
      <c r="G34" s="165">
        <v>39</v>
      </c>
      <c r="H34" s="165">
        <v>1</v>
      </c>
      <c r="I34" s="168">
        <v>53</v>
      </c>
      <c r="J34" s="164">
        <v>252</v>
      </c>
      <c r="K34" s="165">
        <v>402</v>
      </c>
      <c r="L34" s="165">
        <v>21</v>
      </c>
      <c r="M34" s="166">
        <v>675</v>
      </c>
      <c r="N34" s="167">
        <v>1305</v>
      </c>
      <c r="O34" s="165">
        <v>1308</v>
      </c>
      <c r="P34" s="165">
        <v>70</v>
      </c>
      <c r="Q34" s="168">
        <v>2683</v>
      </c>
      <c r="R34" s="164">
        <v>8</v>
      </c>
      <c r="S34" s="165">
        <v>7</v>
      </c>
      <c r="T34" s="165">
        <v>1</v>
      </c>
      <c r="U34" s="166">
        <v>16</v>
      </c>
      <c r="V34" s="167">
        <v>2315</v>
      </c>
      <c r="W34" s="165">
        <v>2915</v>
      </c>
      <c r="X34" s="165">
        <v>145</v>
      </c>
      <c r="Y34" s="166">
        <v>5375</v>
      </c>
      <c r="Z34" s="19">
        <f t="shared" si="0"/>
        <v>4.836808336407894E-2</v>
      </c>
    </row>
    <row r="35" spans="1:26">
      <c r="A35" s="14" t="s">
        <v>27</v>
      </c>
      <c r="B35" s="164">
        <v>72</v>
      </c>
      <c r="C35" s="165">
        <v>147</v>
      </c>
      <c r="D35" s="165">
        <v>5</v>
      </c>
      <c r="E35" s="166">
        <v>224</v>
      </c>
      <c r="F35" s="167">
        <v>0</v>
      </c>
      <c r="G35" s="165">
        <v>0</v>
      </c>
      <c r="H35" s="165">
        <v>0</v>
      </c>
      <c r="I35" s="168">
        <v>0</v>
      </c>
      <c r="J35" s="164">
        <v>39</v>
      </c>
      <c r="K35" s="165">
        <v>69</v>
      </c>
      <c r="L35" s="165">
        <v>3</v>
      </c>
      <c r="M35" s="166">
        <v>111</v>
      </c>
      <c r="N35" s="167">
        <v>111</v>
      </c>
      <c r="O35" s="165">
        <v>98</v>
      </c>
      <c r="P35" s="165">
        <v>4</v>
      </c>
      <c r="Q35" s="168">
        <v>213</v>
      </c>
      <c r="R35" s="164">
        <v>0</v>
      </c>
      <c r="S35" s="165">
        <v>0</v>
      </c>
      <c r="T35" s="165">
        <v>0</v>
      </c>
      <c r="U35" s="166">
        <v>0</v>
      </c>
      <c r="V35" s="167">
        <v>222</v>
      </c>
      <c r="W35" s="165">
        <v>314</v>
      </c>
      <c r="X35" s="165">
        <v>12</v>
      </c>
      <c r="Y35" s="166">
        <v>548</v>
      </c>
      <c r="Z35" s="19">
        <f t="shared" si="0"/>
        <v>4.931294824840048E-3</v>
      </c>
    </row>
    <row r="36" spans="1:26">
      <c r="A36" s="14" t="s">
        <v>28</v>
      </c>
      <c r="B36" s="164">
        <v>977</v>
      </c>
      <c r="C36" s="165">
        <v>1163</v>
      </c>
      <c r="D36" s="165">
        <v>42</v>
      </c>
      <c r="E36" s="166">
        <v>2182</v>
      </c>
      <c r="F36" s="167">
        <v>0</v>
      </c>
      <c r="G36" s="165">
        <v>0</v>
      </c>
      <c r="H36" s="165">
        <v>0</v>
      </c>
      <c r="I36" s="168">
        <v>0</v>
      </c>
      <c r="J36" s="164">
        <v>77</v>
      </c>
      <c r="K36" s="165">
        <v>267</v>
      </c>
      <c r="L36" s="165">
        <v>8</v>
      </c>
      <c r="M36" s="166">
        <v>352</v>
      </c>
      <c r="N36" s="167">
        <v>324</v>
      </c>
      <c r="O36" s="165">
        <v>178</v>
      </c>
      <c r="P36" s="165">
        <v>20</v>
      </c>
      <c r="Q36" s="168">
        <v>522</v>
      </c>
      <c r="R36" s="164">
        <v>0</v>
      </c>
      <c r="S36" s="165">
        <v>0</v>
      </c>
      <c r="T36" s="165">
        <v>0</v>
      </c>
      <c r="U36" s="166">
        <v>0</v>
      </c>
      <c r="V36" s="167">
        <v>1378</v>
      </c>
      <c r="W36" s="165">
        <v>1608</v>
      </c>
      <c r="X36" s="165">
        <v>70</v>
      </c>
      <c r="Y36" s="166">
        <v>3056</v>
      </c>
      <c r="Z36" s="19">
        <f t="shared" si="0"/>
        <v>2.7500067490348879E-2</v>
      </c>
    </row>
    <row r="37" spans="1:26" ht="16.5" thickBot="1">
      <c r="A37" s="15" t="s">
        <v>29</v>
      </c>
      <c r="B37" s="169">
        <v>2555</v>
      </c>
      <c r="C37" s="170">
        <v>3954</v>
      </c>
      <c r="D37" s="170">
        <v>842</v>
      </c>
      <c r="E37" s="171">
        <v>7351</v>
      </c>
      <c r="F37" s="172">
        <v>27</v>
      </c>
      <c r="G37" s="170">
        <v>56</v>
      </c>
      <c r="H37" s="170">
        <v>1</v>
      </c>
      <c r="I37" s="173">
        <v>84</v>
      </c>
      <c r="J37" s="174">
        <v>594</v>
      </c>
      <c r="K37" s="174">
        <v>798</v>
      </c>
      <c r="L37" s="174">
        <v>88</v>
      </c>
      <c r="M37" s="174">
        <v>1480</v>
      </c>
      <c r="N37" s="172">
        <v>3743</v>
      </c>
      <c r="O37" s="170">
        <v>4107</v>
      </c>
      <c r="P37" s="170">
        <v>525</v>
      </c>
      <c r="Q37" s="173">
        <v>8375</v>
      </c>
      <c r="R37" s="169">
        <v>0</v>
      </c>
      <c r="S37" s="170">
        <v>0</v>
      </c>
      <c r="T37" s="170">
        <v>0</v>
      </c>
      <c r="U37" s="171">
        <v>0</v>
      </c>
      <c r="V37" s="172">
        <v>6919</v>
      </c>
      <c r="W37" s="170">
        <v>8915</v>
      </c>
      <c r="X37" s="170">
        <v>1456</v>
      </c>
      <c r="Y37" s="171">
        <v>17290</v>
      </c>
      <c r="Z37" s="19">
        <f t="shared" si="0"/>
        <v>0.15558775095161392</v>
      </c>
    </row>
    <row r="38" spans="1:26">
      <c r="A38" s="175" t="s">
        <v>197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</row>
    <row r="39" spans="1:26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</row>
    <row r="40" spans="1:26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/>
  </sheetViews>
  <sheetFormatPr defaultRowHeight="15"/>
  <cols>
    <col min="1" max="1" width="25.7109375" customWidth="1"/>
    <col min="2" max="2" width="10.140625" customWidth="1"/>
    <col min="7" max="7" width="10.28515625" customWidth="1"/>
    <col min="8" max="8" width="12" customWidth="1"/>
    <col min="9" max="9" width="11.7109375" customWidth="1"/>
    <col min="18" max="18" width="10.42578125" bestFit="1" customWidth="1"/>
    <col min="22" max="22" width="12.85546875" bestFit="1" customWidth="1"/>
  </cols>
  <sheetData>
    <row r="1" spans="1:23" ht="18.75">
      <c r="A1" s="223" t="s">
        <v>167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spans="1:23" ht="18.75">
      <c r="A2" s="223" t="s">
        <v>31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3" ht="18.75">
      <c r="A3" s="225" t="s">
        <v>32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</row>
    <row r="4" spans="1:23" ht="18.75">
      <c r="A4" s="225" t="s">
        <v>168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</row>
    <row r="5" spans="1:23" ht="18.75">
      <c r="A5" s="225" t="s">
        <v>169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</row>
    <row r="6" spans="1:23" ht="18.75">
      <c r="A6" s="225" t="s">
        <v>195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</row>
    <row r="7" spans="1:23" ht="15.75" customHeight="1" thickBot="1">
      <c r="A7" s="222" t="s">
        <v>198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</row>
    <row r="8" spans="1:23">
      <c r="A8" s="236"/>
      <c r="B8" s="227" t="s">
        <v>170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9"/>
      <c r="U8" s="229"/>
      <c r="V8" s="230"/>
    </row>
    <row r="9" spans="1:23" ht="15" customHeight="1">
      <c r="A9" s="237"/>
      <c r="B9" s="238" t="s">
        <v>172</v>
      </c>
      <c r="C9" s="235"/>
      <c r="D9" s="234" t="s">
        <v>173</v>
      </c>
      <c r="E9" s="235"/>
      <c r="F9" s="234" t="s">
        <v>174</v>
      </c>
      <c r="G9" s="235"/>
      <c r="H9" s="234" t="s">
        <v>175</v>
      </c>
      <c r="I9" s="235"/>
      <c r="J9" s="234" t="s">
        <v>176</v>
      </c>
      <c r="K9" s="235"/>
      <c r="L9" s="234" t="s">
        <v>177</v>
      </c>
      <c r="M9" s="235"/>
      <c r="N9" s="234" t="s">
        <v>178</v>
      </c>
      <c r="O9" s="235"/>
      <c r="P9" s="234" t="s">
        <v>179</v>
      </c>
      <c r="Q9" s="235"/>
      <c r="R9" s="149" t="s">
        <v>30</v>
      </c>
      <c r="S9" s="138" t="s">
        <v>0</v>
      </c>
      <c r="T9" s="233" t="s">
        <v>171</v>
      </c>
      <c r="U9" s="231"/>
      <c r="V9" s="232"/>
    </row>
    <row r="10" spans="1:23">
      <c r="A10" s="190" t="s">
        <v>0</v>
      </c>
      <c r="B10" s="147" t="s">
        <v>34</v>
      </c>
      <c r="C10" s="151" t="s">
        <v>33</v>
      </c>
      <c r="D10" s="152" t="s">
        <v>34</v>
      </c>
      <c r="E10" s="151" t="s">
        <v>33</v>
      </c>
      <c r="F10" s="153" t="s">
        <v>34</v>
      </c>
      <c r="G10" s="151" t="s">
        <v>33</v>
      </c>
      <c r="H10" s="153" t="s">
        <v>34</v>
      </c>
      <c r="I10" s="148" t="s">
        <v>33</v>
      </c>
      <c r="J10" s="147" t="s">
        <v>34</v>
      </c>
      <c r="K10" s="148" t="s">
        <v>33</v>
      </c>
      <c r="L10" s="147" t="s">
        <v>34</v>
      </c>
      <c r="M10" s="148" t="s">
        <v>33</v>
      </c>
      <c r="N10" s="147" t="s">
        <v>34</v>
      </c>
      <c r="O10" s="148" t="s">
        <v>33</v>
      </c>
      <c r="P10" s="147" t="s">
        <v>34</v>
      </c>
      <c r="Q10" s="150" t="s">
        <v>33</v>
      </c>
      <c r="R10" s="149" t="s">
        <v>180</v>
      </c>
      <c r="S10" s="138" t="s">
        <v>30</v>
      </c>
      <c r="T10" s="144" t="s">
        <v>181</v>
      </c>
      <c r="U10" s="142" t="s">
        <v>182</v>
      </c>
      <c r="V10" s="143" t="s">
        <v>183</v>
      </c>
    </row>
    <row r="11" spans="1:23">
      <c r="A11" s="145" t="s">
        <v>1</v>
      </c>
      <c r="B11" s="154">
        <v>104</v>
      </c>
      <c r="C11" s="158">
        <v>88</v>
      </c>
      <c r="D11" s="154">
        <v>188</v>
      </c>
      <c r="E11" s="156">
        <v>128</v>
      </c>
      <c r="F11" s="157">
        <v>20</v>
      </c>
      <c r="G11" s="158">
        <v>11</v>
      </c>
      <c r="H11" s="154">
        <v>1292</v>
      </c>
      <c r="I11" s="156">
        <v>463</v>
      </c>
      <c r="J11" s="157">
        <v>1747</v>
      </c>
      <c r="K11" s="158">
        <v>913</v>
      </c>
      <c r="L11" s="154">
        <v>3346</v>
      </c>
      <c r="M11" s="156">
        <v>1701</v>
      </c>
      <c r="N11" s="157">
        <v>17</v>
      </c>
      <c r="O11" s="158">
        <v>10</v>
      </c>
      <c r="P11" s="154">
        <v>231</v>
      </c>
      <c r="Q11" s="156">
        <v>103</v>
      </c>
      <c r="R11" s="177">
        <v>258</v>
      </c>
      <c r="S11" s="178">
        <v>10620</v>
      </c>
      <c r="T11" s="157">
        <v>441</v>
      </c>
      <c r="U11" s="155">
        <v>436</v>
      </c>
      <c r="V11" s="156">
        <v>4591</v>
      </c>
    </row>
    <row r="12" spans="1:23">
      <c r="A12" s="141" t="s">
        <v>2</v>
      </c>
      <c r="B12" s="159">
        <v>1</v>
      </c>
      <c r="C12" s="163">
        <v>1</v>
      </c>
      <c r="D12" s="159">
        <v>7</v>
      </c>
      <c r="E12" s="161">
        <v>2</v>
      </c>
      <c r="F12" s="162">
        <v>1</v>
      </c>
      <c r="G12" s="163">
        <v>0</v>
      </c>
      <c r="H12" s="159">
        <v>48</v>
      </c>
      <c r="I12" s="161">
        <v>23</v>
      </c>
      <c r="J12" s="162">
        <v>54</v>
      </c>
      <c r="K12" s="163">
        <v>37</v>
      </c>
      <c r="L12" s="159">
        <v>267</v>
      </c>
      <c r="M12" s="161">
        <v>184</v>
      </c>
      <c r="N12" s="162">
        <v>0</v>
      </c>
      <c r="O12" s="163">
        <v>0</v>
      </c>
      <c r="P12" s="159">
        <v>13</v>
      </c>
      <c r="Q12" s="161">
        <v>18</v>
      </c>
      <c r="R12" s="179">
        <v>4</v>
      </c>
      <c r="S12" s="180">
        <v>660</v>
      </c>
      <c r="T12" s="162">
        <v>38</v>
      </c>
      <c r="U12" s="160">
        <v>14</v>
      </c>
      <c r="V12" s="161">
        <v>324</v>
      </c>
    </row>
    <row r="13" spans="1:23">
      <c r="A13" s="139" t="s">
        <v>3</v>
      </c>
      <c r="B13" s="164">
        <v>11</v>
      </c>
      <c r="C13" s="168">
        <v>15</v>
      </c>
      <c r="D13" s="164">
        <v>12</v>
      </c>
      <c r="E13" s="166">
        <v>10</v>
      </c>
      <c r="F13" s="167">
        <v>0</v>
      </c>
      <c r="G13" s="168">
        <v>0</v>
      </c>
      <c r="H13" s="164">
        <v>133</v>
      </c>
      <c r="I13" s="166">
        <v>64</v>
      </c>
      <c r="J13" s="167">
        <v>136</v>
      </c>
      <c r="K13" s="168">
        <v>94</v>
      </c>
      <c r="L13" s="164">
        <v>80</v>
      </c>
      <c r="M13" s="166">
        <v>52</v>
      </c>
      <c r="N13" s="167">
        <v>0</v>
      </c>
      <c r="O13" s="168">
        <v>2</v>
      </c>
      <c r="P13" s="164">
        <v>17</v>
      </c>
      <c r="Q13" s="166">
        <v>6</v>
      </c>
      <c r="R13" s="181">
        <v>38</v>
      </c>
      <c r="S13" s="182">
        <v>670</v>
      </c>
      <c r="T13" s="167">
        <v>16</v>
      </c>
      <c r="U13" s="165">
        <v>65</v>
      </c>
      <c r="V13" s="166">
        <v>335</v>
      </c>
    </row>
    <row r="14" spans="1:23">
      <c r="A14" s="139" t="s">
        <v>4</v>
      </c>
      <c r="B14" s="164">
        <v>3</v>
      </c>
      <c r="C14" s="168">
        <v>2</v>
      </c>
      <c r="D14" s="164">
        <v>2</v>
      </c>
      <c r="E14" s="166">
        <v>1</v>
      </c>
      <c r="F14" s="167">
        <v>0</v>
      </c>
      <c r="G14" s="168">
        <v>0</v>
      </c>
      <c r="H14" s="164">
        <v>14</v>
      </c>
      <c r="I14" s="166">
        <v>3</v>
      </c>
      <c r="J14" s="167">
        <v>16</v>
      </c>
      <c r="K14" s="168">
        <v>6</v>
      </c>
      <c r="L14" s="164">
        <v>88</v>
      </c>
      <c r="M14" s="166">
        <v>40</v>
      </c>
      <c r="N14" s="167">
        <v>0</v>
      </c>
      <c r="O14" s="168">
        <v>0</v>
      </c>
      <c r="P14" s="164">
        <v>5</v>
      </c>
      <c r="Q14" s="166">
        <v>6</v>
      </c>
      <c r="R14" s="181">
        <v>1</v>
      </c>
      <c r="S14" s="182">
        <v>187</v>
      </c>
      <c r="T14" s="167">
        <v>11</v>
      </c>
      <c r="U14" s="165">
        <v>0</v>
      </c>
      <c r="V14" s="166">
        <v>106</v>
      </c>
    </row>
    <row r="15" spans="1:23">
      <c r="A15" s="139" t="s">
        <v>5</v>
      </c>
      <c r="B15" s="164">
        <v>1</v>
      </c>
      <c r="C15" s="168">
        <v>1</v>
      </c>
      <c r="D15" s="164">
        <v>0</v>
      </c>
      <c r="E15" s="166">
        <v>1</v>
      </c>
      <c r="F15" s="167">
        <v>0</v>
      </c>
      <c r="G15" s="168">
        <v>0</v>
      </c>
      <c r="H15" s="164">
        <v>8</v>
      </c>
      <c r="I15" s="166">
        <v>5</v>
      </c>
      <c r="J15" s="167">
        <v>2</v>
      </c>
      <c r="K15" s="168">
        <v>1</v>
      </c>
      <c r="L15" s="164">
        <v>51</v>
      </c>
      <c r="M15" s="166">
        <v>16</v>
      </c>
      <c r="N15" s="167">
        <v>0</v>
      </c>
      <c r="O15" s="168">
        <v>0</v>
      </c>
      <c r="P15" s="164">
        <v>0</v>
      </c>
      <c r="Q15" s="166">
        <v>0</v>
      </c>
      <c r="R15" s="181">
        <v>1</v>
      </c>
      <c r="S15" s="182">
        <v>87</v>
      </c>
      <c r="T15" s="167">
        <v>0</v>
      </c>
      <c r="U15" s="165">
        <v>0</v>
      </c>
      <c r="V15" s="166">
        <v>33</v>
      </c>
    </row>
    <row r="16" spans="1:23">
      <c r="A16" s="139" t="s">
        <v>6</v>
      </c>
      <c r="B16" s="164">
        <v>1</v>
      </c>
      <c r="C16" s="168">
        <v>0</v>
      </c>
      <c r="D16" s="164">
        <v>5</v>
      </c>
      <c r="E16" s="166">
        <v>4</v>
      </c>
      <c r="F16" s="167">
        <v>0</v>
      </c>
      <c r="G16" s="168">
        <v>2</v>
      </c>
      <c r="H16" s="164">
        <v>32</v>
      </c>
      <c r="I16" s="166">
        <v>16</v>
      </c>
      <c r="J16" s="167">
        <v>66</v>
      </c>
      <c r="K16" s="168">
        <v>24</v>
      </c>
      <c r="L16" s="164">
        <v>217</v>
      </c>
      <c r="M16" s="166">
        <v>109</v>
      </c>
      <c r="N16" s="167">
        <v>0</v>
      </c>
      <c r="O16" s="168">
        <v>0</v>
      </c>
      <c r="P16" s="164">
        <v>8</v>
      </c>
      <c r="Q16" s="166">
        <v>6</v>
      </c>
      <c r="R16" s="181">
        <v>33</v>
      </c>
      <c r="S16" s="182">
        <v>523</v>
      </c>
      <c r="T16" s="167">
        <v>15</v>
      </c>
      <c r="U16" s="165">
        <v>75</v>
      </c>
      <c r="V16" s="166">
        <v>207</v>
      </c>
    </row>
    <row r="17" spans="1:24">
      <c r="A17" s="146" t="s">
        <v>7</v>
      </c>
      <c r="B17" s="164">
        <v>5</v>
      </c>
      <c r="C17" s="168">
        <v>2</v>
      </c>
      <c r="D17" s="164">
        <v>2</v>
      </c>
      <c r="E17" s="166">
        <v>4</v>
      </c>
      <c r="F17" s="167">
        <v>1</v>
      </c>
      <c r="G17" s="168">
        <v>1</v>
      </c>
      <c r="H17" s="164">
        <v>36</v>
      </c>
      <c r="I17" s="166">
        <v>14</v>
      </c>
      <c r="J17" s="167">
        <v>75</v>
      </c>
      <c r="K17" s="168">
        <v>16</v>
      </c>
      <c r="L17" s="164">
        <v>154</v>
      </c>
      <c r="M17" s="166">
        <v>43</v>
      </c>
      <c r="N17" s="167">
        <v>1</v>
      </c>
      <c r="O17" s="168">
        <v>0</v>
      </c>
      <c r="P17" s="164">
        <v>6</v>
      </c>
      <c r="Q17" s="166">
        <v>2</v>
      </c>
      <c r="R17" s="181">
        <v>9</v>
      </c>
      <c r="S17" s="182">
        <v>371</v>
      </c>
      <c r="T17" s="167">
        <v>11</v>
      </c>
      <c r="U17" s="165">
        <v>1</v>
      </c>
      <c r="V17" s="166">
        <v>152</v>
      </c>
    </row>
    <row r="18" spans="1:24">
      <c r="A18" s="139" t="s">
        <v>8</v>
      </c>
      <c r="B18" s="164">
        <v>8</v>
      </c>
      <c r="C18" s="168">
        <v>2</v>
      </c>
      <c r="D18" s="164">
        <v>29</v>
      </c>
      <c r="E18" s="166">
        <v>23</v>
      </c>
      <c r="F18" s="167">
        <v>0</v>
      </c>
      <c r="G18" s="168">
        <v>0</v>
      </c>
      <c r="H18" s="164">
        <v>226</v>
      </c>
      <c r="I18" s="166">
        <v>60</v>
      </c>
      <c r="J18" s="167">
        <v>75</v>
      </c>
      <c r="K18" s="168">
        <v>47</v>
      </c>
      <c r="L18" s="164">
        <v>368</v>
      </c>
      <c r="M18" s="166">
        <v>185</v>
      </c>
      <c r="N18" s="167">
        <v>3</v>
      </c>
      <c r="O18" s="168">
        <v>2</v>
      </c>
      <c r="P18" s="164">
        <v>52</v>
      </c>
      <c r="Q18" s="166">
        <v>17</v>
      </c>
      <c r="R18" s="181">
        <v>15</v>
      </c>
      <c r="S18" s="182">
        <v>1112</v>
      </c>
      <c r="T18" s="167">
        <v>51</v>
      </c>
      <c r="U18" s="165">
        <v>5</v>
      </c>
      <c r="V18" s="166">
        <v>443</v>
      </c>
    </row>
    <row r="19" spans="1:24">
      <c r="A19" s="139" t="s">
        <v>9</v>
      </c>
      <c r="B19" s="164">
        <v>0</v>
      </c>
      <c r="C19" s="168">
        <v>0</v>
      </c>
      <c r="D19" s="164">
        <v>2</v>
      </c>
      <c r="E19" s="166">
        <v>0</v>
      </c>
      <c r="F19" s="167">
        <v>0</v>
      </c>
      <c r="G19" s="168">
        <v>1</v>
      </c>
      <c r="H19" s="164">
        <v>2</v>
      </c>
      <c r="I19" s="166">
        <v>0</v>
      </c>
      <c r="J19" s="167">
        <v>1</v>
      </c>
      <c r="K19" s="168">
        <v>2</v>
      </c>
      <c r="L19" s="164">
        <v>12</v>
      </c>
      <c r="M19" s="166">
        <v>5</v>
      </c>
      <c r="N19" s="167">
        <v>0</v>
      </c>
      <c r="O19" s="168">
        <v>0</v>
      </c>
      <c r="P19" s="164">
        <v>1</v>
      </c>
      <c r="Q19" s="166">
        <v>1</v>
      </c>
      <c r="R19" s="181">
        <v>0</v>
      </c>
      <c r="S19" s="182">
        <v>27</v>
      </c>
      <c r="T19" s="167">
        <v>0</v>
      </c>
      <c r="U19" s="165">
        <v>3</v>
      </c>
      <c r="V19" s="166">
        <v>10</v>
      </c>
      <c r="W19" s="137"/>
      <c r="X19" s="104"/>
    </row>
    <row r="20" spans="1:24">
      <c r="A20" s="139" t="s">
        <v>10</v>
      </c>
      <c r="B20" s="164">
        <v>0</v>
      </c>
      <c r="C20" s="168">
        <v>0</v>
      </c>
      <c r="D20" s="164">
        <v>1</v>
      </c>
      <c r="E20" s="166">
        <v>1</v>
      </c>
      <c r="F20" s="167">
        <v>0</v>
      </c>
      <c r="G20" s="168">
        <v>1</v>
      </c>
      <c r="H20" s="164">
        <v>7</v>
      </c>
      <c r="I20" s="166">
        <v>1</v>
      </c>
      <c r="J20" s="167">
        <v>5</v>
      </c>
      <c r="K20" s="168">
        <v>1</v>
      </c>
      <c r="L20" s="164">
        <v>38</v>
      </c>
      <c r="M20" s="166">
        <v>19</v>
      </c>
      <c r="N20" s="167">
        <v>0</v>
      </c>
      <c r="O20" s="168">
        <v>0</v>
      </c>
      <c r="P20" s="164">
        <v>4</v>
      </c>
      <c r="Q20" s="166">
        <v>1</v>
      </c>
      <c r="R20" s="181">
        <v>0</v>
      </c>
      <c r="S20" s="182">
        <v>79</v>
      </c>
      <c r="T20" s="167">
        <v>2</v>
      </c>
      <c r="U20" s="165">
        <v>1</v>
      </c>
      <c r="V20" s="166">
        <v>24</v>
      </c>
    </row>
    <row r="21" spans="1:24">
      <c r="A21" s="139" t="s">
        <v>12</v>
      </c>
      <c r="B21" s="164">
        <v>5</v>
      </c>
      <c r="C21" s="168">
        <v>4</v>
      </c>
      <c r="D21" s="164">
        <v>4</v>
      </c>
      <c r="E21" s="166">
        <v>5</v>
      </c>
      <c r="F21" s="167">
        <v>2</v>
      </c>
      <c r="G21" s="168">
        <v>0</v>
      </c>
      <c r="H21" s="164">
        <v>82</v>
      </c>
      <c r="I21" s="166">
        <v>30</v>
      </c>
      <c r="J21" s="167">
        <v>134</v>
      </c>
      <c r="K21" s="168">
        <v>37</v>
      </c>
      <c r="L21" s="164">
        <v>239</v>
      </c>
      <c r="M21" s="166">
        <v>131</v>
      </c>
      <c r="N21" s="167">
        <v>2</v>
      </c>
      <c r="O21" s="168">
        <v>0</v>
      </c>
      <c r="P21" s="164">
        <v>8</v>
      </c>
      <c r="Q21" s="166">
        <v>3</v>
      </c>
      <c r="R21" s="181">
        <v>26</v>
      </c>
      <c r="S21" s="182">
        <v>712</v>
      </c>
      <c r="T21" s="167">
        <v>20</v>
      </c>
      <c r="U21" s="165">
        <v>9</v>
      </c>
      <c r="V21" s="166">
        <v>335</v>
      </c>
    </row>
    <row r="22" spans="1:24">
      <c r="A22" s="146" t="s">
        <v>184</v>
      </c>
      <c r="B22" s="164">
        <v>0</v>
      </c>
      <c r="C22" s="168">
        <v>0</v>
      </c>
      <c r="D22" s="164">
        <v>1</v>
      </c>
      <c r="E22" s="166">
        <v>0</v>
      </c>
      <c r="F22" s="167">
        <v>0</v>
      </c>
      <c r="G22" s="168">
        <v>0</v>
      </c>
      <c r="H22" s="164">
        <v>5</v>
      </c>
      <c r="I22" s="166">
        <v>7</v>
      </c>
      <c r="J22" s="167">
        <v>4</v>
      </c>
      <c r="K22" s="168">
        <v>2</v>
      </c>
      <c r="L22" s="164">
        <v>28</v>
      </c>
      <c r="M22" s="166">
        <v>15</v>
      </c>
      <c r="N22" s="167">
        <v>0</v>
      </c>
      <c r="O22" s="168">
        <v>0</v>
      </c>
      <c r="P22" s="164">
        <v>0</v>
      </c>
      <c r="Q22" s="166">
        <v>0</v>
      </c>
      <c r="R22" s="181">
        <v>0</v>
      </c>
      <c r="S22" s="182">
        <v>62</v>
      </c>
      <c r="T22" s="167">
        <v>2</v>
      </c>
      <c r="U22" s="165">
        <v>0</v>
      </c>
      <c r="V22" s="166">
        <v>26</v>
      </c>
    </row>
    <row r="23" spans="1:24">
      <c r="A23" s="139" t="s">
        <v>14</v>
      </c>
      <c r="B23" s="164">
        <v>0</v>
      </c>
      <c r="C23" s="168">
        <v>0</v>
      </c>
      <c r="D23" s="164">
        <v>4</v>
      </c>
      <c r="E23" s="166">
        <v>1</v>
      </c>
      <c r="F23" s="167">
        <v>0</v>
      </c>
      <c r="G23" s="168">
        <v>0</v>
      </c>
      <c r="H23" s="164">
        <v>5</v>
      </c>
      <c r="I23" s="166">
        <v>1</v>
      </c>
      <c r="J23" s="167">
        <v>10</v>
      </c>
      <c r="K23" s="168">
        <v>3</v>
      </c>
      <c r="L23" s="164">
        <v>36</v>
      </c>
      <c r="M23" s="166">
        <v>5</v>
      </c>
      <c r="N23" s="167">
        <v>2</v>
      </c>
      <c r="O23" s="168">
        <v>0</v>
      </c>
      <c r="P23" s="164">
        <v>1</v>
      </c>
      <c r="Q23" s="166">
        <v>2</v>
      </c>
      <c r="R23" s="181">
        <v>0</v>
      </c>
      <c r="S23" s="182">
        <v>70</v>
      </c>
      <c r="T23" s="167">
        <v>4</v>
      </c>
      <c r="U23" s="165">
        <v>4</v>
      </c>
      <c r="V23" s="166">
        <v>33</v>
      </c>
    </row>
    <row r="24" spans="1:24">
      <c r="A24" s="139" t="s">
        <v>15</v>
      </c>
      <c r="B24" s="164">
        <v>2</v>
      </c>
      <c r="C24" s="168">
        <v>1</v>
      </c>
      <c r="D24" s="164">
        <v>8</v>
      </c>
      <c r="E24" s="166">
        <v>3</v>
      </c>
      <c r="F24" s="167">
        <v>1</v>
      </c>
      <c r="G24" s="168">
        <v>0</v>
      </c>
      <c r="H24" s="164">
        <v>23</v>
      </c>
      <c r="I24" s="166">
        <v>5</v>
      </c>
      <c r="J24" s="167">
        <v>32</v>
      </c>
      <c r="K24" s="168">
        <v>10</v>
      </c>
      <c r="L24" s="164">
        <v>133</v>
      </c>
      <c r="M24" s="166">
        <v>43</v>
      </c>
      <c r="N24" s="167">
        <v>0</v>
      </c>
      <c r="O24" s="168">
        <v>0</v>
      </c>
      <c r="P24" s="164">
        <v>6</v>
      </c>
      <c r="Q24" s="166">
        <v>1</v>
      </c>
      <c r="R24" s="181">
        <v>11</v>
      </c>
      <c r="S24" s="182">
        <v>279</v>
      </c>
      <c r="T24" s="167">
        <v>11</v>
      </c>
      <c r="U24" s="165">
        <v>7</v>
      </c>
      <c r="V24" s="166">
        <v>98</v>
      </c>
    </row>
    <row r="25" spans="1:24">
      <c r="A25" s="139" t="s">
        <v>16</v>
      </c>
      <c r="B25" s="164">
        <v>35</v>
      </c>
      <c r="C25" s="168">
        <v>43</v>
      </c>
      <c r="D25" s="164">
        <v>11</v>
      </c>
      <c r="E25" s="166">
        <v>8</v>
      </c>
      <c r="F25" s="167">
        <v>0</v>
      </c>
      <c r="G25" s="168">
        <v>1</v>
      </c>
      <c r="H25" s="164">
        <v>183</v>
      </c>
      <c r="I25" s="166">
        <v>76</v>
      </c>
      <c r="J25" s="167">
        <v>562</v>
      </c>
      <c r="K25" s="168">
        <v>359</v>
      </c>
      <c r="L25" s="164">
        <v>50</v>
      </c>
      <c r="M25" s="166">
        <v>29</v>
      </c>
      <c r="N25" s="167">
        <v>0</v>
      </c>
      <c r="O25" s="168">
        <v>0</v>
      </c>
      <c r="P25" s="164">
        <v>9</v>
      </c>
      <c r="Q25" s="166">
        <v>4</v>
      </c>
      <c r="R25" s="181">
        <v>16</v>
      </c>
      <c r="S25" s="182">
        <v>1386</v>
      </c>
      <c r="T25" s="167">
        <v>60</v>
      </c>
      <c r="U25" s="165">
        <v>105</v>
      </c>
      <c r="V25" s="166">
        <v>564</v>
      </c>
    </row>
    <row r="26" spans="1:24">
      <c r="A26" s="139" t="s">
        <v>17</v>
      </c>
      <c r="B26" s="164">
        <v>0</v>
      </c>
      <c r="C26" s="168">
        <v>0</v>
      </c>
      <c r="D26" s="164">
        <v>0</v>
      </c>
      <c r="E26" s="166">
        <v>0</v>
      </c>
      <c r="F26" s="167">
        <v>0</v>
      </c>
      <c r="G26" s="168">
        <v>0</v>
      </c>
      <c r="H26" s="164">
        <v>5</v>
      </c>
      <c r="I26" s="166">
        <v>0</v>
      </c>
      <c r="J26" s="167">
        <v>0</v>
      </c>
      <c r="K26" s="168">
        <v>1</v>
      </c>
      <c r="L26" s="164">
        <v>37</v>
      </c>
      <c r="M26" s="166">
        <v>1</v>
      </c>
      <c r="N26" s="167">
        <v>0</v>
      </c>
      <c r="O26" s="168">
        <v>0</v>
      </c>
      <c r="P26" s="164">
        <v>1</v>
      </c>
      <c r="Q26" s="166">
        <v>0</v>
      </c>
      <c r="R26" s="181">
        <v>0</v>
      </c>
      <c r="S26" s="182">
        <v>45</v>
      </c>
      <c r="T26" s="167">
        <v>0</v>
      </c>
      <c r="U26" s="165">
        <v>0</v>
      </c>
      <c r="V26" s="166">
        <v>18</v>
      </c>
    </row>
    <row r="27" spans="1:24">
      <c r="A27" s="139" t="s">
        <v>18</v>
      </c>
      <c r="B27" s="164">
        <v>0</v>
      </c>
      <c r="C27" s="168">
        <v>0</v>
      </c>
      <c r="D27" s="164">
        <v>5</v>
      </c>
      <c r="E27" s="166">
        <v>0</v>
      </c>
      <c r="F27" s="167">
        <v>0</v>
      </c>
      <c r="G27" s="168">
        <v>1</v>
      </c>
      <c r="H27" s="164">
        <v>6</v>
      </c>
      <c r="I27" s="166">
        <v>3</v>
      </c>
      <c r="J27" s="167">
        <v>13</v>
      </c>
      <c r="K27" s="168">
        <v>1</v>
      </c>
      <c r="L27" s="164">
        <v>70</v>
      </c>
      <c r="M27" s="166">
        <v>22</v>
      </c>
      <c r="N27" s="167">
        <v>0</v>
      </c>
      <c r="O27" s="168">
        <v>0</v>
      </c>
      <c r="P27" s="164">
        <v>4</v>
      </c>
      <c r="Q27" s="166">
        <v>2</v>
      </c>
      <c r="R27" s="181">
        <v>3</v>
      </c>
      <c r="S27" s="182">
        <v>130</v>
      </c>
      <c r="T27" s="167">
        <v>7</v>
      </c>
      <c r="U27" s="165">
        <v>1</v>
      </c>
      <c r="V27" s="166">
        <v>53</v>
      </c>
    </row>
    <row r="28" spans="1:24">
      <c r="A28" s="139" t="s">
        <v>19</v>
      </c>
      <c r="B28" s="164">
        <v>2</v>
      </c>
      <c r="C28" s="168">
        <v>0</v>
      </c>
      <c r="D28" s="164">
        <v>3</v>
      </c>
      <c r="E28" s="166">
        <v>4</v>
      </c>
      <c r="F28" s="167">
        <v>1</v>
      </c>
      <c r="G28" s="168">
        <v>1</v>
      </c>
      <c r="H28" s="164">
        <v>105</v>
      </c>
      <c r="I28" s="166">
        <v>22</v>
      </c>
      <c r="J28" s="167">
        <v>64</v>
      </c>
      <c r="K28" s="168">
        <v>32</v>
      </c>
      <c r="L28" s="164">
        <v>104</v>
      </c>
      <c r="M28" s="166">
        <v>56</v>
      </c>
      <c r="N28" s="167">
        <v>1</v>
      </c>
      <c r="O28" s="168">
        <v>0</v>
      </c>
      <c r="P28" s="164">
        <v>5</v>
      </c>
      <c r="Q28" s="166">
        <v>1</v>
      </c>
      <c r="R28" s="181">
        <v>12</v>
      </c>
      <c r="S28" s="182">
        <v>413</v>
      </c>
      <c r="T28" s="167">
        <v>16</v>
      </c>
      <c r="U28" s="165">
        <v>29</v>
      </c>
      <c r="V28" s="166">
        <v>216</v>
      </c>
    </row>
    <row r="29" spans="1:24">
      <c r="A29" s="146" t="s">
        <v>20</v>
      </c>
      <c r="B29" s="164">
        <v>0</v>
      </c>
      <c r="C29" s="168">
        <v>0</v>
      </c>
      <c r="D29" s="164">
        <v>1</v>
      </c>
      <c r="E29" s="166">
        <v>1</v>
      </c>
      <c r="F29" s="167">
        <v>1</v>
      </c>
      <c r="G29" s="168">
        <v>0</v>
      </c>
      <c r="H29" s="164">
        <v>10</v>
      </c>
      <c r="I29" s="166">
        <v>1</v>
      </c>
      <c r="J29" s="167">
        <v>27</v>
      </c>
      <c r="K29" s="168">
        <v>11</v>
      </c>
      <c r="L29" s="164">
        <v>81</v>
      </c>
      <c r="M29" s="166">
        <v>39</v>
      </c>
      <c r="N29" s="167">
        <v>2</v>
      </c>
      <c r="O29" s="168">
        <v>0</v>
      </c>
      <c r="P29" s="164">
        <v>6</v>
      </c>
      <c r="Q29" s="166">
        <v>2</v>
      </c>
      <c r="R29" s="181">
        <v>4</v>
      </c>
      <c r="S29" s="182">
        <v>186</v>
      </c>
      <c r="T29" s="167">
        <v>16</v>
      </c>
      <c r="U29" s="165">
        <v>0</v>
      </c>
      <c r="V29" s="166">
        <v>90</v>
      </c>
    </row>
    <row r="30" spans="1:24">
      <c r="A30" s="139" t="s">
        <v>21</v>
      </c>
      <c r="B30" s="164">
        <v>4</v>
      </c>
      <c r="C30" s="168">
        <v>1</v>
      </c>
      <c r="D30" s="164">
        <v>6</v>
      </c>
      <c r="E30" s="166">
        <v>2</v>
      </c>
      <c r="F30" s="167">
        <v>1</v>
      </c>
      <c r="G30" s="168">
        <v>0</v>
      </c>
      <c r="H30" s="164">
        <v>28</v>
      </c>
      <c r="I30" s="166">
        <v>10</v>
      </c>
      <c r="J30" s="167">
        <v>8</v>
      </c>
      <c r="K30" s="168">
        <v>3</v>
      </c>
      <c r="L30" s="164">
        <v>100</v>
      </c>
      <c r="M30" s="166">
        <v>64</v>
      </c>
      <c r="N30" s="167">
        <v>1</v>
      </c>
      <c r="O30" s="168">
        <v>1</v>
      </c>
      <c r="P30" s="164">
        <v>16</v>
      </c>
      <c r="Q30" s="166">
        <v>4</v>
      </c>
      <c r="R30" s="181">
        <v>0</v>
      </c>
      <c r="S30" s="182">
        <v>249</v>
      </c>
      <c r="T30" s="167">
        <v>11</v>
      </c>
      <c r="U30" s="165">
        <v>0</v>
      </c>
      <c r="V30" s="166">
        <v>110</v>
      </c>
    </row>
    <row r="31" spans="1:24">
      <c r="A31" s="139" t="s">
        <v>22</v>
      </c>
      <c r="B31" s="164">
        <v>1</v>
      </c>
      <c r="C31" s="168">
        <v>1</v>
      </c>
      <c r="D31" s="164">
        <v>2</v>
      </c>
      <c r="E31" s="166">
        <v>7</v>
      </c>
      <c r="F31" s="167">
        <v>4</v>
      </c>
      <c r="G31" s="168">
        <v>0</v>
      </c>
      <c r="H31" s="164">
        <v>49</v>
      </c>
      <c r="I31" s="166">
        <v>12</v>
      </c>
      <c r="J31" s="167">
        <v>66</v>
      </c>
      <c r="K31" s="168">
        <v>25</v>
      </c>
      <c r="L31" s="164">
        <v>181</v>
      </c>
      <c r="M31" s="166">
        <v>74</v>
      </c>
      <c r="N31" s="167">
        <v>0</v>
      </c>
      <c r="O31" s="168">
        <v>0</v>
      </c>
      <c r="P31" s="164">
        <v>6</v>
      </c>
      <c r="Q31" s="166">
        <v>6</v>
      </c>
      <c r="R31" s="181">
        <v>5</v>
      </c>
      <c r="S31" s="182">
        <v>439</v>
      </c>
      <c r="T31" s="167">
        <v>12</v>
      </c>
      <c r="U31" s="165">
        <v>6</v>
      </c>
      <c r="V31" s="166">
        <v>153</v>
      </c>
    </row>
    <row r="32" spans="1:24">
      <c r="A32" s="146" t="s">
        <v>23</v>
      </c>
      <c r="B32" s="164">
        <v>0</v>
      </c>
      <c r="C32" s="168">
        <v>0</v>
      </c>
      <c r="D32" s="164">
        <v>4</v>
      </c>
      <c r="E32" s="166">
        <v>2</v>
      </c>
      <c r="F32" s="167">
        <v>1</v>
      </c>
      <c r="G32" s="168">
        <v>0</v>
      </c>
      <c r="H32" s="164">
        <v>7</v>
      </c>
      <c r="I32" s="166">
        <v>0</v>
      </c>
      <c r="J32" s="167">
        <v>5</v>
      </c>
      <c r="K32" s="168">
        <v>3</v>
      </c>
      <c r="L32" s="164">
        <v>85</v>
      </c>
      <c r="M32" s="166">
        <v>19</v>
      </c>
      <c r="N32" s="167">
        <v>1</v>
      </c>
      <c r="O32" s="168">
        <v>0</v>
      </c>
      <c r="P32" s="164">
        <v>4</v>
      </c>
      <c r="Q32" s="166">
        <v>0</v>
      </c>
      <c r="R32" s="181">
        <v>5</v>
      </c>
      <c r="S32" s="182">
        <v>136</v>
      </c>
      <c r="T32" s="167">
        <v>7</v>
      </c>
      <c r="U32" s="165">
        <v>1</v>
      </c>
      <c r="V32" s="166">
        <v>51</v>
      </c>
    </row>
    <row r="33" spans="1:22">
      <c r="A33" s="139" t="s">
        <v>24</v>
      </c>
      <c r="B33" s="164">
        <v>6</v>
      </c>
      <c r="C33" s="168">
        <v>0</v>
      </c>
      <c r="D33" s="164">
        <v>27</v>
      </c>
      <c r="E33" s="166">
        <v>18</v>
      </c>
      <c r="F33" s="167">
        <v>3</v>
      </c>
      <c r="G33" s="168">
        <v>0</v>
      </c>
      <c r="H33" s="164">
        <v>95</v>
      </c>
      <c r="I33" s="166">
        <v>34</v>
      </c>
      <c r="J33" s="167">
        <v>116</v>
      </c>
      <c r="K33" s="168">
        <v>52</v>
      </c>
      <c r="L33" s="164">
        <v>483</v>
      </c>
      <c r="M33" s="166">
        <v>259</v>
      </c>
      <c r="N33" s="167">
        <v>2</v>
      </c>
      <c r="O33" s="168">
        <v>0</v>
      </c>
      <c r="P33" s="164">
        <v>30</v>
      </c>
      <c r="Q33" s="166">
        <v>10</v>
      </c>
      <c r="R33" s="181">
        <v>43</v>
      </c>
      <c r="S33" s="182">
        <v>1178</v>
      </c>
      <c r="T33" s="167">
        <v>83</v>
      </c>
      <c r="U33" s="165">
        <v>23</v>
      </c>
      <c r="V33" s="166">
        <v>565</v>
      </c>
    </row>
    <row r="34" spans="1:22">
      <c r="A34" s="139" t="s">
        <v>25</v>
      </c>
      <c r="B34" s="164">
        <v>1</v>
      </c>
      <c r="C34" s="168">
        <v>2</v>
      </c>
      <c r="D34" s="164">
        <v>5</v>
      </c>
      <c r="E34" s="166">
        <v>6</v>
      </c>
      <c r="F34" s="167">
        <v>1</v>
      </c>
      <c r="G34" s="168">
        <v>0</v>
      </c>
      <c r="H34" s="164">
        <v>27</v>
      </c>
      <c r="I34" s="166">
        <v>1</v>
      </c>
      <c r="J34" s="167">
        <v>17</v>
      </c>
      <c r="K34" s="168">
        <v>9</v>
      </c>
      <c r="L34" s="164">
        <v>87</v>
      </c>
      <c r="M34" s="166">
        <v>51</v>
      </c>
      <c r="N34" s="167">
        <v>0</v>
      </c>
      <c r="O34" s="168">
        <v>0</v>
      </c>
      <c r="P34" s="164">
        <v>3</v>
      </c>
      <c r="Q34" s="166">
        <v>1</v>
      </c>
      <c r="R34" s="181">
        <v>2</v>
      </c>
      <c r="S34" s="182">
        <v>213</v>
      </c>
      <c r="T34" s="167">
        <v>10</v>
      </c>
      <c r="U34" s="165">
        <v>3</v>
      </c>
      <c r="V34" s="166">
        <v>85</v>
      </c>
    </row>
    <row r="35" spans="1:22">
      <c r="A35" s="146" t="s">
        <v>26</v>
      </c>
      <c r="B35" s="164">
        <v>5</v>
      </c>
      <c r="C35" s="168">
        <v>5</v>
      </c>
      <c r="D35" s="164">
        <v>17</v>
      </c>
      <c r="E35" s="166">
        <v>7</v>
      </c>
      <c r="F35" s="167">
        <v>0</v>
      </c>
      <c r="G35" s="168">
        <v>0</v>
      </c>
      <c r="H35" s="164">
        <v>63</v>
      </c>
      <c r="I35" s="166">
        <v>27</v>
      </c>
      <c r="J35" s="167">
        <v>95</v>
      </c>
      <c r="K35" s="168">
        <v>48</v>
      </c>
      <c r="L35" s="164">
        <v>128</v>
      </c>
      <c r="M35" s="166">
        <v>125</v>
      </c>
      <c r="N35" s="167">
        <v>0</v>
      </c>
      <c r="O35" s="168">
        <v>5</v>
      </c>
      <c r="P35" s="164">
        <v>15</v>
      </c>
      <c r="Q35" s="166">
        <v>5</v>
      </c>
      <c r="R35" s="181">
        <v>8</v>
      </c>
      <c r="S35" s="182">
        <v>553</v>
      </c>
      <c r="T35" s="167">
        <v>24</v>
      </c>
      <c r="U35" s="165">
        <v>26</v>
      </c>
      <c r="V35" s="166">
        <v>209</v>
      </c>
    </row>
    <row r="36" spans="1:22">
      <c r="A36" s="146" t="s">
        <v>185</v>
      </c>
      <c r="B36" s="164">
        <v>0</v>
      </c>
      <c r="C36" s="168">
        <v>0</v>
      </c>
      <c r="D36" s="164">
        <v>2</v>
      </c>
      <c r="E36" s="166">
        <v>0</v>
      </c>
      <c r="F36" s="167">
        <v>0</v>
      </c>
      <c r="G36" s="168">
        <v>0</v>
      </c>
      <c r="H36" s="164">
        <v>5</v>
      </c>
      <c r="I36" s="166">
        <v>2</v>
      </c>
      <c r="J36" s="167">
        <v>15</v>
      </c>
      <c r="K36" s="168">
        <v>7</v>
      </c>
      <c r="L36" s="164">
        <v>22</v>
      </c>
      <c r="M36" s="166">
        <v>8</v>
      </c>
      <c r="N36" s="167">
        <v>0</v>
      </c>
      <c r="O36" s="168">
        <v>0</v>
      </c>
      <c r="P36" s="164">
        <v>0</v>
      </c>
      <c r="Q36" s="166">
        <v>0</v>
      </c>
      <c r="R36" s="181">
        <v>4</v>
      </c>
      <c r="S36" s="182">
        <v>65</v>
      </c>
      <c r="T36" s="167">
        <v>0</v>
      </c>
      <c r="U36" s="165">
        <v>1</v>
      </c>
      <c r="V36" s="166">
        <v>33</v>
      </c>
    </row>
    <row r="37" spans="1:22">
      <c r="A37" s="139" t="s">
        <v>28</v>
      </c>
      <c r="B37" s="164">
        <v>0</v>
      </c>
      <c r="C37" s="168">
        <v>0</v>
      </c>
      <c r="D37" s="164">
        <v>1</v>
      </c>
      <c r="E37" s="166">
        <v>0</v>
      </c>
      <c r="F37" s="167">
        <v>0</v>
      </c>
      <c r="G37" s="168">
        <v>0</v>
      </c>
      <c r="H37" s="164">
        <v>3</v>
      </c>
      <c r="I37" s="166">
        <v>0</v>
      </c>
      <c r="J37" s="167">
        <v>0</v>
      </c>
      <c r="K37" s="168">
        <v>0</v>
      </c>
      <c r="L37" s="164">
        <v>17</v>
      </c>
      <c r="M37" s="166">
        <v>1</v>
      </c>
      <c r="N37" s="167">
        <v>0</v>
      </c>
      <c r="O37" s="168">
        <v>0</v>
      </c>
      <c r="P37" s="164">
        <v>1</v>
      </c>
      <c r="Q37" s="166">
        <v>0</v>
      </c>
      <c r="R37" s="181">
        <v>1</v>
      </c>
      <c r="S37" s="182">
        <v>24</v>
      </c>
      <c r="T37" s="167">
        <v>2</v>
      </c>
      <c r="U37" s="165">
        <v>0</v>
      </c>
      <c r="V37" s="166">
        <v>8</v>
      </c>
    </row>
    <row r="38" spans="1:22" ht="15.75" thickBot="1">
      <c r="A38" s="140" t="s">
        <v>29</v>
      </c>
      <c r="B38" s="169">
        <v>13</v>
      </c>
      <c r="C38" s="173">
        <v>8</v>
      </c>
      <c r="D38" s="169">
        <v>27</v>
      </c>
      <c r="E38" s="171">
        <v>18</v>
      </c>
      <c r="F38" s="172">
        <v>3</v>
      </c>
      <c r="G38" s="173">
        <v>3</v>
      </c>
      <c r="H38" s="169">
        <v>85</v>
      </c>
      <c r="I38" s="171">
        <v>46</v>
      </c>
      <c r="J38" s="172">
        <v>149</v>
      </c>
      <c r="K38" s="173">
        <v>82</v>
      </c>
      <c r="L38" s="169">
        <v>190</v>
      </c>
      <c r="M38" s="171">
        <v>106</v>
      </c>
      <c r="N38" s="172">
        <v>2</v>
      </c>
      <c r="O38" s="173">
        <v>0</v>
      </c>
      <c r="P38" s="169">
        <v>10</v>
      </c>
      <c r="Q38" s="171">
        <v>5</v>
      </c>
      <c r="R38" s="174">
        <v>17</v>
      </c>
      <c r="S38" s="183">
        <v>764</v>
      </c>
      <c r="T38" s="172">
        <v>12</v>
      </c>
      <c r="U38" s="170">
        <v>57</v>
      </c>
      <c r="V38" s="171">
        <v>310</v>
      </c>
    </row>
    <row r="39" spans="1:22" ht="15.75" customHeight="1">
      <c r="A39" s="184" t="s">
        <v>197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</row>
    <row r="40" spans="1:22" ht="15.7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</row>
    <row r="41" spans="1:22" ht="15.75">
      <c r="A41" s="184" t="s">
        <v>186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</row>
    <row r="42" spans="1:22" ht="15.75">
      <c r="A42" s="184" t="s">
        <v>187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</row>
    <row r="43" spans="1:22" ht="15.75">
      <c r="A43" s="184" t="s">
        <v>188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2:B62"/>
  <sheetViews>
    <sheetView workbookViewId="0">
      <selection activeCell="A31" sqref="A31:XFD31"/>
    </sheetView>
  </sheetViews>
  <sheetFormatPr defaultRowHeight="15"/>
  <sheetData>
    <row r="62" spans="1:2">
      <c r="A62" t="s">
        <v>37</v>
      </c>
      <c r="B62" s="3" t="s">
        <v>36</v>
      </c>
    </row>
  </sheetData>
  <hyperlinks>
    <hyperlink ref="B62" r:id="rId1"/>
  </hyperlinks>
  <pageMargins left="0.7" right="0.7" top="0.75" bottom="0.75" header="0.3" footer="0.3"/>
  <pageSetup paperSize="5" scale="7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Model</vt:lpstr>
      <vt:lpstr>All FTE weighted</vt:lpstr>
      <vt:lpstr>FTE-3</vt:lpstr>
      <vt:lpstr>SQ FT</vt:lpstr>
      <vt:lpstr>Completers</vt:lpstr>
      <vt:lpstr>BACC Completers</vt:lpstr>
      <vt:lpstr>Cost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Prince, Chuck</dc:creator>
  <cp:lastModifiedBy>Sisley, Dottie</cp:lastModifiedBy>
  <cp:lastPrinted>2022-05-26T14:56:02Z</cp:lastPrinted>
  <dcterms:created xsi:type="dcterms:W3CDTF">2022-01-25T19:45:44Z</dcterms:created>
  <dcterms:modified xsi:type="dcterms:W3CDTF">2022-07-26T14:16:47Z</dcterms:modified>
</cp:coreProperties>
</file>