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inance\Session\Session 2022\Tier Model\Model options\Presentations\Original Model versions\"/>
    </mc:Choice>
  </mc:AlternateContent>
  <bookViews>
    <workbookView xWindow="0" yWindow="0" windowWidth="11985" windowHeight="7380"/>
  </bookViews>
  <sheets>
    <sheet name="Model" sheetId="15" r:id="rId1"/>
    <sheet name="All FTE weighted" sheetId="14" state="hidden" r:id="rId2"/>
    <sheet name="FTE-3" sheetId="16" r:id="rId3"/>
    <sheet name="SQ FT" sheetId="11" r:id="rId4"/>
    <sheet name="Completers" sheetId="2" r:id="rId5"/>
    <sheet name="BACC Completers" sheetId="17" r:id="rId6"/>
    <sheet name="Cost Analysis" sheetId="1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5" l="1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13" i="15"/>
  <c r="H12" i="15"/>
  <c r="H11" i="15"/>
  <c r="V7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34" i="16"/>
  <c r="V35" i="16"/>
  <c r="V8" i="16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11" i="15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7" i="16"/>
  <c r="T8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T30" i="16"/>
  <c r="T31" i="16"/>
  <c r="T32" i="16"/>
  <c r="T33" i="16"/>
  <c r="T34" i="16"/>
  <c r="T35" i="16"/>
  <c r="T7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7" i="16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11" i="15"/>
  <c r="H36" i="11"/>
  <c r="G36" i="11"/>
  <c r="F36" i="11"/>
  <c r="E36" i="11"/>
  <c r="D36" i="11"/>
  <c r="C36" i="11"/>
  <c r="B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36" i="11" s="1"/>
  <c r="M39" i="15" l="1"/>
  <c r="N39" i="15" s="1"/>
  <c r="J8" i="15"/>
  <c r="H39" i="15"/>
  <c r="F39" i="15"/>
  <c r="G38" i="15" s="1"/>
  <c r="E2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33" i="14"/>
  <c r="C33" i="14"/>
  <c r="B33" i="14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N23" i="15" l="1"/>
  <c r="N12" i="15"/>
  <c r="N27" i="15"/>
  <c r="N36" i="15"/>
  <c r="N20" i="15"/>
  <c r="N22" i="15"/>
  <c r="N33" i="15"/>
  <c r="N19" i="15"/>
  <c r="N26" i="15"/>
  <c r="N16" i="15"/>
  <c r="N25" i="15"/>
  <c r="N32" i="15"/>
  <c r="N35" i="15"/>
  <c r="N34" i="15"/>
  <c r="N18" i="15"/>
  <c r="N31" i="15"/>
  <c r="N15" i="15"/>
  <c r="N13" i="15"/>
  <c r="N29" i="15"/>
  <c r="N24" i="15"/>
  <c r="N37" i="15"/>
  <c r="N38" i="15"/>
  <c r="N28" i="15"/>
  <c r="N30" i="15"/>
  <c r="N14" i="15"/>
  <c r="N11" i="15"/>
  <c r="N21" i="15"/>
  <c r="N17" i="15"/>
  <c r="I27" i="15"/>
  <c r="I36" i="15"/>
  <c r="I11" i="15"/>
  <c r="I18" i="15"/>
  <c r="G12" i="15"/>
  <c r="I19" i="15"/>
  <c r="G21" i="15"/>
  <c r="I15" i="15"/>
  <c r="I24" i="15"/>
  <c r="I33" i="15"/>
  <c r="I37" i="15"/>
  <c r="G24" i="15"/>
  <c r="I16" i="15"/>
  <c r="I25" i="15"/>
  <c r="I34" i="15"/>
  <c r="G27" i="15"/>
  <c r="G30" i="15"/>
  <c r="I28" i="15"/>
  <c r="G15" i="15"/>
  <c r="G33" i="15"/>
  <c r="I12" i="15"/>
  <c r="I21" i="15"/>
  <c r="I30" i="15"/>
  <c r="G18" i="15"/>
  <c r="G36" i="15"/>
  <c r="I13" i="15"/>
  <c r="I22" i="15"/>
  <c r="I31" i="15"/>
  <c r="E33" i="14"/>
  <c r="G16" i="15"/>
  <c r="G22" i="15"/>
  <c r="G28" i="15"/>
  <c r="G34" i="15"/>
  <c r="G11" i="15"/>
  <c r="G17" i="15"/>
  <c r="G23" i="15"/>
  <c r="G29" i="15"/>
  <c r="G35" i="15"/>
  <c r="I17" i="15"/>
  <c r="I23" i="15"/>
  <c r="I29" i="15"/>
  <c r="I35" i="15"/>
  <c r="G13" i="15"/>
  <c r="G19" i="15"/>
  <c r="G25" i="15"/>
  <c r="G31" i="15"/>
  <c r="G37" i="15"/>
  <c r="G14" i="15"/>
  <c r="G20" i="15"/>
  <c r="G26" i="15"/>
  <c r="G32" i="15"/>
  <c r="I14" i="15"/>
  <c r="I20" i="15"/>
  <c r="I26" i="15"/>
  <c r="I32" i="15"/>
  <c r="I38" i="15"/>
  <c r="B39" i="15"/>
  <c r="C34" i="15" s="1"/>
  <c r="D39" i="15"/>
  <c r="E37" i="15" s="1"/>
  <c r="C27" i="15" l="1"/>
  <c r="I39" i="15"/>
  <c r="C21" i="15"/>
  <c r="G39" i="15"/>
  <c r="C20" i="15"/>
  <c r="C14" i="15"/>
  <c r="C11" i="15"/>
  <c r="C36" i="15"/>
  <c r="E31" i="15"/>
  <c r="C19" i="15"/>
  <c r="E19" i="15"/>
  <c r="E35" i="15"/>
  <c r="E25" i="15"/>
  <c r="E12" i="15"/>
  <c r="C15" i="15"/>
  <c r="C29" i="15"/>
  <c r="C12" i="15"/>
  <c r="C22" i="15"/>
  <c r="C13" i="15"/>
  <c r="C23" i="15"/>
  <c r="E14" i="15"/>
  <c r="E34" i="15"/>
  <c r="J34" i="15" s="1"/>
  <c r="K34" i="15" s="1"/>
  <c r="L34" i="15" s="1"/>
  <c r="E28" i="15"/>
  <c r="E22" i="15"/>
  <c r="E16" i="15"/>
  <c r="E33" i="15"/>
  <c r="E27" i="15"/>
  <c r="E15" i="15"/>
  <c r="E38" i="15"/>
  <c r="E32" i="15"/>
  <c r="E26" i="15"/>
  <c r="E20" i="15"/>
  <c r="E21" i="15"/>
  <c r="C25" i="15"/>
  <c r="C28" i="15"/>
  <c r="C35" i="15"/>
  <c r="C30" i="15"/>
  <c r="E36" i="15"/>
  <c r="C38" i="15"/>
  <c r="C37" i="15"/>
  <c r="J37" i="15" s="1"/>
  <c r="K37" i="15" s="1"/>
  <c r="L37" i="15" s="1"/>
  <c r="E30" i="15"/>
  <c r="E29" i="15"/>
  <c r="E13" i="15"/>
  <c r="C16" i="15"/>
  <c r="J16" i="15" s="1"/>
  <c r="K16" i="15" s="1"/>
  <c r="L16" i="15" s="1"/>
  <c r="C32" i="15"/>
  <c r="C18" i="15"/>
  <c r="C31" i="15"/>
  <c r="E24" i="15"/>
  <c r="E23" i="15"/>
  <c r="C33" i="15"/>
  <c r="C26" i="15"/>
  <c r="C17" i="15"/>
  <c r="C24" i="15"/>
  <c r="E18" i="15"/>
  <c r="E17" i="15"/>
  <c r="E11" i="15"/>
  <c r="J28" i="15" l="1"/>
  <c r="K28" i="15" s="1"/>
  <c r="L28" i="15" s="1"/>
  <c r="J33" i="15"/>
  <c r="K33" i="15" s="1"/>
  <c r="L33" i="15" s="1"/>
  <c r="J27" i="15"/>
  <c r="K27" i="15" s="1"/>
  <c r="L27" i="15" s="1"/>
  <c r="J12" i="15"/>
  <c r="K12" i="15" s="1"/>
  <c r="L12" i="15" s="1"/>
  <c r="J26" i="15"/>
  <c r="K26" i="15" s="1"/>
  <c r="L26" i="15" s="1"/>
  <c r="J21" i="15"/>
  <c r="K21" i="15" s="1"/>
  <c r="L21" i="15" s="1"/>
  <c r="J29" i="15"/>
  <c r="K29" i="15" s="1"/>
  <c r="L29" i="15" s="1"/>
  <c r="J23" i="15"/>
  <c r="K23" i="15" s="1"/>
  <c r="L23" i="15" s="1"/>
  <c r="J32" i="15"/>
  <c r="K32" i="15" s="1"/>
  <c r="L32" i="15" s="1"/>
  <c r="J38" i="15"/>
  <c r="K38" i="15" s="1"/>
  <c r="L38" i="15" s="1"/>
  <c r="J30" i="15"/>
  <c r="K30" i="15" s="1"/>
  <c r="L30" i="15" s="1"/>
  <c r="J14" i="15"/>
  <c r="K14" i="15" s="1"/>
  <c r="L14" i="15" s="1"/>
  <c r="J13" i="15"/>
  <c r="K13" i="15" s="1"/>
  <c r="L13" i="15" s="1"/>
  <c r="J22" i="15"/>
  <c r="K22" i="15" s="1"/>
  <c r="L22" i="15" s="1"/>
  <c r="J20" i="15"/>
  <c r="K20" i="15" s="1"/>
  <c r="L20" i="15" s="1"/>
  <c r="J17" i="15"/>
  <c r="K17" i="15" s="1"/>
  <c r="L17" i="15" s="1"/>
  <c r="J18" i="15"/>
  <c r="K18" i="15" s="1"/>
  <c r="L18" i="15" s="1"/>
  <c r="J25" i="15"/>
  <c r="K25" i="15" s="1"/>
  <c r="L25" i="15" s="1"/>
  <c r="J36" i="15"/>
  <c r="K36" i="15" s="1"/>
  <c r="L36" i="15" s="1"/>
  <c r="J11" i="15"/>
  <c r="K11" i="15" s="1"/>
  <c r="L11" i="15" s="1"/>
  <c r="J19" i="15"/>
  <c r="K19" i="15" s="1"/>
  <c r="L19" i="15" s="1"/>
  <c r="J35" i="15"/>
  <c r="K35" i="15" s="1"/>
  <c r="L35" i="15" s="1"/>
  <c r="J15" i="15"/>
  <c r="K15" i="15" s="1"/>
  <c r="L15" i="15" s="1"/>
  <c r="J24" i="15"/>
  <c r="K24" i="15" s="1"/>
  <c r="L24" i="15" s="1"/>
  <c r="J31" i="15"/>
  <c r="K31" i="15" s="1"/>
  <c r="L31" i="15" s="1"/>
  <c r="C39" i="15"/>
  <c r="E39" i="15"/>
  <c r="J39" i="15" l="1"/>
  <c r="K39" i="15" s="1"/>
  <c r="L39" i="15" s="1"/>
</calcChain>
</file>

<file path=xl/sharedStrings.xml><?xml version="1.0" encoding="utf-8"?>
<sst xmlns="http://schemas.openxmlformats.org/spreadsheetml/2006/main" count="353" uniqueCount="213">
  <si>
    <t>College</t>
  </si>
  <si>
    <t>FLORIDA</t>
  </si>
  <si>
    <t>EASTERN FLORIDA</t>
  </si>
  <si>
    <t>BROWARD</t>
  </si>
  <si>
    <t>CENTRAL FLORIDA</t>
  </si>
  <si>
    <t>CHIPOLA</t>
  </si>
  <si>
    <t>DAYTONA</t>
  </si>
  <si>
    <t>FL SOUTHWESTERN</t>
  </si>
  <si>
    <t>FL SC AT JAX</t>
  </si>
  <si>
    <t>FLORIDA KEYS</t>
  </si>
  <si>
    <t>GULF COAST</t>
  </si>
  <si>
    <t>HILLSBOROUGH</t>
  </si>
  <si>
    <t>INDIAN RIVER</t>
  </si>
  <si>
    <t>FLORIDA GATEWAY</t>
  </si>
  <si>
    <t>LAKE-SUMTER</t>
  </si>
  <si>
    <t>SC FL MNTEE-SRST</t>
  </si>
  <si>
    <t>MIAMI DADE</t>
  </si>
  <si>
    <t>NORTH FLORIDA</t>
  </si>
  <si>
    <t>NORTHWEST FL SC</t>
  </si>
  <si>
    <t>PALM BEACH SC</t>
  </si>
  <si>
    <t>PASCO-HERNANDO CC</t>
  </si>
  <si>
    <t>PENSACOLA SC</t>
  </si>
  <si>
    <t>POLK SC</t>
  </si>
  <si>
    <t>ST. JOHNS RIVER SC</t>
  </si>
  <si>
    <t>ST. PETERSBURG</t>
  </si>
  <si>
    <t>SANTA FE</t>
  </si>
  <si>
    <t>SEMINOLE SC OF FL</t>
  </si>
  <si>
    <t>SOUTH FLORIDA SC</t>
  </si>
  <si>
    <t>TALLAHASSEE CC</t>
  </si>
  <si>
    <t>VALENCIA</t>
  </si>
  <si>
    <t>Total</t>
  </si>
  <si>
    <t>Florida College System</t>
  </si>
  <si>
    <t>Credit Program Completers</t>
  </si>
  <si>
    <t>Male</t>
  </si>
  <si>
    <t>Female</t>
  </si>
  <si>
    <t>EPI</t>
  </si>
  <si>
    <t>https://www.fldoe.org/core/fileparse.php/19874/urlt/2021CA-2Summary.pdf</t>
  </si>
  <si>
    <t>Source:</t>
  </si>
  <si>
    <t>Fact Book 5.3T</t>
  </si>
  <si>
    <t>Headcount by College, Award Type, and Gender</t>
  </si>
  <si>
    <t>2020-2021</t>
  </si>
  <si>
    <t>Associate in Arts</t>
  </si>
  <si>
    <t>Educator Preparation
Institute</t>
  </si>
  <si>
    <t>Associate in Science</t>
  </si>
  <si>
    <t>Certificates</t>
  </si>
  <si>
    <t>Certificate of
Professional Prep</t>
  </si>
  <si>
    <t>Unknown</t>
  </si>
  <si>
    <t>PERA - 5.3T 01/06/2022 9:43:53</t>
  </si>
  <si>
    <t>Source: 2021 AA1A</t>
  </si>
  <si>
    <t>Unknown = Unknown gender and/or race</t>
  </si>
  <si>
    <t>Number of Sites</t>
  </si>
  <si>
    <t>Total Operating Campus</t>
  </si>
  <si>
    <t>Weighted FTE Index</t>
  </si>
  <si>
    <t>Completers Index</t>
  </si>
  <si>
    <t>SQ. FT. Index</t>
  </si>
  <si>
    <t>Distribution Index</t>
  </si>
  <si>
    <t>Notes:</t>
  </si>
  <si>
    <t>Category A</t>
  </si>
  <si>
    <t>Category B</t>
  </si>
  <si>
    <t>Category C</t>
  </si>
  <si>
    <t>Category D</t>
  </si>
  <si>
    <t>2020-21   Total FTE 3</t>
  </si>
  <si>
    <t>Funding Distribution Model for Consideration</t>
  </si>
  <si>
    <t>Prepared by College of Central Florida</t>
  </si>
  <si>
    <t>Based on 2020-2021 Report Year Data from FCS Fact Book</t>
  </si>
  <si>
    <t>Upper Div / Workforce / Adult Ed</t>
  </si>
  <si>
    <t>Fact Book 7.14T</t>
  </si>
  <si>
    <t>Facilities</t>
  </si>
  <si>
    <t>Sites, Inventory, and Value by College</t>
  </si>
  <si>
    <t>Total Acres*</t>
  </si>
  <si>
    <t>Total Owned Buildings**</t>
  </si>
  <si>
    <t>Owned Total Gross Sq Ft**</t>
  </si>
  <si>
    <t>Building Values***</t>
  </si>
  <si>
    <t>Content Values***</t>
  </si>
  <si>
    <t>Combined Values***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</si>
  <si>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</si>
  <si>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</si>
  <si>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</si>
  <si>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</si>
  <si>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</si>
  <si>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</si>
  <si>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</si>
  <si>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The College of the Florida Keys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</si>
  <si>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</si>
  <si>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</si>
  <si>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</si>
  <si>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</si>
  <si>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</si>
  <si>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</si>
  <si>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</si>
  <si>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 Florida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</si>
  <si>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</si>
  <si>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</si>
  <si>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</si>
  <si>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</si>
  <si>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</si>
  <si>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</si>
  <si>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</si>
  <si>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</si>
  <si>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</si>
  <si>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</si>
  <si>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</si>
  <si>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</si>
  <si>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SYSTEM TOTAL</t>
  </si>
  <si>
    <t>CCTCMIS - FCSITFACTBK PROGRAM NAME: FCSITFACTBK</t>
  </si>
  <si>
    <t>RUN DATE: 01/06/22 RUN TIME: 11:58:21</t>
  </si>
  <si>
    <t>SOURCE: FCO 2020-21 WINTER/SPRING</t>
  </si>
  <si>
    <t>Source: Value Information: Florida College System Risk Management Consortium, Property Summary Sheet for 2021-22 dated 08/18/2020 (all colleges except Florida State College at Jacksonville)</t>
  </si>
  <si>
    <t>Source: Value Information: Florida State College at Jacksonville, Risk Management, for 2021-22, sent via email on 01/12/21.</t>
  </si>
  <si>
    <t>* Includes leased</t>
  </si>
  <si>
    <t>** Includes covered walks identified in the facilities inventory</t>
  </si>
  <si>
    <t>*** Building and content values do not include campus property, builders risk, owned fine art, rental, vehicle or watercraft values.</t>
  </si>
  <si>
    <t>Category E</t>
  </si>
  <si>
    <t>FACT BOOK 3.2.2T</t>
  </si>
  <si>
    <t>FLORIDA COLLEGE SYSTEM</t>
  </si>
  <si>
    <t>FTE ENROLLMENT: FUNDED, LOWER AND UPPER DIVISION</t>
  </si>
  <si>
    <t>2020-21 FTE-3</t>
  </si>
  <si>
    <t/>
  </si>
  <si>
    <t>UPPER
DIVISION</t>
  </si>
  <si>
    <t>A &amp; P</t>
  </si>
  <si>
    <t>POSTSEC
VOC</t>
  </si>
  <si>
    <t>DEV ED</t>
  </si>
  <si>
    <t>DEV ED
EAP</t>
  </si>
  <si>
    <t>POSTSEC
ADULT
VOC</t>
  </si>
  <si>
    <t>APPRN
CLASS</t>
  </si>
  <si>
    <t>APPRN
OJT</t>
  </si>
  <si>
    <t>ADULT
BASIC</t>
  </si>
  <si>
    <t>LTRCY
EAP</t>
  </si>
  <si>
    <t>ADULT
SEC</t>
  </si>
  <si>
    <t>GED
PREP</t>
  </si>
  <si>
    <t>VOC
PREP</t>
  </si>
  <si>
    <t>VOC
PREP
EAP</t>
  </si>
  <si>
    <t>TOTAL</t>
  </si>
  <si>
    <t>SYST</t>
  </si>
  <si>
    <t>EFSC</t>
  </si>
  <si>
    <t>BROW</t>
  </si>
  <si>
    <t>CFLA</t>
  </si>
  <si>
    <t>CHIP</t>
  </si>
  <si>
    <t>DAYT</t>
  </si>
  <si>
    <t>FSW</t>
  </si>
  <si>
    <t>FJAX</t>
  </si>
  <si>
    <t>FKEY</t>
  </si>
  <si>
    <t>GULF</t>
  </si>
  <si>
    <t>HILL</t>
  </si>
  <si>
    <t>INDR</t>
  </si>
  <si>
    <t>FGC</t>
  </si>
  <si>
    <t>LSSC</t>
  </si>
  <si>
    <t>SCF</t>
  </si>
  <si>
    <t>MIAM</t>
  </si>
  <si>
    <t>NFLA</t>
  </si>
  <si>
    <t>NWFC</t>
  </si>
  <si>
    <t>PALM</t>
  </si>
  <si>
    <t>PASC</t>
  </si>
  <si>
    <t>PENS</t>
  </si>
  <si>
    <t>POLK</t>
  </si>
  <si>
    <t>ST.J</t>
  </si>
  <si>
    <t>ST.P</t>
  </si>
  <si>
    <t>SANF</t>
  </si>
  <si>
    <t>SEMI</t>
  </si>
  <si>
    <t>SFLA</t>
  </si>
  <si>
    <t>TALL</t>
  </si>
  <si>
    <t>VALE</t>
  </si>
  <si>
    <t>CCTCMIS: FTECOL, CO3F29C - 01/07/2022    1:22 PM</t>
  </si>
  <si>
    <t>SOURCE:  2020-21 STUDENT DATA BASE</t>
  </si>
  <si>
    <t>A&amp;P/Dev ED/Dev ED EAP</t>
  </si>
  <si>
    <t>2,4,5</t>
  </si>
  <si>
    <t>1,3,6-15</t>
  </si>
  <si>
    <t>Percentage</t>
  </si>
  <si>
    <t>FTE A&amp;P/DEV ED FTE</t>
  </si>
  <si>
    <t>3. Sum of Category A and Category B equals total FTE reported on State FTE-3 report.</t>
  </si>
  <si>
    <t>4. Category C includes total gross square footage owned by college as reported to state (2022 Fact Book Table 7.14T).</t>
  </si>
  <si>
    <t>1. Category A includes total FTE in Advanced &amp; Professional, Dev Ed and DEV Ed EAP categories from state FTE-3 report (2022 Fact Book Table 3.2.2T).</t>
  </si>
  <si>
    <t>2. Category B includes total FTE in Upper Division, PSV, PSAV, EPI, Apprenticeship, Adult Education and Voc Prep (2022 Fact Book Table 3.2.2T).</t>
  </si>
  <si>
    <t>Program Completers</t>
  </si>
  <si>
    <t>Fact Book 5.5.4.T</t>
  </si>
  <si>
    <t>All Bachelors Degree Program</t>
  </si>
  <si>
    <t>Headcount by College and Ethnicity/Special Populations</t>
  </si>
  <si>
    <t>*To provide meaningful results and to protect the privacy of individual students, data are displayed only when the total number of students in a group is at least 10 and when the performance of individuals would not be disclosed. Data for groups less than 10 are displayed with an asterisk (*).</t>
  </si>
  <si>
    <t>Ethnicity and Gender</t>
  </si>
  <si>
    <t>Special Populations</t>
  </si>
  <si>
    <t>Non-Resident
Alien</t>
  </si>
  <si>
    <t>Asian</t>
  </si>
  <si>
    <t>American Indian</t>
  </si>
  <si>
    <t>Black/
African American</t>
  </si>
  <si>
    <t>Hispanic</t>
  </si>
  <si>
    <t>White</t>
  </si>
  <si>
    <t>Pacific</t>
  </si>
  <si>
    <t>Two or More</t>
  </si>
  <si>
    <t>Unknowns</t>
  </si>
  <si>
    <t>Disabled</t>
  </si>
  <si>
    <t>LEP</t>
  </si>
  <si>
    <t>Disadvantage</t>
  </si>
  <si>
    <t>.</t>
  </si>
  <si>
    <t>*</t>
  </si>
  <si>
    <t>FLORIDA  GATEWAY</t>
  </si>
  <si>
    <t>SOUTH FLORIDA  SC</t>
  </si>
  <si>
    <t>PERA - 5.5.4.T 01/06/2022 9:45:05</t>
  </si>
  <si>
    <t>Source: 2021 Student Data Base</t>
  </si>
  <si>
    <t>LEP - Limited English Proficiency</t>
  </si>
  <si>
    <t>Disadvantage - Disadvantaged economically or academically</t>
  </si>
  <si>
    <t>Total unknowns includes both unknown ethnicity and unknown gender.</t>
  </si>
  <si>
    <t>Note: Need to verify no completers here</t>
  </si>
  <si>
    <t>5. Category 4 includes all completers certificates through baccalaureates (2022 Fact Book Table 5.3T and Table 5.5.4T).</t>
  </si>
  <si>
    <t>6. Need to verify if completers total is accurate as Fact Book excludes reporting with low numbers (e.g. Florida Keys)</t>
  </si>
  <si>
    <t>Workforce / Adult Ed</t>
  </si>
  <si>
    <t xml:space="preserve">FTE Upper Division / </t>
  </si>
  <si>
    <t xml:space="preserve">Total Owned
</t>
  </si>
  <si>
    <t>Gross Sq. Ft</t>
  </si>
  <si>
    <t xml:space="preserve">Weighted </t>
  </si>
  <si>
    <t xml:space="preserve">Funding </t>
  </si>
  <si>
    <t>Distribution @</t>
  </si>
  <si>
    <t>New Funding</t>
  </si>
  <si>
    <t xml:space="preserve"> per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</si>
</sst>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0"/>
    <numFmt numFmtId="165" formatCode="_(* #,##0_);_(* \(#,##0\);_(* &quot;-&quot;??_);_(@_)"/>
    <numFmt numFmtId="166" formatCode="0.0%"/>
    <numFmt numFmtId="167" formatCode="0.0"/>
    <numFmt numFmtId="168" formatCode="_(* #,##0.0_);_(* \(#,##0.0\);_(* &quot;-&quot;??_);_(@_)"/>
    <numFmt numFmtId="169" formatCode="_(&quot;$&quot;* #,##0_);_(&quot;$&quot;* \(#,##0\);_(&quot;$&quot;* &quot;-&quot;??_);_(@_)"/>
    <numFmt numFmtId="170" formatCode="mm/dd/yy;@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name val="SWISS"/>
    </font>
    <font>
      <sz val="14"/>
      <color theme="1"/>
      <name val="Calibri"/>
      <family val="2"/>
      <scheme val="minor"/>
    </font>
    <font>
      <b/>
      <u/>
      <sz val="14"/>
      <color rgb="FF000000"/>
      <name val="Calibri"/>
      <family val="2"/>
    </font>
    <font>
      <sz val="14"/>
      <color rgb="FF000000"/>
      <name val="Calibri"/>
      <family val="2"/>
    </font>
    <font>
      <sz val="12"/>
      <name val="Arial"/>
    </font>
  </fonts>
  <fills count="7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6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auto="1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medium">
        <color theme="1"/>
      </right>
      <top/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/>
      <bottom style="thin">
        <color theme="0" tint="-0.34998626667073579"/>
      </bottom>
      <diagonal/>
    </border>
    <border>
      <left style="medium">
        <color theme="1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medium">
        <color theme="1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medium">
        <color theme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medium">
        <color theme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9" fillId="0" borderId="0"/>
    <xf numFmtId="0" fontId="18" fillId="0" borderId="0"/>
    <xf numFmtId="0" fontId="3" fillId="0" borderId="0"/>
    <xf numFmtId="0" fontId="3" fillId="0" borderId="0"/>
    <xf numFmtId="0" fontId="25" fillId="0" borderId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0" borderId="0"/>
    <xf numFmtId="0" fontId="26" fillId="0" borderId="0"/>
    <xf numFmtId="0" fontId="27" fillId="0" borderId="0"/>
    <xf numFmtId="0" fontId="25" fillId="0" borderId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9" fillId="0" borderId="0"/>
    <xf numFmtId="0" fontId="3" fillId="0" borderId="0"/>
    <xf numFmtId="0" fontId="3" fillId="0" borderId="0"/>
    <xf numFmtId="0" fontId="24" fillId="0" borderId="0"/>
    <xf numFmtId="43" fontId="24" fillId="0" borderId="0" applyFont="0" applyFill="0" applyBorder="0" applyAlignment="0" applyProtection="0"/>
    <xf numFmtId="0" fontId="25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1" fillId="0" borderId="0"/>
  </cellStyleXfs>
  <cellXfs count="282">
    <xf numFmtId="0" fontId="0" fillId="0" borderId="0" xfId="0"/>
    <xf numFmtId="0" fontId="5" fillId="4" borderId="3" xfId="3" applyFont="1" applyFill="1" applyBorder="1" applyAlignment="1">
      <alignment horizontal="left" wrapText="1"/>
    </xf>
    <xf numFmtId="10" fontId="0" fillId="0" borderId="0" xfId="2" applyNumberFormat="1" applyFont="1"/>
    <xf numFmtId="0" fontId="6" fillId="0" borderId="0" xfId="4"/>
    <xf numFmtId="0" fontId="8" fillId="4" borderId="0" xfId="3" applyFont="1" applyFill="1" applyBorder="1" applyAlignment="1">
      <alignment horizontal="left"/>
    </xf>
    <xf numFmtId="0" fontId="9" fillId="2" borderId="9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"/>
    </xf>
    <xf numFmtId="0" fontId="9" fillId="2" borderId="10" xfId="3" applyFont="1" applyFill="1" applyBorder="1" applyAlignment="1">
      <alignment horizontal="center"/>
    </xf>
    <xf numFmtId="0" fontId="9" fillId="2" borderId="5" xfId="3" applyFont="1" applyFill="1" applyBorder="1" applyAlignment="1">
      <alignment horizontal="center"/>
    </xf>
    <xf numFmtId="0" fontId="9" fillId="2" borderId="11" xfId="3" applyFont="1" applyFill="1" applyBorder="1" applyAlignment="1">
      <alignment horizontal="center"/>
    </xf>
    <xf numFmtId="0" fontId="9" fillId="2" borderId="12" xfId="3" applyFont="1" applyFill="1" applyBorder="1" applyAlignment="1">
      <alignment horizontal="center"/>
    </xf>
    <xf numFmtId="0" fontId="9" fillId="2" borderId="13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left"/>
    </xf>
    <xf numFmtId="164" fontId="9" fillId="3" borderId="9" xfId="3" applyNumberFormat="1" applyFont="1" applyFill="1" applyBorder="1" applyAlignment="1">
      <alignment horizontal="right"/>
    </xf>
    <xf numFmtId="164" fontId="9" fillId="3" borderId="6" xfId="3" applyNumberFormat="1" applyFont="1" applyFill="1" applyBorder="1" applyAlignment="1">
      <alignment horizontal="right"/>
    </xf>
    <xf numFmtId="164" fontId="9" fillId="3" borderId="10" xfId="3" applyNumberFormat="1" applyFont="1" applyFill="1" applyBorder="1" applyAlignment="1">
      <alignment horizontal="right"/>
    </xf>
    <xf numFmtId="164" fontId="9" fillId="3" borderId="5" xfId="3" applyNumberFormat="1" applyFont="1" applyFill="1" applyBorder="1" applyAlignment="1">
      <alignment horizontal="right"/>
    </xf>
    <xf numFmtId="164" fontId="9" fillId="3" borderId="11" xfId="3" applyNumberFormat="1" applyFont="1" applyFill="1" applyBorder="1" applyAlignment="1">
      <alignment horizontal="right"/>
    </xf>
    <xf numFmtId="164" fontId="9" fillId="3" borderId="12" xfId="3" applyNumberFormat="1" applyFont="1" applyFill="1" applyBorder="1" applyAlignment="1">
      <alignment horizontal="right"/>
    </xf>
    <xf numFmtId="164" fontId="9" fillId="3" borderId="13" xfId="3" applyNumberFormat="1" applyFont="1" applyFill="1" applyBorder="1" applyAlignment="1">
      <alignment horizontal="right"/>
    </xf>
    <xf numFmtId="0" fontId="10" fillId="4" borderId="14" xfId="3" applyFont="1" applyFill="1" applyBorder="1" applyAlignment="1">
      <alignment horizontal="left"/>
    </xf>
    <xf numFmtId="164" fontId="10" fillId="4" borderId="15" xfId="3" applyNumberFormat="1" applyFont="1" applyFill="1" applyBorder="1" applyAlignment="1">
      <alignment horizontal="right"/>
    </xf>
    <xf numFmtId="164" fontId="10" fillId="4" borderId="16" xfId="3" applyNumberFormat="1" applyFont="1" applyFill="1" applyBorder="1" applyAlignment="1">
      <alignment horizontal="right"/>
    </xf>
    <xf numFmtId="164" fontId="10" fillId="4" borderId="17" xfId="3" applyNumberFormat="1" applyFont="1" applyFill="1" applyBorder="1" applyAlignment="1">
      <alignment horizontal="right"/>
    </xf>
    <xf numFmtId="164" fontId="10" fillId="4" borderId="18" xfId="3" applyNumberFormat="1" applyFont="1" applyFill="1" applyBorder="1" applyAlignment="1">
      <alignment horizontal="right"/>
    </xf>
    <xf numFmtId="164" fontId="10" fillId="4" borderId="19" xfId="3" applyNumberFormat="1" applyFont="1" applyFill="1" applyBorder="1" applyAlignment="1">
      <alignment horizontal="right"/>
    </xf>
    <xf numFmtId="164" fontId="10" fillId="4" borderId="20" xfId="3" applyNumberFormat="1" applyFont="1" applyFill="1" applyBorder="1" applyAlignment="1">
      <alignment horizontal="right"/>
    </xf>
    <xf numFmtId="164" fontId="10" fillId="4" borderId="21" xfId="3" applyNumberFormat="1" applyFont="1" applyFill="1" applyBorder="1" applyAlignment="1">
      <alignment horizontal="right"/>
    </xf>
    <xf numFmtId="0" fontId="10" fillId="4" borderId="3" xfId="3" applyFont="1" applyFill="1" applyBorder="1" applyAlignment="1">
      <alignment horizontal="left"/>
    </xf>
    <xf numFmtId="164" fontId="10" fillId="4" borderId="22" xfId="3" applyNumberFormat="1" applyFont="1" applyFill="1" applyBorder="1" applyAlignment="1">
      <alignment horizontal="right"/>
    </xf>
    <xf numFmtId="164" fontId="10" fillId="4" borderId="7" xfId="3" applyNumberFormat="1" applyFont="1" applyFill="1" applyBorder="1" applyAlignment="1">
      <alignment horizontal="right"/>
    </xf>
    <xf numFmtId="164" fontId="10" fillId="4" borderId="23" xfId="3" applyNumberFormat="1" applyFont="1" applyFill="1" applyBorder="1" applyAlignment="1">
      <alignment horizontal="right"/>
    </xf>
    <xf numFmtId="164" fontId="10" fillId="4" borderId="24" xfId="3" applyNumberFormat="1" applyFont="1" applyFill="1" applyBorder="1" applyAlignment="1">
      <alignment horizontal="right"/>
    </xf>
    <xf numFmtId="164" fontId="10" fillId="4" borderId="25" xfId="3" applyNumberFormat="1" applyFont="1" applyFill="1" applyBorder="1" applyAlignment="1">
      <alignment horizontal="right"/>
    </xf>
    <xf numFmtId="164" fontId="10" fillId="4" borderId="26" xfId="3" applyNumberFormat="1" applyFont="1" applyFill="1" applyBorder="1" applyAlignment="1">
      <alignment horizontal="right"/>
    </xf>
    <xf numFmtId="164" fontId="10" fillId="4" borderId="27" xfId="3" applyNumberFormat="1" applyFont="1" applyFill="1" applyBorder="1" applyAlignment="1">
      <alignment horizontal="right"/>
    </xf>
    <xf numFmtId="0" fontId="10" fillId="4" borderId="4" xfId="3" applyFont="1" applyFill="1" applyBorder="1" applyAlignment="1">
      <alignment horizontal="left"/>
    </xf>
    <xf numFmtId="164" fontId="10" fillId="4" borderId="28" xfId="3" applyNumberFormat="1" applyFont="1" applyFill="1" applyBorder="1" applyAlignment="1">
      <alignment horizontal="right"/>
    </xf>
    <xf numFmtId="164" fontId="10" fillId="4" borderId="8" xfId="3" applyNumberFormat="1" applyFont="1" applyFill="1" applyBorder="1" applyAlignment="1">
      <alignment horizontal="right"/>
    </xf>
    <xf numFmtId="164" fontId="10" fillId="4" borderId="29" xfId="3" applyNumberFormat="1" applyFont="1" applyFill="1" applyBorder="1" applyAlignment="1">
      <alignment horizontal="right"/>
    </xf>
    <xf numFmtId="164" fontId="10" fillId="4" borderId="30" xfId="3" applyNumberFormat="1" applyFont="1" applyFill="1" applyBorder="1" applyAlignment="1">
      <alignment horizontal="right"/>
    </xf>
    <xf numFmtId="164" fontId="10" fillId="4" borderId="31" xfId="3" applyNumberFormat="1" applyFont="1" applyFill="1" applyBorder="1" applyAlignment="1">
      <alignment horizontal="right"/>
    </xf>
    <xf numFmtId="164" fontId="10" fillId="4" borderId="32" xfId="3" applyNumberFormat="1" applyFont="1" applyFill="1" applyBorder="1" applyAlignment="1">
      <alignment horizontal="right"/>
    </xf>
    <xf numFmtId="164" fontId="10" fillId="4" borderId="33" xfId="3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166" fontId="0" fillId="0" borderId="0" xfId="2" applyNumberFormat="1" applyFont="1"/>
    <xf numFmtId="167" fontId="0" fillId="0" borderId="0" xfId="0" applyNumberFormat="1"/>
    <xf numFmtId="10" fontId="8" fillId="4" borderId="0" xfId="2" applyNumberFormat="1" applyFont="1" applyFill="1" applyBorder="1" applyAlignment="1">
      <alignment horizontal="right"/>
    </xf>
    <xf numFmtId="0" fontId="5" fillId="4" borderId="4" xfId="3" applyFont="1" applyFill="1" applyBorder="1" applyAlignment="1">
      <alignment horizontal="left" wrapText="1"/>
    </xf>
    <xf numFmtId="10" fontId="0" fillId="0" borderId="38" xfId="0" applyNumberFormat="1" applyBorder="1"/>
    <xf numFmtId="166" fontId="0" fillId="0" borderId="38" xfId="0" applyNumberFormat="1" applyBorder="1"/>
    <xf numFmtId="10" fontId="0" fillId="0" borderId="38" xfId="2" applyNumberFormat="1" applyFont="1" applyBorder="1"/>
    <xf numFmtId="0" fontId="5" fillId="4" borderId="41" xfId="3" applyFont="1" applyFill="1" applyBorder="1" applyAlignment="1">
      <alignment horizontal="left" wrapText="1"/>
    </xf>
    <xf numFmtId="10" fontId="0" fillId="0" borderId="42" xfId="0" applyNumberFormat="1" applyBorder="1"/>
    <xf numFmtId="166" fontId="0" fillId="0" borderId="42" xfId="0" applyNumberFormat="1" applyBorder="1"/>
    <xf numFmtId="10" fontId="0" fillId="0" borderId="42" xfId="2" applyNumberFormat="1" applyFont="1" applyBorder="1"/>
    <xf numFmtId="9" fontId="0" fillId="0" borderId="43" xfId="0" applyNumberFormat="1" applyBorder="1"/>
    <xf numFmtId="9" fontId="0" fillId="0" borderId="44" xfId="0" applyNumberFormat="1" applyBorder="1"/>
    <xf numFmtId="9" fontId="0" fillId="0" borderId="45" xfId="2" applyNumberFormat="1" applyFont="1" applyBorder="1"/>
    <xf numFmtId="0" fontId="5" fillId="4" borderId="46" xfId="3" applyFont="1" applyFill="1" applyBorder="1" applyAlignment="1">
      <alignment horizontal="left" wrapText="1"/>
    </xf>
    <xf numFmtId="0" fontId="5" fillId="4" borderId="38" xfId="3" applyFont="1" applyFill="1" applyBorder="1" applyAlignment="1">
      <alignment horizontal="left" wrapText="1"/>
    </xf>
    <xf numFmtId="0" fontId="5" fillId="4" borderId="37" xfId="3" applyFont="1" applyFill="1" applyBorder="1" applyAlignment="1">
      <alignment horizontal="left" wrapText="1"/>
    </xf>
    <xf numFmtId="10" fontId="0" fillId="0" borderId="47" xfId="0" applyNumberFormat="1" applyBorder="1"/>
    <xf numFmtId="166" fontId="0" fillId="0" borderId="47" xfId="0" applyNumberFormat="1" applyBorder="1"/>
    <xf numFmtId="10" fontId="0" fillId="0" borderId="47" xfId="2" applyNumberFormat="1" applyFont="1" applyBorder="1"/>
    <xf numFmtId="9" fontId="0" fillId="5" borderId="48" xfId="2" applyFont="1" applyFill="1" applyBorder="1" applyAlignment="1">
      <alignment horizontal="center"/>
    </xf>
    <xf numFmtId="9" fontId="0" fillId="5" borderId="49" xfId="2" applyFont="1" applyFill="1" applyBorder="1" applyAlignment="1">
      <alignment horizontal="center"/>
    </xf>
    <xf numFmtId="0" fontId="0" fillId="0" borderId="0" xfId="0" quotePrefix="1" applyAlignment="1">
      <alignment wrapText="1"/>
    </xf>
    <xf numFmtId="0" fontId="0" fillId="0" borderId="53" xfId="0" applyBorder="1" applyAlignment="1">
      <alignment wrapText="1"/>
    </xf>
    <xf numFmtId="168" fontId="0" fillId="0" borderId="37" xfId="1" applyNumberFormat="1" applyFont="1" applyBorder="1"/>
    <xf numFmtId="10" fontId="0" fillId="0" borderId="54" xfId="2" applyNumberFormat="1" applyFont="1" applyBorder="1"/>
    <xf numFmtId="168" fontId="0" fillId="0" borderId="41" xfId="1" applyNumberFormat="1" applyFont="1" applyBorder="1"/>
    <xf numFmtId="10" fontId="0" fillId="0" borderId="56" xfId="0" applyNumberFormat="1" applyBorder="1"/>
    <xf numFmtId="168" fontId="0" fillId="0" borderId="57" xfId="0" applyNumberFormat="1" applyBorder="1"/>
    <xf numFmtId="10" fontId="0" fillId="0" borderId="57" xfId="0" applyNumberFormat="1" applyBorder="1"/>
    <xf numFmtId="165" fontId="0" fillId="0" borderId="57" xfId="0" applyNumberFormat="1" applyBorder="1"/>
    <xf numFmtId="10" fontId="0" fillId="0" borderId="55" xfId="2" applyNumberFormat="1" applyFont="1" applyBorder="1"/>
    <xf numFmtId="165" fontId="0" fillId="0" borderId="37" xfId="1" applyNumberFormat="1" applyFont="1" applyBorder="1"/>
    <xf numFmtId="0" fontId="5" fillId="4" borderId="14" xfId="3" applyFont="1" applyFill="1" applyBorder="1" applyAlignment="1">
      <alignment horizontal="left" wrapText="1"/>
    </xf>
    <xf numFmtId="10" fontId="0" fillId="0" borderId="34" xfId="2" applyNumberFormat="1" applyFont="1" applyBorder="1"/>
    <xf numFmtId="10" fontId="0" fillId="0" borderId="36" xfId="0" applyNumberFormat="1" applyBorder="1"/>
    <xf numFmtId="165" fontId="0" fillId="0" borderId="41" xfId="0" applyNumberFormat="1" applyBorder="1"/>
    <xf numFmtId="0" fontId="2" fillId="5" borderId="53" xfId="0" applyFont="1" applyFill="1" applyBorder="1" applyAlignment="1">
      <alignment horizontal="center" wrapText="1"/>
    </xf>
    <xf numFmtId="169" fontId="0" fillId="0" borderId="34" xfId="5" applyNumberFormat="1" applyFont="1" applyBorder="1"/>
    <xf numFmtId="169" fontId="0" fillId="0" borderId="53" xfId="5" applyNumberFormat="1" applyFont="1" applyBorder="1"/>
    <xf numFmtId="169" fontId="0" fillId="0" borderId="58" xfId="5" applyNumberFormat="1" applyFont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59" xfId="0" applyFont="1" applyFill="1" applyBorder="1" applyAlignment="1">
      <alignment horizontal="center" wrapText="1"/>
    </xf>
    <xf numFmtId="0" fontId="2" fillId="0" borderId="60" xfId="0" applyFont="1" applyFill="1" applyBorder="1" applyAlignment="1">
      <alignment horizontal="center" wrapText="1"/>
    </xf>
    <xf numFmtId="0" fontId="2" fillId="0" borderId="61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63" xfId="0" applyFill="1" applyBorder="1" applyAlignment="1">
      <alignment horizontal="left" vertical="top" wrapText="1"/>
    </xf>
    <xf numFmtId="0" fontId="0" fillId="0" borderId="64" xfId="0" applyFill="1" applyBorder="1" applyAlignment="1">
      <alignment horizontal="right" vertical="top" wrapText="1"/>
    </xf>
    <xf numFmtId="43" fontId="0" fillId="0" borderId="64" xfId="1" applyFont="1" applyFill="1" applyBorder="1" applyAlignment="1">
      <alignment horizontal="right" vertical="top" wrapText="1"/>
    </xf>
    <xf numFmtId="3" fontId="0" fillId="0" borderId="64" xfId="0" applyNumberFormat="1" applyFill="1" applyBorder="1" applyAlignment="1">
      <alignment horizontal="right" vertical="top" wrapText="1"/>
    </xf>
    <xf numFmtId="3" fontId="0" fillId="0" borderId="64" xfId="0" applyNumberFormat="1" applyFill="1" applyBorder="1" applyAlignment="1">
      <alignment horizontal="right"/>
    </xf>
    <xf numFmtId="3" fontId="0" fillId="0" borderId="65" xfId="0" applyNumberFormat="1" applyFill="1" applyBorder="1" applyAlignment="1">
      <alignment horizontal="right"/>
    </xf>
    <xf numFmtId="3" fontId="0" fillId="0" borderId="0" xfId="1" applyNumberFormat="1" applyFont="1" applyFill="1" applyAlignment="1">
      <alignment horizontal="right"/>
    </xf>
    <xf numFmtId="3" fontId="0" fillId="0" borderId="64" xfId="1" applyNumberFormat="1" applyFont="1" applyFill="1" applyBorder="1" applyAlignment="1">
      <alignment horizontal="right"/>
    </xf>
    <xf numFmtId="3" fontId="0" fillId="0" borderId="64" xfId="0" applyNumberFormat="1" applyFill="1" applyBorder="1" applyAlignment="1">
      <alignment horizontal="right" vertical="top"/>
    </xf>
    <xf numFmtId="3" fontId="0" fillId="0" borderId="65" xfId="0" applyNumberFormat="1" applyFill="1" applyBorder="1" applyAlignment="1">
      <alignment horizontal="right" vertical="top"/>
    </xf>
    <xf numFmtId="0" fontId="2" fillId="0" borderId="66" xfId="0" applyFont="1" applyFill="1" applyBorder="1" applyAlignment="1">
      <alignment horizontal="left" vertical="top" wrapText="1"/>
    </xf>
    <xf numFmtId="0" fontId="2" fillId="0" borderId="67" xfId="0" applyFont="1" applyFill="1" applyBorder="1" applyAlignment="1">
      <alignment horizontal="right" vertical="top" wrapText="1"/>
    </xf>
    <xf numFmtId="43" fontId="2" fillId="0" borderId="67" xfId="1" applyFont="1" applyFill="1" applyBorder="1" applyAlignment="1">
      <alignment horizontal="right" vertical="top" wrapText="1"/>
    </xf>
    <xf numFmtId="165" fontId="2" fillId="0" borderId="67" xfId="1" applyNumberFormat="1" applyFont="1" applyFill="1" applyBorder="1" applyAlignment="1">
      <alignment horizontal="right" vertical="top" wrapText="1"/>
    </xf>
    <xf numFmtId="3" fontId="2" fillId="0" borderId="67" xfId="0" applyNumberFormat="1" applyFont="1" applyFill="1" applyBorder="1" applyAlignment="1">
      <alignment horizontal="right" vertical="top" wrapText="1"/>
    </xf>
    <xf numFmtId="3" fontId="2" fillId="0" borderId="67" xfId="0" applyNumberFormat="1" applyFont="1" applyFill="1" applyBorder="1" applyAlignment="1">
      <alignment horizontal="right"/>
    </xf>
    <xf numFmtId="3" fontId="2" fillId="0" borderId="68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left"/>
    </xf>
    <xf numFmtId="43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1" fillId="0" borderId="41" xfId="0" applyFont="1" applyBorder="1"/>
    <xf numFmtId="9" fontId="0" fillId="5" borderId="41" xfId="0" applyNumberFormat="1" applyFill="1" applyBorder="1" applyAlignment="1">
      <alignment horizontal="center"/>
    </xf>
    <xf numFmtId="169" fontId="2" fillId="5" borderId="53" xfId="5" applyNumberFormat="1" applyFont="1" applyFill="1" applyBorder="1" applyAlignment="1">
      <alignment horizontal="center"/>
    </xf>
    <xf numFmtId="0" fontId="0" fillId="5" borderId="58" xfId="0" applyFill="1" applyBorder="1"/>
    <xf numFmtId="0" fontId="2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44" fontId="0" fillId="0" borderId="34" xfId="0" applyNumberFormat="1" applyBorder="1"/>
    <xf numFmtId="44" fontId="0" fillId="0" borderId="36" xfId="0" applyNumberFormat="1" applyBorder="1"/>
    <xf numFmtId="0" fontId="0" fillId="5" borderId="34" xfId="0" applyFill="1" applyBorder="1"/>
    <xf numFmtId="0" fontId="30" fillId="4" borderId="0" xfId="3" applyFont="1" applyFill="1" applyBorder="1" applyAlignment="1">
      <alignment horizontal="left"/>
    </xf>
    <xf numFmtId="0" fontId="28" fillId="0" borderId="0" xfId="0" applyFont="1"/>
    <xf numFmtId="0" fontId="29" fillId="4" borderId="0" xfId="3" applyFont="1" applyFill="1" applyBorder="1" applyAlignment="1">
      <alignment horizontal="left" wrapText="1"/>
    </xf>
    <xf numFmtId="0" fontId="13" fillId="0" borderId="0" xfId="0" applyFont="1" applyAlignment="1">
      <alignment horizontal="centerContinuous"/>
    </xf>
    <xf numFmtId="166" fontId="0" fillId="0" borderId="0" xfId="0" applyNumberFormat="1"/>
    <xf numFmtId="164" fontId="10" fillId="4" borderId="0" xfId="7" applyNumberFormat="1" applyFont="1" applyFill="1" applyBorder="1" applyAlignment="1">
      <alignment horizontal="left"/>
    </xf>
    <xf numFmtId="170" fontId="12" fillId="0" borderId="0" xfId="0" applyNumberFormat="1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centerContinuous"/>
    </xf>
    <xf numFmtId="0" fontId="0" fillId="0" borderId="0" xfId="0"/>
    <xf numFmtId="0" fontId="0" fillId="6" borderId="0" xfId="0" applyNumberFormat="1" applyFont="1" applyFill="1" applyBorder="1" applyAlignment="1" applyProtection="1"/>
    <xf numFmtId="0" fontId="22" fillId="4" borderId="7" xfId="0" applyNumberFormat="1" applyFont="1" applyFill="1" applyBorder="1" applyAlignment="1" applyProtection="1">
      <alignment horizontal="right" wrapText="1"/>
    </xf>
    <xf numFmtId="0" fontId="22" fillId="4" borderId="8" xfId="0" applyNumberFormat="1" applyFont="1" applyFill="1" applyBorder="1" applyAlignment="1" applyProtection="1">
      <alignment horizontal="right" wrapText="1"/>
    </xf>
    <xf numFmtId="0" fontId="22" fillId="4" borderId="16" xfId="0" applyNumberFormat="1" applyFont="1" applyFill="1" applyBorder="1" applyAlignment="1" applyProtection="1">
      <alignment horizontal="right" wrapText="1"/>
    </xf>
    <xf numFmtId="0" fontId="20" fillId="3" borderId="6" xfId="0" applyNumberFormat="1" applyFont="1" applyFill="1" applyBorder="1" applyAlignment="1" applyProtection="1">
      <alignment horizontal="right" wrapText="1"/>
    </xf>
    <xf numFmtId="0" fontId="20" fillId="3" borderId="10" xfId="0" applyNumberFormat="1" applyFont="1" applyFill="1" applyBorder="1" applyAlignment="1" applyProtection="1">
      <alignment horizontal="right" wrapText="1"/>
    </xf>
    <xf numFmtId="0" fontId="22" fillId="4" borderId="17" xfId="0" applyNumberFormat="1" applyFont="1" applyFill="1" applyBorder="1" applyAlignment="1" applyProtection="1">
      <alignment horizontal="right" wrapText="1"/>
    </xf>
    <xf numFmtId="0" fontId="22" fillId="4" borderId="23" xfId="0" applyNumberFormat="1" applyFont="1" applyFill="1" applyBorder="1" applyAlignment="1" applyProtection="1">
      <alignment horizontal="right" wrapText="1"/>
    </xf>
    <xf numFmtId="0" fontId="22" fillId="4" borderId="29" xfId="0" applyNumberFormat="1" applyFont="1" applyFill="1" applyBorder="1" applyAlignment="1" applyProtection="1">
      <alignment horizontal="right" wrapText="1"/>
    </xf>
    <xf numFmtId="0" fontId="20" fillId="3" borderId="13" xfId="0" applyNumberFormat="1" applyFont="1" applyFill="1" applyBorder="1" applyAlignment="1" applyProtection="1">
      <alignment horizontal="right" wrapText="1"/>
    </xf>
    <xf numFmtId="0" fontId="22" fillId="4" borderId="21" xfId="0" applyNumberFormat="1" applyFont="1" applyFill="1" applyBorder="1" applyAlignment="1" applyProtection="1">
      <alignment horizontal="right" wrapText="1"/>
    </xf>
    <xf numFmtId="0" fontId="22" fillId="4" borderId="27" xfId="0" applyNumberFormat="1" applyFont="1" applyFill="1" applyBorder="1" applyAlignment="1" applyProtection="1">
      <alignment horizontal="right" wrapText="1"/>
    </xf>
    <xf numFmtId="0" fontId="22" fillId="4" borderId="33" xfId="0" applyNumberFormat="1" applyFont="1" applyFill="1" applyBorder="1" applyAlignment="1" applyProtection="1">
      <alignment horizontal="right" wrapText="1"/>
    </xf>
    <xf numFmtId="0" fontId="20" fillId="3" borderId="9" xfId="0" applyNumberFormat="1" applyFont="1" applyFill="1" applyBorder="1" applyAlignment="1" applyProtection="1">
      <alignment horizontal="right" wrapText="1"/>
    </xf>
    <xf numFmtId="0" fontId="22" fillId="4" borderId="15" xfId="0" applyNumberFormat="1" applyFont="1" applyFill="1" applyBorder="1" applyAlignment="1" applyProtection="1">
      <alignment horizontal="right" wrapText="1"/>
    </xf>
    <xf numFmtId="0" fontId="22" fillId="4" borderId="22" xfId="0" applyNumberFormat="1" applyFont="1" applyFill="1" applyBorder="1" applyAlignment="1" applyProtection="1">
      <alignment horizontal="right" wrapText="1"/>
    </xf>
    <xf numFmtId="0" fontId="22" fillId="4" borderId="28" xfId="0" applyNumberFormat="1" applyFont="1" applyFill="1" applyBorder="1" applyAlignment="1" applyProtection="1">
      <alignment horizontal="right" wrapText="1"/>
    </xf>
    <xf numFmtId="0" fontId="20" fillId="3" borderId="2" xfId="0" applyNumberFormat="1" applyFont="1" applyFill="1" applyBorder="1" applyAlignment="1" applyProtection="1">
      <alignment horizontal="left" wrapText="1"/>
    </xf>
    <xf numFmtId="0" fontId="22" fillId="4" borderId="14" xfId="0" applyNumberFormat="1" applyFont="1" applyFill="1" applyBorder="1" applyAlignment="1" applyProtection="1">
      <alignment horizontal="left" wrapText="1"/>
    </xf>
    <xf numFmtId="0" fontId="22" fillId="4" borderId="3" xfId="0" applyNumberFormat="1" applyFont="1" applyFill="1" applyBorder="1" applyAlignment="1" applyProtection="1">
      <alignment horizontal="left" wrapText="1"/>
    </xf>
    <xf numFmtId="0" fontId="22" fillId="4" borderId="4" xfId="0" applyNumberFormat="1" applyFont="1" applyFill="1" applyBorder="1" applyAlignment="1" applyProtection="1">
      <alignment horizontal="left" wrapText="1"/>
    </xf>
    <xf numFmtId="0" fontId="20" fillId="2" borderId="114" xfId="0" applyNumberFormat="1" applyFont="1" applyFill="1" applyBorder="1" applyAlignment="1" applyProtection="1">
      <alignment horizontal="center" wrapText="1"/>
    </xf>
    <xf numFmtId="0" fontId="20" fillId="2" borderId="115" xfId="0" applyNumberFormat="1" applyFont="1" applyFill="1" applyBorder="1" applyAlignment="1" applyProtection="1">
      <alignment horizontal="center" wrapText="1"/>
    </xf>
    <xf numFmtId="0" fontId="20" fillId="2" borderId="112" xfId="0" applyNumberFormat="1" applyFont="1" applyFill="1" applyBorder="1" applyAlignment="1" applyProtection="1">
      <alignment horizontal="center" wrapText="1"/>
    </xf>
    <xf numFmtId="0" fontId="20" fillId="2" borderId="113" xfId="0" applyNumberFormat="1" applyFont="1" applyFill="1" applyBorder="1" applyAlignment="1" applyProtection="1">
      <alignment horizontal="center" wrapText="1"/>
    </xf>
    <xf numFmtId="0" fontId="20" fillId="2" borderId="116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Continuous"/>
    </xf>
    <xf numFmtId="164" fontId="10" fillId="4" borderId="0" xfId="7" applyNumberFormat="1" applyFont="1" applyFill="1" applyBorder="1" applyAlignment="1">
      <alignment horizontal="right"/>
    </xf>
    <xf numFmtId="0" fontId="9" fillId="2" borderId="91" xfId="7" applyFont="1" applyFill="1" applyBorder="1" applyAlignment="1">
      <alignment horizontal="center"/>
    </xf>
    <xf numFmtId="164" fontId="10" fillId="4" borderId="7" xfId="7" applyNumberFormat="1" applyFont="1" applyFill="1" applyBorder="1" applyAlignment="1">
      <alignment horizontal="right"/>
    </xf>
    <xf numFmtId="164" fontId="10" fillId="4" borderId="73" xfId="7" applyNumberFormat="1" applyFont="1" applyFill="1" applyBorder="1" applyAlignment="1">
      <alignment horizontal="right"/>
    </xf>
    <xf numFmtId="164" fontId="10" fillId="4" borderId="74" xfId="7" applyNumberFormat="1" applyFont="1" applyFill="1" applyBorder="1" applyAlignment="1">
      <alignment horizontal="right"/>
    </xf>
    <xf numFmtId="164" fontId="10" fillId="4" borderId="75" xfId="7" applyNumberFormat="1" applyFont="1" applyFill="1" applyBorder="1" applyAlignment="1">
      <alignment horizontal="right"/>
    </xf>
    <xf numFmtId="164" fontId="10" fillId="4" borderId="22" xfId="7" applyNumberFormat="1" applyFont="1" applyFill="1" applyBorder="1" applyAlignment="1">
      <alignment horizontal="right"/>
    </xf>
    <xf numFmtId="164" fontId="10" fillId="4" borderId="81" xfId="7" applyNumberFormat="1" applyFont="1" applyFill="1" applyBorder="1" applyAlignment="1">
      <alignment horizontal="right"/>
    </xf>
    <xf numFmtId="0" fontId="10" fillId="4" borderId="26" xfId="7" applyFont="1" applyFill="1" applyBorder="1" applyAlignment="1">
      <alignment horizontal="left"/>
    </xf>
    <xf numFmtId="0" fontId="10" fillId="4" borderId="82" xfId="7" applyFont="1" applyFill="1" applyBorder="1" applyAlignment="1">
      <alignment horizontal="left"/>
    </xf>
    <xf numFmtId="164" fontId="10" fillId="4" borderId="23" xfId="7" applyNumberFormat="1" applyFont="1" applyFill="1" applyBorder="1" applyAlignment="1">
      <alignment horizontal="right"/>
    </xf>
    <xf numFmtId="164" fontId="10" fillId="4" borderId="86" xfId="7" applyNumberFormat="1" applyFont="1" applyFill="1" applyBorder="1" applyAlignment="1">
      <alignment horizontal="right"/>
    </xf>
    <xf numFmtId="164" fontId="10" fillId="4" borderId="3" xfId="7" applyNumberFormat="1" applyFont="1" applyFill="1" applyBorder="1" applyAlignment="1">
      <alignment horizontal="right"/>
    </xf>
    <xf numFmtId="164" fontId="10" fillId="4" borderId="97" xfId="7" applyNumberFormat="1" applyFont="1" applyFill="1" applyBorder="1" applyAlignment="1">
      <alignment horizontal="right"/>
    </xf>
    <xf numFmtId="0" fontId="10" fillId="4" borderId="20" xfId="7" applyFont="1" applyFill="1" applyBorder="1" applyAlignment="1">
      <alignment horizontal="left"/>
    </xf>
    <xf numFmtId="164" fontId="10" fillId="4" borderId="15" xfId="7" applyNumberFormat="1" applyFont="1" applyFill="1" applyBorder="1" applyAlignment="1">
      <alignment horizontal="right"/>
    </xf>
    <xf numFmtId="164" fontId="10" fillId="4" borderId="16" xfId="7" applyNumberFormat="1" applyFont="1" applyFill="1" applyBorder="1" applyAlignment="1">
      <alignment horizontal="right"/>
    </xf>
    <xf numFmtId="164" fontId="10" fillId="4" borderId="17" xfId="7" applyNumberFormat="1" applyFont="1" applyFill="1" applyBorder="1" applyAlignment="1">
      <alignment horizontal="right"/>
    </xf>
    <xf numFmtId="164" fontId="10" fillId="4" borderId="14" xfId="7" applyNumberFormat="1" applyFont="1" applyFill="1" applyBorder="1" applyAlignment="1">
      <alignment horizontal="right"/>
    </xf>
    <xf numFmtId="164" fontId="10" fillId="4" borderId="80" xfId="7" applyNumberFormat="1" applyFont="1" applyFill="1" applyBorder="1" applyAlignment="1">
      <alignment horizontal="right"/>
    </xf>
    <xf numFmtId="0" fontId="9" fillId="2" borderId="78" xfId="7" applyFont="1" applyFill="1" applyBorder="1" applyAlignment="1">
      <alignment horizontal="center"/>
    </xf>
    <xf numFmtId="0" fontId="9" fillId="2" borderId="79" xfId="7" applyFont="1" applyFill="1" applyBorder="1" applyAlignment="1">
      <alignment horizontal="center"/>
    </xf>
    <xf numFmtId="164" fontId="9" fillId="3" borderId="78" xfId="7" applyNumberFormat="1" applyFont="1" applyFill="1" applyBorder="1" applyAlignment="1">
      <alignment horizontal="right"/>
    </xf>
    <xf numFmtId="164" fontId="9" fillId="3" borderId="79" xfId="7" applyNumberFormat="1" applyFont="1" applyFill="1" applyBorder="1" applyAlignment="1">
      <alignment horizontal="right"/>
    </xf>
    <xf numFmtId="0" fontId="9" fillId="2" borderId="84" xfId="7" applyFont="1" applyFill="1" applyBorder="1" applyAlignment="1">
      <alignment horizontal="center"/>
    </xf>
    <xf numFmtId="164" fontId="9" fillId="3" borderId="84" xfId="7" applyNumberFormat="1" applyFont="1" applyFill="1" applyBorder="1" applyAlignment="1">
      <alignment horizontal="right"/>
    </xf>
    <xf numFmtId="0" fontId="9" fillId="3" borderId="76" xfId="7" applyFont="1" applyFill="1" applyBorder="1" applyAlignment="1">
      <alignment horizontal="left"/>
    </xf>
    <xf numFmtId="164" fontId="9" fillId="3" borderId="85" xfId="7" applyNumberFormat="1" applyFont="1" applyFill="1" applyBorder="1" applyAlignment="1">
      <alignment horizontal="right"/>
    </xf>
    <xf numFmtId="164" fontId="9" fillId="3" borderId="91" xfId="7" applyNumberFormat="1" applyFont="1" applyFill="1" applyBorder="1" applyAlignment="1">
      <alignment horizontal="right"/>
    </xf>
    <xf numFmtId="164" fontId="10" fillId="4" borderId="98" xfId="7" applyNumberFormat="1" applyFont="1" applyFill="1" applyBorder="1" applyAlignment="1">
      <alignment horizontal="right"/>
    </xf>
    <xf numFmtId="164" fontId="10" fillId="4" borderId="100" xfId="7" applyNumberFormat="1" applyFont="1" applyFill="1" applyBorder="1" applyAlignment="1">
      <alignment horizontal="right"/>
    </xf>
    <xf numFmtId="164" fontId="10" fillId="4" borderId="102" xfId="7" applyNumberFormat="1" applyFont="1" applyFill="1" applyBorder="1" applyAlignment="1">
      <alignment horizontal="right"/>
    </xf>
    <xf numFmtId="164" fontId="10" fillId="4" borderId="71" xfId="7" applyNumberFormat="1" applyFont="1" applyFill="1" applyBorder="1" applyAlignment="1">
      <alignment horizontal="right"/>
    </xf>
    <xf numFmtId="164" fontId="10" fillId="4" borderId="72" xfId="7" applyNumberFormat="1" applyFont="1" applyFill="1" applyBorder="1" applyAlignment="1">
      <alignment horizontal="right"/>
    </xf>
    <xf numFmtId="0" fontId="10" fillId="4" borderId="26" xfId="7" applyFont="1" applyFill="1" applyBorder="1" applyAlignment="1">
      <alignment horizontal="left" wrapText="1"/>
    </xf>
    <xf numFmtId="164" fontId="10" fillId="4" borderId="70" xfId="7" applyNumberFormat="1" applyFont="1" applyFill="1" applyBorder="1" applyAlignment="1">
      <alignment horizontal="right"/>
    </xf>
    <xf numFmtId="164" fontId="10" fillId="4" borderId="69" xfId="7" applyNumberFormat="1" applyFont="1" applyFill="1" applyBorder="1" applyAlignment="1">
      <alignment horizontal="right"/>
    </xf>
    <xf numFmtId="0" fontId="4" fillId="2" borderId="121" xfId="3" applyFont="1" applyFill="1" applyBorder="1" applyAlignment="1">
      <alignment horizontal="center"/>
    </xf>
    <xf numFmtId="0" fontId="4" fillId="2" borderId="119" xfId="3" applyFont="1" applyFill="1" applyBorder="1" applyAlignment="1">
      <alignment horizontal="center"/>
    </xf>
    <xf numFmtId="0" fontId="9" fillId="2" borderId="105" xfId="7" applyFont="1" applyFill="1" applyBorder="1" applyAlignment="1">
      <alignment horizontal="center"/>
    </xf>
    <xf numFmtId="0" fontId="4" fillId="2" borderId="117" xfId="3" applyFont="1" applyFill="1" applyBorder="1" applyAlignment="1">
      <alignment horizontal="center"/>
    </xf>
    <xf numFmtId="164" fontId="10" fillId="4" borderId="88" xfId="7" applyNumberFormat="1" applyFont="1" applyFill="1" applyBorder="1" applyAlignment="1">
      <alignment horizontal="right"/>
    </xf>
    <xf numFmtId="164" fontId="10" fillId="4" borderId="87" xfId="7" applyNumberFormat="1" applyFont="1" applyFill="1" applyBorder="1" applyAlignment="1">
      <alignment horizontal="right"/>
    </xf>
    <xf numFmtId="0" fontId="4" fillId="2" borderId="118" xfId="3" applyFont="1" applyFill="1" applyBorder="1" applyAlignment="1">
      <alignment horizontal="center"/>
    </xf>
    <xf numFmtId="164" fontId="10" fillId="4" borderId="106" xfId="7" applyNumberFormat="1" applyFont="1" applyFill="1" applyBorder="1" applyAlignment="1">
      <alignment horizontal="right"/>
    </xf>
    <xf numFmtId="164" fontId="10" fillId="4" borderId="90" xfId="7" applyNumberFormat="1" applyFont="1" applyFill="1" applyBorder="1" applyAlignment="1">
      <alignment horizontal="right"/>
    </xf>
    <xf numFmtId="164" fontId="10" fillId="4" borderId="107" xfId="7" applyNumberFormat="1" applyFont="1" applyFill="1" applyBorder="1" applyAlignment="1">
      <alignment horizontal="right"/>
    </xf>
    <xf numFmtId="164" fontId="10" fillId="4" borderId="103" xfId="7" applyNumberFormat="1" applyFont="1" applyFill="1" applyBorder="1" applyAlignment="1">
      <alignment horizontal="right"/>
    </xf>
    <xf numFmtId="164" fontId="10" fillId="4" borderId="99" xfId="7" applyNumberFormat="1" applyFont="1" applyFill="1" applyBorder="1" applyAlignment="1">
      <alignment horizontal="right"/>
    </xf>
    <xf numFmtId="164" fontId="10" fillId="4" borderId="101" xfId="7" applyNumberFormat="1" applyFont="1" applyFill="1" applyBorder="1" applyAlignment="1">
      <alignment horizontal="right"/>
    </xf>
    <xf numFmtId="164" fontId="9" fillId="3" borderId="105" xfId="7" applyNumberFormat="1" applyFont="1" applyFill="1" applyBorder="1" applyAlignment="1">
      <alignment horizontal="right"/>
    </xf>
    <xf numFmtId="164" fontId="9" fillId="3" borderId="89" xfId="7" applyNumberFormat="1" applyFont="1" applyFill="1" applyBorder="1" applyAlignment="1">
      <alignment horizontal="right"/>
    </xf>
    <xf numFmtId="164" fontId="9" fillId="3" borderId="94" xfId="7" applyNumberFormat="1" applyFont="1" applyFill="1" applyBorder="1" applyAlignment="1">
      <alignment horizontal="right"/>
    </xf>
    <xf numFmtId="164" fontId="9" fillId="3" borderId="93" xfId="7" applyNumberFormat="1" applyFont="1" applyFill="1" applyBorder="1" applyAlignment="1">
      <alignment horizontal="right"/>
    </xf>
    <xf numFmtId="164" fontId="9" fillId="3" borderId="92" xfId="7" applyNumberFormat="1" applyFont="1" applyFill="1" applyBorder="1" applyAlignment="1">
      <alignment horizontal="right"/>
    </xf>
    <xf numFmtId="0" fontId="4" fillId="2" borderId="110" xfId="3" applyFont="1" applyFill="1" applyBorder="1" applyAlignment="1">
      <alignment horizontal="center"/>
    </xf>
    <xf numFmtId="164" fontId="9" fillId="3" borderId="109" xfId="7" applyNumberFormat="1" applyFont="1" applyFill="1" applyBorder="1" applyAlignment="1">
      <alignment horizontal="right"/>
    </xf>
    <xf numFmtId="164" fontId="9" fillId="3" borderId="108" xfId="7" applyNumberFormat="1" applyFont="1" applyFill="1" applyBorder="1" applyAlignment="1">
      <alignment horizontal="right"/>
    </xf>
    <xf numFmtId="0" fontId="4" fillId="2" borderId="124" xfId="3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 wrapText="1"/>
    </xf>
    <xf numFmtId="0" fontId="2" fillId="5" borderId="38" xfId="0" applyFont="1" applyFill="1" applyBorder="1" applyAlignment="1">
      <alignment horizontal="center" wrapText="1"/>
    </xf>
    <xf numFmtId="0" fontId="2" fillId="5" borderId="51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52" xfId="0" applyFont="1" applyFill="1" applyBorder="1" applyAlignment="1">
      <alignment horizontal="center" wrapText="1"/>
    </xf>
    <xf numFmtId="0" fontId="4" fillId="5" borderId="39" xfId="3" applyFont="1" applyFill="1" applyBorder="1" applyAlignment="1">
      <alignment horizontal="center" wrapText="1"/>
    </xf>
    <xf numFmtId="0" fontId="4" fillId="5" borderId="40" xfId="3" applyFont="1" applyFill="1" applyBorder="1" applyAlignment="1">
      <alignment horizontal="center" wrapText="1"/>
    </xf>
    <xf numFmtId="0" fontId="4" fillId="5" borderId="50" xfId="3" applyFont="1" applyFill="1" applyBorder="1" applyAlignment="1">
      <alignment horizontal="center" wrapText="1"/>
    </xf>
    <xf numFmtId="0" fontId="4" fillId="5" borderId="1" xfId="3" applyFont="1" applyFill="1" applyBorder="1" applyAlignment="1">
      <alignment wrapText="1"/>
    </xf>
    <xf numFmtId="0" fontId="4" fillId="5" borderId="37" xfId="3" applyFont="1" applyFill="1" applyBorder="1" applyAlignment="1">
      <alignment wrapText="1"/>
    </xf>
    <xf numFmtId="0" fontId="4" fillId="5" borderId="54" xfId="3" applyFont="1" applyFill="1" applyBorder="1" applyAlignment="1">
      <alignment wrapText="1"/>
    </xf>
    <xf numFmtId="0" fontId="4" fillId="5" borderId="55" xfId="3" applyFont="1" applyFill="1" applyBorder="1" applyAlignment="1">
      <alignment wrapText="1"/>
    </xf>
    <xf numFmtId="0" fontId="2" fillId="5" borderId="54" xfId="0" applyFont="1" applyFill="1" applyBorder="1" applyAlignment="1">
      <alignment wrapText="1"/>
    </xf>
    <xf numFmtId="0" fontId="2" fillId="5" borderId="55" xfId="0" applyFont="1" applyFill="1" applyBorder="1" applyAlignment="1">
      <alignment wrapText="1"/>
    </xf>
    <xf numFmtId="0" fontId="2" fillId="5" borderId="37" xfId="0" applyFont="1" applyFill="1" applyBorder="1" applyAlignment="1"/>
    <xf numFmtId="165" fontId="2" fillId="5" borderId="37" xfId="1" applyNumberFormat="1" applyFont="1" applyFill="1" applyBorder="1" applyAlignment="1"/>
    <xf numFmtId="165" fontId="2" fillId="5" borderId="54" xfId="1" applyNumberFormat="1" applyFont="1" applyFill="1" applyBorder="1" applyAlignment="1"/>
    <xf numFmtId="165" fontId="2" fillId="5" borderId="46" xfId="1" applyNumberFormat="1" applyFont="1" applyFill="1" applyBorder="1" applyAlignment="1"/>
    <xf numFmtId="165" fontId="2" fillId="5" borderId="55" xfId="1" applyNumberFormat="1" applyFont="1" applyFill="1" applyBorder="1" applyAlignment="1"/>
    <xf numFmtId="0" fontId="2" fillId="5" borderId="54" xfId="0" applyFont="1" applyFill="1" applyBorder="1" applyAlignment="1"/>
    <xf numFmtId="0" fontId="2" fillId="5" borderId="46" xfId="0" applyFont="1" applyFill="1" applyBorder="1" applyAlignment="1"/>
    <xf numFmtId="0" fontId="2" fillId="5" borderId="55" xfId="0" applyFont="1" applyFill="1" applyBorder="1" applyAlignment="1"/>
    <xf numFmtId="0" fontId="2" fillId="5" borderId="35" xfId="0" applyFont="1" applyFill="1" applyBorder="1" applyAlignment="1"/>
    <xf numFmtId="0" fontId="2" fillId="5" borderId="53" xfId="0" applyFont="1" applyFill="1" applyBorder="1" applyAlignment="1"/>
    <xf numFmtId="0" fontId="11" fillId="5" borderId="58" xfId="0" applyFont="1" applyFill="1" applyBorder="1" applyAlignment="1"/>
    <xf numFmtId="9" fontId="0" fillId="5" borderId="41" xfId="2" applyFont="1" applyFill="1" applyBorder="1" applyAlignment="1"/>
    <xf numFmtId="9" fontId="0" fillId="5" borderId="56" xfId="2" applyFont="1" applyFill="1" applyBorder="1" applyAlignment="1"/>
    <xf numFmtId="0" fontId="11" fillId="0" borderId="41" xfId="0" applyFont="1" applyBorder="1" applyAlignment="1">
      <alignment horizontal="centerContinuous"/>
    </xf>
    <xf numFmtId="0" fontId="11" fillId="0" borderId="56" xfId="0" applyFont="1" applyBorder="1" applyAlignment="1">
      <alignment horizontal="centerContinuous"/>
    </xf>
    <xf numFmtId="0" fontId="22" fillId="4" borderId="0" xfId="0" applyNumberFormat="1" applyFont="1" applyFill="1" applyBorder="1" applyAlignment="1" applyProtection="1">
      <alignment vertical="top"/>
    </xf>
    <xf numFmtId="0" fontId="21" fillId="4" borderId="0" xfId="0" applyNumberFormat="1" applyFont="1" applyFill="1" applyBorder="1" applyAlignment="1" applyProtection="1">
      <alignment horizontal="centerContinuous" wrapText="1"/>
    </xf>
    <xf numFmtId="0" fontId="22" fillId="4" borderId="0" xfId="0" applyNumberFormat="1" applyFont="1" applyFill="1" applyBorder="1" applyAlignment="1" applyProtection="1">
      <alignment vertical="top" wrapText="1"/>
    </xf>
    <xf numFmtId="0" fontId="16" fillId="0" borderId="0" xfId="0" applyFont="1" applyFill="1" applyAlignment="1"/>
    <xf numFmtId="0" fontId="10" fillId="0" borderId="0" xfId="3" applyFont="1" applyFill="1" applyBorder="1" applyAlignment="1"/>
    <xf numFmtId="0" fontId="8" fillId="4" borderId="0" xfId="3" applyFont="1" applyFill="1" applyBorder="1" applyAlignment="1"/>
    <xf numFmtId="0" fontId="9" fillId="2" borderId="1" xfId="3" applyFont="1" applyFill="1" applyBorder="1" applyAlignment="1">
      <alignment horizontal="centerContinuous"/>
    </xf>
    <xf numFmtId="0" fontId="7" fillId="0" borderId="0" xfId="3" applyFont="1" applyFill="1" applyBorder="1" applyAlignment="1">
      <alignment horizontal="centerContinuous"/>
    </xf>
    <xf numFmtId="0" fontId="8" fillId="4" borderId="0" xfId="3" applyFont="1" applyFill="1" applyBorder="1" applyAlignment="1">
      <alignment horizontal="centerContinuous"/>
    </xf>
    <xf numFmtId="0" fontId="9" fillId="2" borderId="2" xfId="3" applyFont="1" applyFill="1" applyBorder="1" applyAlignment="1">
      <alignment horizontal="centerContinuous"/>
    </xf>
    <xf numFmtId="0" fontId="4" fillId="2" borderId="122" xfId="3" applyFont="1" applyFill="1" applyBorder="1" applyAlignment="1">
      <alignment horizontal="centerContinuous"/>
    </xf>
    <xf numFmtId="0" fontId="4" fillId="2" borderId="123" xfId="3" applyFont="1" applyFill="1" applyBorder="1" applyAlignment="1">
      <alignment horizontal="centerContinuous"/>
    </xf>
    <xf numFmtId="0" fontId="4" fillId="2" borderId="120" xfId="3" applyFont="1" applyFill="1" applyBorder="1" applyAlignment="1">
      <alignment horizontal="centerContinuous"/>
    </xf>
    <xf numFmtId="0" fontId="4" fillId="2" borderId="111" xfId="3" applyFont="1" applyFill="1" applyBorder="1" applyAlignment="1">
      <alignment horizontal="centerContinuous"/>
    </xf>
    <xf numFmtId="0" fontId="9" fillId="2" borderId="83" xfId="7" applyFont="1" applyFill="1" applyBorder="1" applyAlignment="1">
      <alignment horizontal="centerContinuous"/>
    </xf>
    <xf numFmtId="0" fontId="9" fillId="2" borderId="77" xfId="7" applyFont="1" applyFill="1" applyBorder="1" applyAlignment="1">
      <alignment horizontal="centerContinuous"/>
    </xf>
    <xf numFmtId="0" fontId="9" fillId="2" borderId="95" xfId="3" applyFont="1" applyFill="1" applyBorder="1" applyAlignment="1">
      <alignment horizontal="centerContinuous"/>
    </xf>
    <xf numFmtId="0" fontId="9" fillId="2" borderId="96" xfId="3" applyFont="1" applyFill="1" applyBorder="1" applyAlignment="1">
      <alignment horizontal="centerContinuous"/>
    </xf>
    <xf numFmtId="0" fontId="9" fillId="2" borderId="104" xfId="3" applyFont="1" applyFill="1" applyBorder="1" applyAlignment="1">
      <alignment horizontal="centerContinuous"/>
    </xf>
    <xf numFmtId="0" fontId="8" fillId="4" borderId="0" xfId="7" applyFont="1" applyFill="1" applyBorder="1" applyAlignment="1"/>
    <xf numFmtId="0" fontId="7" fillId="0" borderId="0" xfId="7" applyFont="1" applyFill="1" applyBorder="1" applyAlignment="1">
      <alignment horizontal="centerContinuous"/>
    </xf>
    <xf numFmtId="0" fontId="8" fillId="4" borderId="0" xfId="7" applyFont="1" applyFill="1" applyBorder="1" applyAlignment="1">
      <alignment horizontal="centerContinuous"/>
    </xf>
    <xf numFmtId="0" fontId="23" fillId="4" borderId="0" xfId="7" applyFont="1" applyFill="1" applyBorder="1" applyAlignment="1">
      <alignment horizontal="centerContinuous" vertical="center" wrapText="1"/>
    </xf>
    <xf numFmtId="0" fontId="10" fillId="0" borderId="0" xfId="7" applyFont="1" applyFill="1" applyBorder="1" applyAlignment="1"/>
    <xf numFmtId="0" fontId="9" fillId="2" borderId="84" xfId="7" applyFont="1" applyFill="1" applyBorder="1" applyAlignment="1">
      <alignment horizontal="centerContinuous" wrapText="1"/>
    </xf>
    <xf numFmtId="0" fontId="9" fillId="2" borderId="85" xfId="7" applyFont="1" applyFill="1" applyBorder="1" applyAlignment="1">
      <alignment horizontal="centerContinuous" wrapText="1"/>
    </xf>
    <xf numFmtId="0" fontId="9" fillId="2" borderId="84" xfId="7" applyFont="1" applyFill="1" applyBorder="1" applyAlignment="1">
      <alignment horizontal="centerContinuous"/>
    </xf>
    <xf numFmtId="0" fontId="4" fillId="5" borderId="46" xfId="3" applyFont="1" applyFill="1" applyBorder="1" applyAlignment="1"/>
    <xf numFmtId="0" fontId="4" fillId="5" borderId="36" xfId="3" applyFont="1" applyFill="1" applyBorder="1" applyAlignment="1">
      <alignment wrapText="1"/>
    </xf>
  </cellXfs>
  <cellStyles count="36">
    <cellStyle name="Comma" xfId="1" builtinId="3"/>
    <cellStyle name="Comma 2" xfId="6"/>
    <cellStyle name="Comma 3" xfId="27"/>
    <cellStyle name="Comma 4" xfId="30"/>
    <cellStyle name="Comma 5" xfId="14"/>
    <cellStyle name="Comma 5 2" xfId="31"/>
    <cellStyle name="Currency" xfId="5" builtinId="4"/>
    <cellStyle name="Currency 2" xfId="16"/>
    <cellStyle name="Currency 2 2" xfId="33"/>
    <cellStyle name="Hyperlink" xfId="4" builtinId="8"/>
    <cellStyle name="Normal" xfId="0" builtinId="0"/>
    <cellStyle name="Normal 2" xfId="7"/>
    <cellStyle name="Normal 2 2" xfId="3"/>
    <cellStyle name="Normal 2 2 2" xfId="10"/>
    <cellStyle name="Normal 2 3" xfId="23"/>
    <cellStyle name="Normal 2 4" xfId="8"/>
    <cellStyle name="Normal 3" xfId="9"/>
    <cellStyle name="Normal 3 2" xfId="18"/>
    <cellStyle name="Normal 3 3" xfId="20"/>
    <cellStyle name="Normal 4" xfId="11"/>
    <cellStyle name="Normal 4 2" xfId="12"/>
    <cellStyle name="Normal 4 3" xfId="24"/>
    <cellStyle name="Normal 5" xfId="17"/>
    <cellStyle name="Normal 5 2" xfId="25"/>
    <cellStyle name="Normal 5 3" xfId="35"/>
    <cellStyle name="Normal 6" xfId="19"/>
    <cellStyle name="Normal 6 2" xfId="26"/>
    <cellStyle name="Normal 7" xfId="28"/>
    <cellStyle name="Normal 8" xfId="29"/>
    <cellStyle name="Percent" xfId="2" builtinId="5"/>
    <cellStyle name="Percent 2" xfId="21"/>
    <cellStyle name="Percent 2 2" xfId="22"/>
    <cellStyle name="Percent 2 3" xfId="34"/>
    <cellStyle name="Percent 3" xfId="13"/>
    <cellStyle name="Percent 4" xfId="15"/>
    <cellStyle name="Percent 4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24</xdr:col>
      <xdr:colOff>26743</xdr:colOff>
      <xdr:row>29</xdr:row>
      <xdr:rowOff>132667</xdr:rowOff>
    </xdr:to>
    <xdr:pic>
      <xdr:nvPicPr>
        <xdr:cNvPr id="2" name="Picture 1" descr="2020-2021 Cost Analysis Summary table.">
          <a:extLst>
            <a:ext uri="{FF2B5EF4-FFF2-40B4-BE49-F238E27FC236}">
              <a16:creationId xmlns:a16="http://schemas.microsoft.com/office/drawing/2014/main" id="{DC65108D-CE47-45B5-AC87-2C4FCECCB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4657143" cy="54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19</xdr:col>
      <xdr:colOff>436647</xdr:colOff>
      <xdr:row>59</xdr:row>
      <xdr:rowOff>46976</xdr:rowOff>
    </xdr:to>
    <xdr:pic>
      <xdr:nvPicPr>
        <xdr:cNvPr id="3" name="Picture 2" descr="Continuation of the 2020-2021 Cost Analysis Summary table data.">
          <a:extLst>
            <a:ext uri="{FF2B5EF4-FFF2-40B4-BE49-F238E27FC236}">
              <a16:creationId xmlns:a16="http://schemas.microsoft.com/office/drawing/2014/main" id="{B95739A3-A9F5-4597-A6FE-6161BDB9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05500"/>
          <a:ext cx="12019047" cy="5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ldoe.org/core/fileparse.php/19874/urlt/2021CA-2Summa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workbookViewId="0"/>
  </sheetViews>
  <sheetFormatPr defaultRowHeight="15"/>
  <cols>
    <col min="1" max="1" width="39.7109375" customWidth="1"/>
    <col min="2" max="2" width="11.5703125" bestFit="1" customWidth="1"/>
    <col min="4" max="4" width="15.42578125" customWidth="1"/>
    <col min="5" max="5" width="13.42578125" customWidth="1"/>
    <col min="6" max="6" width="13.140625" customWidth="1"/>
    <col min="8" max="8" width="10.85546875" customWidth="1"/>
    <col min="10" max="10" width="17.140625" customWidth="1"/>
    <col min="11" max="11" width="17" customWidth="1"/>
    <col min="12" max="12" width="13" customWidth="1"/>
    <col min="13" max="13" width="12.5703125" hidden="1" customWidth="1"/>
    <col min="14" max="14" width="0" hidden="1" customWidth="1"/>
  </cols>
  <sheetData>
    <row r="1" spans="1:14" ht="26.25">
      <c r="A1" s="130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4" ht="26.25">
      <c r="A2" s="130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4" ht="21">
      <c r="A3" s="134" t="s">
        <v>63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4" ht="21">
      <c r="A4" s="134" t="s">
        <v>64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4" ht="21">
      <c r="A5" s="133">
        <v>44707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4" s="137" customFormat="1" ht="15.75" thickBot="1"/>
    <row r="7" spans="1:14" ht="16.5" customHeight="1" thickBot="1">
      <c r="B7" s="251" t="s">
        <v>57</v>
      </c>
      <c r="C7" s="252"/>
      <c r="D7" s="251" t="s">
        <v>58</v>
      </c>
      <c r="E7" s="252"/>
      <c r="F7" s="251" t="s">
        <v>59</v>
      </c>
      <c r="G7" s="252"/>
      <c r="H7" s="251" t="s">
        <v>60</v>
      </c>
      <c r="I7" s="252"/>
      <c r="J7" s="118" t="s">
        <v>112</v>
      </c>
      <c r="K7" s="248"/>
      <c r="L7" s="121"/>
    </row>
    <row r="8" spans="1:14" ht="15" customHeight="1" thickBot="1">
      <c r="A8" s="232"/>
      <c r="B8" s="249">
        <v>0.25</v>
      </c>
      <c r="C8" s="250"/>
      <c r="D8" s="249">
        <v>0.25</v>
      </c>
      <c r="E8" s="250"/>
      <c r="F8" s="249">
        <v>0.25</v>
      </c>
      <c r="G8" s="250"/>
      <c r="H8" s="249">
        <v>0.25</v>
      </c>
      <c r="I8" s="250"/>
      <c r="J8" s="119">
        <f>SUM(B8:I8)</f>
        <v>1</v>
      </c>
      <c r="K8" s="248" t="s">
        <v>209</v>
      </c>
      <c r="L8" s="126"/>
    </row>
    <row r="9" spans="1:14" ht="20.25" customHeight="1" thickBot="1">
      <c r="A9" s="232"/>
      <c r="B9" s="233"/>
      <c r="C9" s="234"/>
      <c r="D9" s="238" t="s">
        <v>205</v>
      </c>
      <c r="E9" s="236"/>
      <c r="F9" s="239" t="s">
        <v>206</v>
      </c>
      <c r="G9" s="240"/>
      <c r="H9" s="238" t="s">
        <v>173</v>
      </c>
      <c r="I9" s="243"/>
      <c r="J9" s="246" t="s">
        <v>208</v>
      </c>
      <c r="K9" s="248" t="s">
        <v>210</v>
      </c>
      <c r="L9" s="224" t="s">
        <v>211</v>
      </c>
    </row>
    <row r="10" spans="1:14" ht="20.25" customHeight="1" thickBot="1">
      <c r="A10" s="281" t="s">
        <v>0</v>
      </c>
      <c r="B10" s="280" t="s">
        <v>168</v>
      </c>
      <c r="C10" s="235"/>
      <c r="D10" s="244" t="s">
        <v>204</v>
      </c>
      <c r="E10" s="237"/>
      <c r="F10" s="241" t="s">
        <v>207</v>
      </c>
      <c r="G10" s="242"/>
      <c r="H10" s="244"/>
      <c r="I10" s="245"/>
      <c r="J10" s="247" t="s">
        <v>55</v>
      </c>
      <c r="K10" s="120">
        <v>100000000</v>
      </c>
      <c r="L10" s="82" t="s">
        <v>212</v>
      </c>
      <c r="M10" s="122" t="s">
        <v>61</v>
      </c>
      <c r="N10" s="123"/>
    </row>
    <row r="11" spans="1:14">
      <c r="A11" s="78" t="str">
        <f>'SQ FT'!A8</f>
        <v>Eastern Florida State College</v>
      </c>
      <c r="B11" s="69">
        <f>'FTE-3'!S8</f>
        <v>6741.9</v>
      </c>
      <c r="C11" s="70">
        <f>B11/$B$39</f>
        <v>3.3256841135307323E-2</v>
      </c>
      <c r="D11" s="69">
        <f>'FTE-3'!T8</f>
        <v>3199.7000000000003</v>
      </c>
      <c r="E11" s="70">
        <f>D11/$D$39</f>
        <v>3.5250322791029721E-2</v>
      </c>
      <c r="F11" s="77">
        <f>'SQ FT'!F8</f>
        <v>1968774</v>
      </c>
      <c r="G11" s="70">
        <f>F11/$F$39</f>
        <v>4.4121273610280301E-2</v>
      </c>
      <c r="H11" s="77">
        <f>Completers!Y10+'BACC Completers'!S12</f>
        <v>4295</v>
      </c>
      <c r="I11" s="70">
        <f>H11/$H$39</f>
        <v>3.2902800759943618E-2</v>
      </c>
      <c r="J11" s="79">
        <f>C11*$B$8+E11*$D$8+G11*$F$8+I11*$H$8</f>
        <v>3.6382809574140237E-2</v>
      </c>
      <c r="K11" s="85">
        <f>J11*$K$10</f>
        <v>3638280.9574140236</v>
      </c>
      <c r="L11" s="124">
        <f t="shared" ref="L11:L39" si="0">K11/M11</f>
        <v>365.96533328780311</v>
      </c>
      <c r="M11" s="46">
        <f>'FTE-3'!Q8</f>
        <v>9941.6</v>
      </c>
      <c r="N11" s="2">
        <f>M11/M$39</f>
        <v>3.3873380285049395E-2</v>
      </c>
    </row>
    <row r="12" spans="1:14">
      <c r="A12" s="1" t="str">
        <f>'SQ FT'!A9</f>
        <v>Broward College</v>
      </c>
      <c r="B12" s="69">
        <f>'FTE-3'!S9</f>
        <v>16006.7</v>
      </c>
      <c r="C12" s="70">
        <f t="shared" ref="C12:C38" si="1">B12/$B$39</f>
        <v>7.8958791883671331E-2</v>
      </c>
      <c r="D12" s="69">
        <f>'FTE-3'!T9</f>
        <v>8398.6999999999989</v>
      </c>
      <c r="E12" s="70">
        <f t="shared" ref="E12:E38" si="2">D12/$D$39</f>
        <v>9.2526451237622667E-2</v>
      </c>
      <c r="F12" s="77">
        <f>'SQ FT'!F9</f>
        <v>2521762</v>
      </c>
      <c r="G12" s="70">
        <f t="shared" ref="G12:G38" si="3">F12/$F$39</f>
        <v>5.6514029127775804E-2</v>
      </c>
      <c r="H12" s="77">
        <f>Completers!Y11+'BACC Completers'!S13</f>
        <v>14065</v>
      </c>
      <c r="I12" s="70">
        <f t="shared" ref="I12:I38" si="4">H12/$H$39</f>
        <v>0.1077480541766256</v>
      </c>
      <c r="J12" s="79">
        <f t="shared" ref="J12:J38" si="5">C12*$B$8+E12*$D$8+G12*$F$8+I12*$H$8</f>
        <v>8.3936831606423845E-2</v>
      </c>
      <c r="K12" s="83">
        <f t="shared" ref="K12:K39" si="6">J12*$K$10</f>
        <v>8393683.1606423836</v>
      </c>
      <c r="L12" s="124">
        <f t="shared" si="0"/>
        <v>343.92729316636411</v>
      </c>
      <c r="M12" s="46">
        <f>'FTE-3'!Q9</f>
        <v>24405.4</v>
      </c>
      <c r="N12" s="2">
        <f t="shared" ref="N12:N39" si="7">M12/M$39</f>
        <v>8.3154964513634078E-2</v>
      </c>
    </row>
    <row r="13" spans="1:14">
      <c r="A13" s="1" t="str">
        <f>'SQ FT'!A10</f>
        <v>College of Central Florida</v>
      </c>
      <c r="B13" s="69">
        <f>'FTE-3'!S10</f>
        <v>2862.2999999999997</v>
      </c>
      <c r="C13" s="70">
        <f t="shared" si="1"/>
        <v>1.4119321909489928E-2</v>
      </c>
      <c r="D13" s="69">
        <f>'FTE-3'!T10</f>
        <v>1652.3999999999999</v>
      </c>
      <c r="E13" s="70">
        <f t="shared" si="2"/>
        <v>1.8204092064849048E-2</v>
      </c>
      <c r="F13" s="77">
        <f>'SQ FT'!F10</f>
        <v>912074</v>
      </c>
      <c r="G13" s="70">
        <f t="shared" si="3"/>
        <v>2.0440063972209505E-2</v>
      </c>
      <c r="H13" s="77">
        <f>Completers!Y12+'BACC Completers'!S14</f>
        <v>2744</v>
      </c>
      <c r="I13" s="70">
        <f t="shared" si="4"/>
        <v>2.1021021021021023E-2</v>
      </c>
      <c r="J13" s="79">
        <f t="shared" si="5"/>
        <v>1.8446124741892375E-2</v>
      </c>
      <c r="K13" s="83">
        <f t="shared" si="6"/>
        <v>1844612.4741892375</v>
      </c>
      <c r="L13" s="124">
        <f t="shared" si="0"/>
        <v>408.57919112880978</v>
      </c>
      <c r="M13" s="46">
        <f>'FTE-3'!Q10</f>
        <v>4514.7</v>
      </c>
      <c r="N13" s="2">
        <f t="shared" si="7"/>
        <v>1.5382649671372062E-2</v>
      </c>
    </row>
    <row r="14" spans="1:14">
      <c r="A14" s="1" t="str">
        <f>'SQ FT'!A11</f>
        <v>Chipola College</v>
      </c>
      <c r="B14" s="69">
        <f>'FTE-3'!S11</f>
        <v>843.09999999999991</v>
      </c>
      <c r="C14" s="70">
        <f t="shared" si="1"/>
        <v>4.1588933032494701E-3</v>
      </c>
      <c r="D14" s="69">
        <f>'FTE-3'!T11</f>
        <v>507.2</v>
      </c>
      <c r="E14" s="70">
        <f t="shared" si="2"/>
        <v>5.5877000092540777E-3</v>
      </c>
      <c r="F14" s="77">
        <f>'SQ FT'!F11</f>
        <v>573812</v>
      </c>
      <c r="G14" s="70">
        <f t="shared" si="3"/>
        <v>1.2859432445197957E-2</v>
      </c>
      <c r="H14" s="77">
        <f>Completers!Y13+'BACC Completers'!S15</f>
        <v>560</v>
      </c>
      <c r="I14" s="70">
        <f t="shared" si="4"/>
        <v>4.2900042900042897E-3</v>
      </c>
      <c r="J14" s="79">
        <f t="shared" si="5"/>
        <v>6.7240075119264497E-3</v>
      </c>
      <c r="K14" s="83">
        <f t="shared" si="6"/>
        <v>672400.75119264494</v>
      </c>
      <c r="L14" s="124">
        <f t="shared" si="0"/>
        <v>497.96397185265863</v>
      </c>
      <c r="M14" s="46">
        <f>'FTE-3'!Q11</f>
        <v>1350.3</v>
      </c>
      <c r="N14" s="2">
        <f t="shared" si="7"/>
        <v>4.6007911602661744E-3</v>
      </c>
    </row>
    <row r="15" spans="1:14">
      <c r="A15" s="1" t="str">
        <f>'SQ FT'!A12</f>
        <v>Daytona State College</v>
      </c>
      <c r="B15" s="69">
        <f>'FTE-3'!S12</f>
        <v>5949.2000000000007</v>
      </c>
      <c r="C15" s="70">
        <f t="shared" si="1"/>
        <v>2.9346563918505222E-2</v>
      </c>
      <c r="D15" s="69">
        <f>'FTE-3'!T12</f>
        <v>4295.4000000000005</v>
      </c>
      <c r="E15" s="70">
        <f t="shared" si="2"/>
        <v>4.7321385291305147E-2</v>
      </c>
      <c r="F15" s="77">
        <f>'SQ FT'!F12</f>
        <v>1701988</v>
      </c>
      <c r="G15" s="70">
        <f t="shared" si="3"/>
        <v>3.8142457300540208E-2</v>
      </c>
      <c r="H15" s="77">
        <f>Completers!Y14+'BACC Completers'!S16</f>
        <v>3998</v>
      </c>
      <c r="I15" s="70">
        <f t="shared" si="4"/>
        <v>3.0627566341852056E-2</v>
      </c>
      <c r="J15" s="79">
        <f t="shared" si="5"/>
        <v>3.635949321305066E-2</v>
      </c>
      <c r="K15" s="83">
        <f t="shared" si="6"/>
        <v>3635949.3213050659</v>
      </c>
      <c r="L15" s="124">
        <f t="shared" si="0"/>
        <v>354.91374200115825</v>
      </c>
      <c r="M15" s="46">
        <f>'FTE-3'!Q12</f>
        <v>10244.6</v>
      </c>
      <c r="N15" s="2">
        <f t="shared" si="7"/>
        <v>3.4905772880443497E-2</v>
      </c>
    </row>
    <row r="16" spans="1:14">
      <c r="A16" s="1" t="str">
        <f>'SQ FT'!A13</f>
        <v>Florida SouthWestern State College</v>
      </c>
      <c r="B16" s="69">
        <f>'FTE-3'!S13</f>
        <v>8418.9</v>
      </c>
      <c r="C16" s="70">
        <f t="shared" si="1"/>
        <v>4.1529245440311904E-2</v>
      </c>
      <c r="D16" s="69">
        <f>'FTE-3'!T13</f>
        <v>1383.1000000000001</v>
      </c>
      <c r="E16" s="70">
        <f t="shared" si="2"/>
        <v>1.5237278948736822E-2</v>
      </c>
      <c r="F16" s="77">
        <f>'SQ FT'!F13</f>
        <v>1312094</v>
      </c>
      <c r="G16" s="70">
        <f t="shared" si="3"/>
        <v>2.9404725162160372E-2</v>
      </c>
      <c r="H16" s="77">
        <f>Completers!Y15+'BACC Completers'!S17</f>
        <v>3131</v>
      </c>
      <c r="I16" s="70">
        <f t="shared" si="4"/>
        <v>2.3985720414291842E-2</v>
      </c>
      <c r="J16" s="79">
        <f t="shared" si="5"/>
        <v>2.7539242491375234E-2</v>
      </c>
      <c r="K16" s="83">
        <f t="shared" si="6"/>
        <v>2753924.2491375236</v>
      </c>
      <c r="L16" s="124">
        <f t="shared" si="0"/>
        <v>280.9553406587965</v>
      </c>
      <c r="M16" s="46">
        <f>'FTE-3'!Q13</f>
        <v>9802</v>
      </c>
      <c r="N16" s="2">
        <f t="shared" si="7"/>
        <v>3.3397730099184654E-2</v>
      </c>
    </row>
    <row r="17" spans="1:14">
      <c r="A17" s="1" t="str">
        <f>'SQ FT'!A14</f>
        <v>Florida State College at Jacksonville</v>
      </c>
      <c r="B17" s="69">
        <f>'FTE-3'!S14</f>
        <v>9385.2000000000007</v>
      </c>
      <c r="C17" s="70">
        <f t="shared" si="1"/>
        <v>4.6295866954877161E-2</v>
      </c>
      <c r="D17" s="69">
        <f>'FTE-3'!T14</f>
        <v>6072.0000000000009</v>
      </c>
      <c r="E17" s="70">
        <f t="shared" si="2"/>
        <v>6.6893758785865079E-2</v>
      </c>
      <c r="F17" s="77">
        <f>'SQ FT'!F14</f>
        <v>3098536</v>
      </c>
      <c r="G17" s="70">
        <f t="shared" si="3"/>
        <v>6.9439841570085495E-2</v>
      </c>
      <c r="H17" s="77">
        <f>Completers!Y16+'BACC Completers'!S18</f>
        <v>9259</v>
      </c>
      <c r="I17" s="70">
        <f t="shared" si="4"/>
        <v>7.0930624502053077E-2</v>
      </c>
      <c r="J17" s="79">
        <f t="shared" si="5"/>
        <v>6.3390022953220201E-2</v>
      </c>
      <c r="K17" s="83">
        <f t="shared" si="6"/>
        <v>6339002.2953220205</v>
      </c>
      <c r="L17" s="124">
        <f t="shared" si="0"/>
        <v>410.10029599940611</v>
      </c>
      <c r="M17" s="46">
        <f>'FTE-3'!Q14</f>
        <v>15457.2</v>
      </c>
      <c r="N17" s="2">
        <f t="shared" si="7"/>
        <v>5.2666332757510412E-2</v>
      </c>
    </row>
    <row r="18" spans="1:14">
      <c r="A18" s="1" t="str">
        <f>'SQ FT'!A15</f>
        <v>The College of the Florida Keys</v>
      </c>
      <c r="B18" s="69">
        <f>'FTE-3'!S15</f>
        <v>454.1</v>
      </c>
      <c r="C18" s="70">
        <f t="shared" si="1"/>
        <v>2.2400112074553251E-3</v>
      </c>
      <c r="D18" s="69">
        <f>'FTE-3'!T15</f>
        <v>335.20000000000005</v>
      </c>
      <c r="E18" s="70">
        <f t="shared" si="2"/>
        <v>3.6928175140023014E-3</v>
      </c>
      <c r="F18" s="77">
        <f>'SQ FT'!F15</f>
        <v>273891</v>
      </c>
      <c r="G18" s="70">
        <f t="shared" si="3"/>
        <v>6.1380431427849429E-3</v>
      </c>
      <c r="H18" s="77">
        <f>Completers!Y17+'BACC Completers'!S19</f>
        <v>333</v>
      </c>
      <c r="I18" s="70">
        <f t="shared" si="4"/>
        <v>2.5510204081632651E-3</v>
      </c>
      <c r="J18" s="79">
        <f t="shared" si="5"/>
        <v>3.6554730681014587E-3</v>
      </c>
      <c r="K18" s="83">
        <f t="shared" si="6"/>
        <v>365547.30681014585</v>
      </c>
      <c r="L18" s="124">
        <f t="shared" si="0"/>
        <v>463.12847689110083</v>
      </c>
      <c r="M18" s="46">
        <f>'FTE-3'!Q15</f>
        <v>789.3</v>
      </c>
      <c r="N18" s="2">
        <f t="shared" si="7"/>
        <v>2.689331602457299E-3</v>
      </c>
    </row>
    <row r="19" spans="1:14">
      <c r="A19" s="1" t="str">
        <f>'SQ FT'!A16</f>
        <v>Gulf Coast State College</v>
      </c>
      <c r="B19" s="69">
        <f>'FTE-3'!S16</f>
        <v>2189.1999999999998</v>
      </c>
      <c r="C19" s="70">
        <f t="shared" si="1"/>
        <v>1.0799014612114506E-2</v>
      </c>
      <c r="D19" s="69">
        <f>'FTE-3'!T16</f>
        <v>815.09999999999991</v>
      </c>
      <c r="E19" s="70">
        <f t="shared" si="2"/>
        <v>8.9797600109286242E-3</v>
      </c>
      <c r="F19" s="77">
        <f>'SQ FT'!F16</f>
        <v>729974</v>
      </c>
      <c r="G19" s="70">
        <f t="shared" si="3"/>
        <v>1.6359106013382314E-2</v>
      </c>
      <c r="H19" s="77">
        <f>Completers!Y18+'BACC Completers'!S20</f>
        <v>1171</v>
      </c>
      <c r="I19" s="70">
        <f t="shared" si="4"/>
        <v>8.9707053992768276E-3</v>
      </c>
      <c r="J19" s="79">
        <f t="shared" si="5"/>
        <v>1.1277146508925568E-2</v>
      </c>
      <c r="K19" s="83">
        <f t="shared" si="6"/>
        <v>1127714.6508925569</v>
      </c>
      <c r="L19" s="124">
        <f t="shared" si="0"/>
        <v>375.36685780133701</v>
      </c>
      <c r="M19" s="46">
        <f>'FTE-3'!Q16</f>
        <v>3004.3</v>
      </c>
      <c r="N19" s="2">
        <f t="shared" si="7"/>
        <v>1.0236359981328347E-2</v>
      </c>
    </row>
    <row r="20" spans="1:14">
      <c r="A20" s="1" t="str">
        <f>'SQ FT'!A17</f>
        <v>Hillsborough Community College</v>
      </c>
      <c r="B20" s="69">
        <f>'FTE-3'!S17</f>
        <v>12663.3</v>
      </c>
      <c r="C20" s="70">
        <f t="shared" si="1"/>
        <v>6.2466271577557846E-2</v>
      </c>
      <c r="D20" s="69">
        <f>'FTE-3'!T17</f>
        <v>6875.7999999999993</v>
      </c>
      <c r="E20" s="70">
        <f t="shared" si="2"/>
        <v>7.5749029423559114E-2</v>
      </c>
      <c r="F20" s="77">
        <f>'SQ FT'!F17</f>
        <v>1834203</v>
      </c>
      <c r="G20" s="70">
        <f t="shared" si="3"/>
        <v>4.110546584818621E-2</v>
      </c>
      <c r="H20" s="77">
        <f>Completers!Y19+'BACC Completers'!S21</f>
        <v>7034</v>
      </c>
      <c r="I20" s="70">
        <f t="shared" si="4"/>
        <v>5.3885518171232459E-2</v>
      </c>
      <c r="J20" s="79">
        <f t="shared" si="5"/>
        <v>5.8301571255133904E-2</v>
      </c>
      <c r="K20" s="83">
        <f t="shared" si="6"/>
        <v>5830157.1255133906</v>
      </c>
      <c r="L20" s="124">
        <f t="shared" si="0"/>
        <v>298.38411828146593</v>
      </c>
      <c r="M20" s="46">
        <f>'FTE-3'!Q17</f>
        <v>19539.099999999999</v>
      </c>
      <c r="N20" s="2">
        <f t="shared" si="7"/>
        <v>6.6574330563250239E-2</v>
      </c>
    </row>
    <row r="21" spans="1:14">
      <c r="A21" s="1" t="str">
        <f>'SQ FT'!A18</f>
        <v>Indian River State College</v>
      </c>
      <c r="B21" s="69">
        <f>'FTE-3'!S18</f>
        <v>5842.3</v>
      </c>
      <c r="C21" s="70">
        <f t="shared" si="1"/>
        <v>2.8819241306576187E-2</v>
      </c>
      <c r="D21" s="69">
        <f>'FTE-3'!T18</f>
        <v>5017.2</v>
      </c>
      <c r="E21" s="70">
        <f t="shared" si="2"/>
        <v>5.5273281716146608E-2</v>
      </c>
      <c r="F21" s="77">
        <f>'SQ FT'!F18</f>
        <v>1458174</v>
      </c>
      <c r="G21" s="70">
        <f t="shared" si="3"/>
        <v>3.2678455742201427E-2</v>
      </c>
      <c r="H21" s="77">
        <f>Completers!Y20+'BACC Completers'!S22</f>
        <v>3717</v>
      </c>
      <c r="I21" s="70">
        <f t="shared" si="4"/>
        <v>2.8474903474903474E-2</v>
      </c>
      <c r="J21" s="79">
        <f t="shared" si="5"/>
        <v>3.6311470559956927E-2</v>
      </c>
      <c r="K21" s="83">
        <f t="shared" si="6"/>
        <v>3631147.0559956925</v>
      </c>
      <c r="L21" s="124">
        <f t="shared" si="0"/>
        <v>334.37516055027328</v>
      </c>
      <c r="M21" s="46">
        <f>'FTE-3'!Q18</f>
        <v>10859.5</v>
      </c>
      <c r="N21" s="2">
        <f t="shared" si="7"/>
        <v>3.7000882474198714E-2</v>
      </c>
    </row>
    <row r="22" spans="1:14">
      <c r="A22" s="1" t="str">
        <f>'SQ FT'!A19</f>
        <v>Florida Gateway College</v>
      </c>
      <c r="B22" s="69">
        <f>'FTE-3'!S19</f>
        <v>1376.7</v>
      </c>
      <c r="C22" s="70">
        <f t="shared" si="1"/>
        <v>6.7910667899223655E-3</v>
      </c>
      <c r="D22" s="69">
        <f>'FTE-3'!T19</f>
        <v>805.6</v>
      </c>
      <c r="E22" s="70">
        <f t="shared" si="2"/>
        <v>8.875100803342046E-3</v>
      </c>
      <c r="F22" s="77">
        <f>'SQ FT'!F19</f>
        <v>443705</v>
      </c>
      <c r="G22" s="70">
        <f t="shared" si="3"/>
        <v>9.9436652999528759E-3</v>
      </c>
      <c r="H22" s="77">
        <f>Completers!Y21+'BACC Completers'!S23</f>
        <v>1023</v>
      </c>
      <c r="I22" s="70">
        <f t="shared" si="4"/>
        <v>7.8369185512042663E-3</v>
      </c>
      <c r="J22" s="79">
        <f t="shared" si="5"/>
        <v>8.361687861105388E-3</v>
      </c>
      <c r="K22" s="83">
        <f t="shared" si="6"/>
        <v>836168.78611053876</v>
      </c>
      <c r="L22" s="124">
        <f t="shared" si="0"/>
        <v>383.1594125970484</v>
      </c>
      <c r="M22" s="46">
        <f>'FTE-3'!Q19</f>
        <v>2182.3000000000002</v>
      </c>
      <c r="N22" s="2">
        <f t="shared" si="7"/>
        <v>7.4356117522394079E-3</v>
      </c>
    </row>
    <row r="23" spans="1:14">
      <c r="A23" s="1" t="str">
        <f>'SQ FT'!A20</f>
        <v>Lake-Sumter State College</v>
      </c>
      <c r="B23" s="69">
        <f>'FTE-3'!S20</f>
        <v>2615.7999999999997</v>
      </c>
      <c r="C23" s="70">
        <f t="shared" si="1"/>
        <v>1.2903372200972558E-2</v>
      </c>
      <c r="D23" s="69">
        <f>'FTE-3'!T20</f>
        <v>573.20000000000005</v>
      </c>
      <c r="E23" s="70">
        <f t="shared" si="2"/>
        <v>6.3148060830134816E-3</v>
      </c>
      <c r="F23" s="77">
        <f>'SQ FT'!F20</f>
        <v>564342</v>
      </c>
      <c r="G23" s="70">
        <f t="shared" si="3"/>
        <v>1.2647204702912983E-2</v>
      </c>
      <c r="H23" s="77">
        <f>Completers!Y22+'BACC Completers'!S24</f>
        <v>1332</v>
      </c>
      <c r="I23" s="70">
        <f t="shared" si="4"/>
        <v>1.020408163265306E-2</v>
      </c>
      <c r="J23" s="79">
        <f t="shared" si="5"/>
        <v>1.0517366154888019E-2</v>
      </c>
      <c r="K23" s="83">
        <f t="shared" si="6"/>
        <v>1051736.6154888019</v>
      </c>
      <c r="L23" s="124">
        <f t="shared" si="0"/>
        <v>329.80138459981242</v>
      </c>
      <c r="M23" s="46">
        <f>'FTE-3'!Q20</f>
        <v>3189</v>
      </c>
      <c r="N23" s="2">
        <f t="shared" si="7"/>
        <v>1.0865676523801252E-2</v>
      </c>
    </row>
    <row r="24" spans="1:14">
      <c r="A24" s="1" t="str">
        <f>'SQ FT'!A21</f>
        <v>State College of Florida, Manatee-Sarasota</v>
      </c>
      <c r="B24" s="69">
        <f>'FTE-3'!S21</f>
        <v>5329.0000000000009</v>
      </c>
      <c r="C24" s="70">
        <f t="shared" si="1"/>
        <v>2.6287204854722374E-2</v>
      </c>
      <c r="D24" s="69">
        <f>'FTE-3'!T21</f>
        <v>1097.9000000000001</v>
      </c>
      <c r="E24" s="70">
        <f t="shared" si="2"/>
        <v>1.2095299369400734E-2</v>
      </c>
      <c r="F24" s="77">
        <f>'SQ FT'!F21</f>
        <v>903164</v>
      </c>
      <c r="G24" s="70">
        <f t="shared" si="3"/>
        <v>2.0240386128095554E-2</v>
      </c>
      <c r="H24" s="77">
        <f>Completers!Y23+'BACC Completers'!S25</f>
        <v>3723</v>
      </c>
      <c r="I24" s="70">
        <f t="shared" si="4"/>
        <v>2.8520867806582091E-2</v>
      </c>
      <c r="J24" s="79">
        <f t="shared" si="5"/>
        <v>2.1785939539700188E-2</v>
      </c>
      <c r="K24" s="83">
        <f t="shared" si="6"/>
        <v>2178593.9539700188</v>
      </c>
      <c r="L24" s="124">
        <f t="shared" si="0"/>
        <v>338.98052777700275</v>
      </c>
      <c r="M24" s="46">
        <f>'FTE-3'!Q21</f>
        <v>6426.9</v>
      </c>
      <c r="N24" s="2">
        <f t="shared" si="7"/>
        <v>2.1897966902106696E-2</v>
      </c>
    </row>
    <row r="25" spans="1:14">
      <c r="A25" s="1" t="str">
        <f>'SQ FT'!A22</f>
        <v>Miami Dade College</v>
      </c>
      <c r="B25" s="69">
        <f>'FTE-3'!S22</f>
        <v>33424.400000000001</v>
      </c>
      <c r="C25" s="70">
        <f t="shared" si="1"/>
        <v>0.16487784761609728</v>
      </c>
      <c r="D25" s="69">
        <f>'FTE-3'!T22</f>
        <v>7688.2000000000007</v>
      </c>
      <c r="E25" s="70">
        <f t="shared" si="2"/>
        <v>8.4699044186015787E-2</v>
      </c>
      <c r="F25" s="77">
        <f>'SQ FT'!F22</f>
        <v>8618166</v>
      </c>
      <c r="G25" s="70">
        <f t="shared" si="3"/>
        <v>0.19313768878744586</v>
      </c>
      <c r="H25" s="77">
        <f>Completers!Y24+'BACC Completers'!S26</f>
        <v>16050</v>
      </c>
      <c r="I25" s="70">
        <f t="shared" si="4"/>
        <v>0.12295458724030153</v>
      </c>
      <c r="J25" s="79">
        <f t="shared" si="5"/>
        <v>0.14141729195746511</v>
      </c>
      <c r="K25" s="83">
        <f t="shared" si="6"/>
        <v>14141729.195746511</v>
      </c>
      <c r="L25" s="124">
        <f t="shared" si="0"/>
        <v>343.97554997121347</v>
      </c>
      <c r="M25" s="46">
        <f>'FTE-3'!Q22</f>
        <v>41112.6</v>
      </c>
      <c r="N25" s="2">
        <f t="shared" si="7"/>
        <v>0.14008034263168118</v>
      </c>
    </row>
    <row r="26" spans="1:14">
      <c r="A26" s="1" t="str">
        <f>'SQ FT'!A23</f>
        <v>North Florida College</v>
      </c>
      <c r="B26" s="69">
        <f>'FTE-3'!S23</f>
        <v>550</v>
      </c>
      <c r="C26" s="70">
        <f t="shared" si="1"/>
        <v>2.7130723719454501E-3</v>
      </c>
      <c r="D26" s="69">
        <f>'FTE-3'!T23</f>
        <v>224.5</v>
      </c>
      <c r="E26" s="70">
        <f t="shared" si="2"/>
        <v>2.4732623266513023E-3</v>
      </c>
      <c r="F26" s="77">
        <f>'SQ FT'!F23</f>
        <v>223676</v>
      </c>
      <c r="G26" s="70">
        <f t="shared" si="3"/>
        <v>5.01269825589583E-3</v>
      </c>
      <c r="H26" s="77">
        <f>Completers!Y25+'BACC Completers'!S27</f>
        <v>545</v>
      </c>
      <c r="I26" s="70">
        <f t="shared" si="4"/>
        <v>4.1750934608077465E-3</v>
      </c>
      <c r="J26" s="79">
        <f t="shared" si="5"/>
        <v>3.5935316038250825E-3</v>
      </c>
      <c r="K26" s="83">
        <f t="shared" si="6"/>
        <v>359353.16038250824</v>
      </c>
      <c r="L26" s="124">
        <f t="shared" si="0"/>
        <v>463.98083974500742</v>
      </c>
      <c r="M26" s="46">
        <f>'FTE-3'!Q23</f>
        <v>774.5</v>
      </c>
      <c r="N26" s="2">
        <f t="shared" si="7"/>
        <v>2.6389045053885449E-3</v>
      </c>
    </row>
    <row r="27" spans="1:14">
      <c r="A27" s="1" t="str">
        <f>'SQ FT'!A24</f>
        <v>Northwest Florida State College</v>
      </c>
      <c r="B27" s="69">
        <f>'FTE-3'!S24</f>
        <v>2357.2000000000003</v>
      </c>
      <c r="C27" s="70">
        <f t="shared" si="1"/>
        <v>1.1627734900272392E-2</v>
      </c>
      <c r="D27" s="69">
        <f>'FTE-3'!T24</f>
        <v>1056.5999999999999</v>
      </c>
      <c r="E27" s="70">
        <f t="shared" si="2"/>
        <v>1.1640307235366441E-2</v>
      </c>
      <c r="F27" s="77">
        <f>'SQ FT'!F24</f>
        <v>1097875</v>
      </c>
      <c r="G27" s="70">
        <f t="shared" si="3"/>
        <v>2.4603963311627688E-2</v>
      </c>
      <c r="H27" s="77">
        <f>Completers!Y26+'BACC Completers'!S28</f>
        <v>1599</v>
      </c>
      <c r="I27" s="70">
        <f t="shared" si="4"/>
        <v>1.2249494392351535E-2</v>
      </c>
      <c r="J27" s="79">
        <f t="shared" si="5"/>
        <v>1.5030374959904514E-2</v>
      </c>
      <c r="K27" s="83">
        <f t="shared" si="6"/>
        <v>1503037.4959904514</v>
      </c>
      <c r="L27" s="124">
        <f t="shared" si="0"/>
        <v>440.28282148645246</v>
      </c>
      <c r="M27" s="46">
        <f>'FTE-3'!Q24</f>
        <v>3413.8</v>
      </c>
      <c r="N27" s="2">
        <f t="shared" si="7"/>
        <v>1.1631623241440174E-2</v>
      </c>
    </row>
    <row r="28" spans="1:14">
      <c r="A28" s="1" t="str">
        <f>'SQ FT'!A25</f>
        <v>Palm Beach State College</v>
      </c>
      <c r="B28" s="69">
        <f>'FTE-3'!S25</f>
        <v>15168.8</v>
      </c>
      <c r="C28" s="70">
        <f t="shared" si="1"/>
        <v>7.4825549446483883E-2</v>
      </c>
      <c r="D28" s="69">
        <f>'FTE-3'!T25</f>
        <v>3678</v>
      </c>
      <c r="E28" s="70">
        <f t="shared" si="2"/>
        <v>4.0519638474046722E-2</v>
      </c>
      <c r="F28" s="77">
        <f>'SQ FT'!F25</f>
        <v>1971305</v>
      </c>
      <c r="G28" s="70">
        <f t="shared" si="3"/>
        <v>4.4177994667906832E-2</v>
      </c>
      <c r="H28" s="77">
        <f>Completers!Y27+'BACC Completers'!S29</f>
        <v>6928</v>
      </c>
      <c r="I28" s="70">
        <f t="shared" si="4"/>
        <v>5.3073481644910214E-2</v>
      </c>
      <c r="J28" s="79">
        <f t="shared" si="5"/>
        <v>5.3149166058336916E-2</v>
      </c>
      <c r="K28" s="83">
        <f t="shared" si="6"/>
        <v>5314916.6058336915</v>
      </c>
      <c r="L28" s="124">
        <f t="shared" si="0"/>
        <v>282.0063143787641</v>
      </c>
      <c r="M28" s="46">
        <f>'FTE-3'!Q25</f>
        <v>18846.8</v>
      </c>
      <c r="N28" s="2">
        <f t="shared" si="7"/>
        <v>6.421550088077059E-2</v>
      </c>
    </row>
    <row r="29" spans="1:14">
      <c r="A29" s="1" t="str">
        <f>'SQ FT'!A26</f>
        <v>Pasco-Hernando State College</v>
      </c>
      <c r="B29" s="69">
        <f>'FTE-3'!S26</f>
        <v>4499.5</v>
      </c>
      <c r="C29" s="70">
        <f t="shared" si="1"/>
        <v>2.2195398431942823E-2</v>
      </c>
      <c r="D29" s="69">
        <f>'FTE-3'!T26</f>
        <v>2411.5</v>
      </c>
      <c r="E29" s="70">
        <f t="shared" si="2"/>
        <v>2.6566913588951517E-2</v>
      </c>
      <c r="F29" s="77">
        <f>'SQ FT'!F26</f>
        <v>1179442</v>
      </c>
      <c r="G29" s="70">
        <f t="shared" si="3"/>
        <v>2.6431923211834484E-2</v>
      </c>
      <c r="H29" s="77">
        <f>Completers!Y28+'BACC Completers'!S30</f>
        <v>2064</v>
      </c>
      <c r="I29" s="70">
        <f t="shared" si="4"/>
        <v>1.5811730097444382E-2</v>
      </c>
      <c r="J29" s="79">
        <f t="shared" si="5"/>
        <v>2.2751491332543304E-2</v>
      </c>
      <c r="K29" s="83">
        <f t="shared" si="6"/>
        <v>2275149.1332543306</v>
      </c>
      <c r="L29" s="124">
        <f t="shared" si="0"/>
        <v>329.20693579139498</v>
      </c>
      <c r="M29" s="46">
        <f>'FTE-3'!Q26</f>
        <v>6911</v>
      </c>
      <c r="N29" s="2">
        <f t="shared" si="7"/>
        <v>2.3547409989335355E-2</v>
      </c>
    </row>
    <row r="30" spans="1:14">
      <c r="A30" s="1" t="str">
        <f>'SQ FT'!A27</f>
        <v>Pensacola State College</v>
      </c>
      <c r="B30" s="69">
        <f>'FTE-3'!S27</f>
        <v>4083.2000000000003</v>
      </c>
      <c r="C30" s="70">
        <f t="shared" si="1"/>
        <v>2.014184928932302E-2</v>
      </c>
      <c r="D30" s="69">
        <f>'FTE-3'!T27</f>
        <v>2216.1</v>
      </c>
      <c r="E30" s="70">
        <f t="shared" si="2"/>
        <v>2.4414238940275949E-2</v>
      </c>
      <c r="F30" s="77">
        <f>'SQ FT'!F27</f>
        <v>1286716</v>
      </c>
      <c r="G30" s="70">
        <f t="shared" si="3"/>
        <v>2.8835990669688564E-2</v>
      </c>
      <c r="H30" s="77">
        <f>Completers!Y29+'BACC Completers'!S31</f>
        <v>2634</v>
      </c>
      <c r="I30" s="70">
        <f t="shared" si="4"/>
        <v>2.0178341606913036E-2</v>
      </c>
      <c r="J30" s="79">
        <f t="shared" si="5"/>
        <v>2.3392605126550142E-2</v>
      </c>
      <c r="K30" s="83">
        <f t="shared" si="6"/>
        <v>2339260.5126550142</v>
      </c>
      <c r="L30" s="124">
        <f t="shared" si="0"/>
        <v>371.35245386868604</v>
      </c>
      <c r="M30" s="46">
        <f>'FTE-3'!Q27</f>
        <v>6299.3</v>
      </c>
      <c r="N30" s="2">
        <f t="shared" si="7"/>
        <v>2.146320355170311E-2</v>
      </c>
    </row>
    <row r="31" spans="1:14">
      <c r="A31" s="1" t="str">
        <f>'SQ FT'!A28</f>
        <v>Polk State College</v>
      </c>
      <c r="B31" s="69">
        <f>'FTE-3'!S28</f>
        <v>3725.7999999999997</v>
      </c>
      <c r="C31" s="70">
        <f t="shared" si="1"/>
        <v>1.8378845533444283E-2</v>
      </c>
      <c r="D31" s="69">
        <f>'FTE-3'!T28</f>
        <v>2355.8999999999996</v>
      </c>
      <c r="E31" s="70">
        <f t="shared" si="2"/>
        <v>2.5954381805602684E-2</v>
      </c>
      <c r="F31" s="77">
        <f>'SQ FT'!F28</f>
        <v>936631</v>
      </c>
      <c r="G31" s="70">
        <f t="shared" si="3"/>
        <v>2.0990399417541297E-2</v>
      </c>
      <c r="H31" s="77">
        <f>Completers!Y30+'BACC Completers'!S32</f>
        <v>2457</v>
      </c>
      <c r="I31" s="70">
        <f t="shared" si="4"/>
        <v>1.8822393822393823E-2</v>
      </c>
      <c r="J31" s="79">
        <f t="shared" si="5"/>
        <v>2.1036505144745522E-2</v>
      </c>
      <c r="K31" s="83">
        <f t="shared" si="6"/>
        <v>2103650.5144745521</v>
      </c>
      <c r="L31" s="124">
        <f t="shared" si="0"/>
        <v>345.89843538394729</v>
      </c>
      <c r="M31" s="46">
        <f>'FTE-3'!Q28</f>
        <v>6081.7</v>
      </c>
      <c r="N31" s="2">
        <f t="shared" si="7"/>
        <v>2.0721788935340879E-2</v>
      </c>
    </row>
    <row r="32" spans="1:14">
      <c r="A32" s="1" t="str">
        <f>'SQ FT'!A29</f>
        <v>St. Johns River State College</v>
      </c>
      <c r="B32" s="69">
        <f>'FTE-3'!S29</f>
        <v>3098.1</v>
      </c>
      <c r="C32" s="70">
        <f t="shared" si="1"/>
        <v>1.5282490028225815E-2</v>
      </c>
      <c r="D32" s="69">
        <f>'FTE-3'!T29</f>
        <v>1297.5</v>
      </c>
      <c r="E32" s="70">
        <f t="shared" si="2"/>
        <v>1.4294244404588262E-2</v>
      </c>
      <c r="F32" s="77">
        <f>'SQ FT'!F29</f>
        <v>623979</v>
      </c>
      <c r="G32" s="70">
        <f t="shared" si="3"/>
        <v>1.3983701626529552E-2</v>
      </c>
      <c r="H32" s="77">
        <f>Completers!Y31+'BACC Completers'!S33</f>
        <v>2884</v>
      </c>
      <c r="I32" s="70">
        <f t="shared" si="4"/>
        <v>2.2093522093522094E-2</v>
      </c>
      <c r="J32" s="79">
        <f t="shared" si="5"/>
        <v>1.641348953821643E-2</v>
      </c>
      <c r="K32" s="83">
        <f t="shared" si="6"/>
        <v>1641348.953821643</v>
      </c>
      <c r="L32" s="124">
        <f t="shared" si="0"/>
        <v>373.40726040168414</v>
      </c>
      <c r="M32" s="46">
        <f>'FTE-3'!Q29</f>
        <v>4395.6000000000004</v>
      </c>
      <c r="N32" s="2">
        <f t="shared" si="7"/>
        <v>1.4976847829420126E-2</v>
      </c>
    </row>
    <row r="33" spans="1:14">
      <c r="A33" s="1" t="str">
        <f>'SQ FT'!A30</f>
        <v>St. Petersburg College</v>
      </c>
      <c r="B33" s="69">
        <f>'FTE-3'!S30</f>
        <v>9311.4000000000015</v>
      </c>
      <c r="C33" s="70">
        <f t="shared" si="1"/>
        <v>4.5931821971150665E-2</v>
      </c>
      <c r="D33" s="69">
        <f>'FTE-3'!T30</f>
        <v>7525</v>
      </c>
      <c r="E33" s="70">
        <f t="shared" si="2"/>
        <v>8.2901109167265258E-2</v>
      </c>
      <c r="F33" s="77">
        <f>'SQ FT'!F30</f>
        <v>2628573</v>
      </c>
      <c r="G33" s="70">
        <f t="shared" si="3"/>
        <v>5.8907720509106337E-2</v>
      </c>
      <c r="H33" s="77">
        <f>Completers!Y32+'BACC Completers'!S34</f>
        <v>6298</v>
      </c>
      <c r="I33" s="70">
        <f t="shared" si="4"/>
        <v>4.8247226818655391E-2</v>
      </c>
      <c r="J33" s="79">
        <f t="shared" si="5"/>
        <v>5.8996969616544416E-2</v>
      </c>
      <c r="K33" s="83">
        <f t="shared" si="6"/>
        <v>5899696.9616544414</v>
      </c>
      <c r="L33" s="124">
        <f t="shared" si="0"/>
        <v>350.41320957297529</v>
      </c>
      <c r="M33" s="46">
        <f>'FTE-3'!Q30</f>
        <v>16836.400000000001</v>
      </c>
      <c r="N33" s="2">
        <f t="shared" si="7"/>
        <v>5.7365593046512196E-2</v>
      </c>
    </row>
    <row r="34" spans="1:14">
      <c r="A34" s="1" t="str">
        <f>'SQ FT'!A31</f>
        <v>Santa Fe College</v>
      </c>
      <c r="B34" s="69">
        <f>'FTE-3'!S31</f>
        <v>6486.2</v>
      </c>
      <c r="C34" s="70">
        <f t="shared" si="1"/>
        <v>3.1995509125295592E-2</v>
      </c>
      <c r="D34" s="69">
        <f>'FTE-3'!T31</f>
        <v>3392.5999999999995</v>
      </c>
      <c r="E34" s="70">
        <f t="shared" si="2"/>
        <v>3.7375455542971968E-2</v>
      </c>
      <c r="F34" s="77">
        <f>'SQ FT'!F31</f>
        <v>1136258</v>
      </c>
      <c r="G34" s="70">
        <f t="shared" si="3"/>
        <v>2.5464146778589047E-2</v>
      </c>
      <c r="H34" s="77">
        <f>Completers!Y33+'BACC Completers'!S35</f>
        <v>3794</v>
      </c>
      <c r="I34" s="70">
        <f t="shared" si="4"/>
        <v>2.9064779064779066E-2</v>
      </c>
      <c r="J34" s="79">
        <f t="shared" si="5"/>
        <v>3.0974972627908919E-2</v>
      </c>
      <c r="K34" s="83">
        <f t="shared" si="6"/>
        <v>3097497.2627908918</v>
      </c>
      <c r="L34" s="124">
        <f t="shared" si="0"/>
        <v>313.54995169361581</v>
      </c>
      <c r="M34" s="46">
        <f>'FTE-3'!Q31</f>
        <v>9878.7999999999993</v>
      </c>
      <c r="N34" s="2">
        <f t="shared" si="7"/>
        <v>3.3659405846136026E-2</v>
      </c>
    </row>
    <row r="35" spans="1:14">
      <c r="A35" s="1" t="str">
        <f>'SQ FT'!A32</f>
        <v>Seminole State College of Florida</v>
      </c>
      <c r="B35" s="69">
        <f>'FTE-3'!S32</f>
        <v>6672.2</v>
      </c>
      <c r="C35" s="70">
        <f t="shared" si="1"/>
        <v>3.2913020872898963E-2</v>
      </c>
      <c r="D35" s="69">
        <f>'FTE-3'!T32</f>
        <v>5410.9000000000005</v>
      </c>
      <c r="E35" s="70">
        <f t="shared" si="2"/>
        <v>5.9610579613708387E-2</v>
      </c>
      <c r="F35" s="77">
        <f>'SQ FT'!F32</f>
        <v>1450530</v>
      </c>
      <c r="G35" s="70">
        <f t="shared" si="3"/>
        <v>3.2507149632166964E-2</v>
      </c>
      <c r="H35" s="77">
        <f>Completers!Y34+'BACC Completers'!S36</f>
        <v>6465</v>
      </c>
      <c r="I35" s="70">
        <f t="shared" si="4"/>
        <v>4.9526567383710238E-2</v>
      </c>
      <c r="J35" s="79">
        <f t="shared" si="5"/>
        <v>4.3639329375621136E-2</v>
      </c>
      <c r="K35" s="83">
        <f t="shared" si="6"/>
        <v>4363932.9375621136</v>
      </c>
      <c r="L35" s="124">
        <f t="shared" si="0"/>
        <v>361.160044819799</v>
      </c>
      <c r="M35" s="46">
        <f>'FTE-3'!Q32</f>
        <v>12083.1</v>
      </c>
      <c r="N35" s="2">
        <f t="shared" si="7"/>
        <v>4.1169976796720888E-2</v>
      </c>
    </row>
    <row r="36" spans="1:14">
      <c r="A36" s="1" t="str">
        <f>'SQ FT'!A33</f>
        <v>South Florida State College</v>
      </c>
      <c r="B36" s="69">
        <f>'FTE-3'!S33</f>
        <v>1516.7</v>
      </c>
      <c r="C36" s="70">
        <f t="shared" si="1"/>
        <v>7.4816670300539342E-3</v>
      </c>
      <c r="D36" s="69">
        <f>'FTE-3'!T33</f>
        <v>805</v>
      </c>
      <c r="E36" s="70">
        <f t="shared" si="2"/>
        <v>8.8684907481260504E-3</v>
      </c>
      <c r="F36" s="77">
        <f>'SQ FT'!F33</f>
        <v>650602</v>
      </c>
      <c r="G36" s="70">
        <f t="shared" si="3"/>
        <v>1.4580337231899439E-2</v>
      </c>
      <c r="H36" s="77">
        <f>Completers!Y35+'BACC Completers'!S37</f>
        <v>732</v>
      </c>
      <c r="I36" s="70">
        <f t="shared" si="4"/>
        <v>5.6076484647913215E-3</v>
      </c>
      <c r="J36" s="79">
        <f t="shared" si="5"/>
        <v>9.1345358687176855E-3</v>
      </c>
      <c r="K36" s="83">
        <f t="shared" si="6"/>
        <v>913453.58687176858</v>
      </c>
      <c r="L36" s="124">
        <f t="shared" si="0"/>
        <v>393.44169654639643</v>
      </c>
      <c r="M36" s="46">
        <f>'FTE-3'!Q33</f>
        <v>2321.6999999999998</v>
      </c>
      <c r="N36" s="2">
        <f t="shared" si="7"/>
        <v>7.9105804908464611E-3</v>
      </c>
    </row>
    <row r="37" spans="1:14">
      <c r="A37" s="1" t="str">
        <f>'SQ FT'!A34</f>
        <v>Tallahassee Community College</v>
      </c>
      <c r="B37" s="69">
        <f>'FTE-3'!S34</f>
        <v>7132.7000000000007</v>
      </c>
      <c r="C37" s="70">
        <f t="shared" si="1"/>
        <v>3.5184602377046022E-2</v>
      </c>
      <c r="D37" s="69">
        <f>'FTE-3'!T34</f>
        <v>1463.7</v>
      </c>
      <c r="E37" s="70">
        <f t="shared" si="2"/>
        <v>1.6125229699418757E-2</v>
      </c>
      <c r="F37" s="77">
        <f>'SQ FT'!F34</f>
        <v>1987775</v>
      </c>
      <c r="G37" s="70">
        <f t="shared" si="3"/>
        <v>4.4547096137329593E-2</v>
      </c>
      <c r="H37" s="77">
        <f>Completers!Y36+'BACC Completers'!S38</f>
        <v>3767</v>
      </c>
      <c r="I37" s="70">
        <f t="shared" si="4"/>
        <v>2.8857939572225287E-2</v>
      </c>
      <c r="J37" s="79">
        <f t="shared" si="5"/>
        <v>3.1178716946504918E-2</v>
      </c>
      <c r="K37" s="83">
        <f t="shared" si="6"/>
        <v>3117871.6946504917</v>
      </c>
      <c r="L37" s="124">
        <f t="shared" si="0"/>
        <v>362.69504614146524</v>
      </c>
      <c r="M37" s="46">
        <f>'FTE-3'!Q34</f>
        <v>8596.4</v>
      </c>
      <c r="N37" s="2">
        <f t="shared" si="7"/>
        <v>2.928996602985421E-2</v>
      </c>
    </row>
    <row r="38" spans="1:14" ht="15.75" thickBot="1">
      <c r="A38" s="48" t="str">
        <f>'SQ FT'!A35</f>
        <v>Valencia College</v>
      </c>
      <c r="B38" s="69">
        <f>'FTE-3'!S35</f>
        <v>24018.3</v>
      </c>
      <c r="C38" s="70">
        <f t="shared" si="1"/>
        <v>0.11847888391108617</v>
      </c>
      <c r="D38" s="69">
        <f>'FTE-3'!T35</f>
        <v>10216.800000000001</v>
      </c>
      <c r="E38" s="76">
        <f t="shared" si="2"/>
        <v>0.11255602021795558</v>
      </c>
      <c r="F38" s="77">
        <f>'SQ FT'!F35</f>
        <v>2533855</v>
      </c>
      <c r="G38" s="76">
        <f t="shared" si="3"/>
        <v>5.6785039696672548E-2</v>
      </c>
      <c r="H38" s="77">
        <f>Completers!Y37+'BACC Completers'!S39</f>
        <v>17934</v>
      </c>
      <c r="I38" s="76">
        <f t="shared" si="4"/>
        <v>0.1373873873873874</v>
      </c>
      <c r="J38" s="79">
        <f t="shared" si="5"/>
        <v>0.10630183280327543</v>
      </c>
      <c r="K38" s="84">
        <f t="shared" si="6"/>
        <v>10630183.280327544</v>
      </c>
      <c r="L38" s="124">
        <f t="shared" si="0"/>
        <v>310.50539593363374</v>
      </c>
      <c r="M38" s="46">
        <f>'FTE-3'!Q35</f>
        <v>34235.1</v>
      </c>
      <c r="N38" s="2">
        <f t="shared" si="7"/>
        <v>0.11664707505800821</v>
      </c>
    </row>
    <row r="39" spans="1:14" ht="15.75" thickBot="1">
      <c r="A39" s="68" t="s">
        <v>30</v>
      </c>
      <c r="B39" s="71">
        <f t="shared" ref="B39:J39" si="8">SUM(B11:B38)</f>
        <v>202722.20000000004</v>
      </c>
      <c r="C39" s="72">
        <f t="shared" si="8"/>
        <v>0.99999999999999967</v>
      </c>
      <c r="D39" s="73">
        <f t="shared" si="8"/>
        <v>90770.799999999988</v>
      </c>
      <c r="E39" s="74">
        <f t="shared" si="8"/>
        <v>1.0000000000000002</v>
      </c>
      <c r="F39" s="81">
        <f t="shared" si="8"/>
        <v>44621876</v>
      </c>
      <c r="G39" s="72">
        <f t="shared" si="8"/>
        <v>0.99999999999999978</v>
      </c>
      <c r="H39" s="75">
        <f t="shared" si="8"/>
        <v>130536</v>
      </c>
      <c r="I39" s="72">
        <f t="shared" si="8"/>
        <v>1</v>
      </c>
      <c r="J39" s="80">
        <f t="shared" si="8"/>
        <v>0.99999999999999989</v>
      </c>
      <c r="K39" s="84">
        <f t="shared" si="6"/>
        <v>99999999.999999985</v>
      </c>
      <c r="L39" s="125">
        <f t="shared" si="0"/>
        <v>340.72362884293665</v>
      </c>
      <c r="M39" s="46">
        <f>SUM(M11:M38)</f>
        <v>293492.99999999994</v>
      </c>
      <c r="N39" s="2">
        <f t="shared" si="7"/>
        <v>1</v>
      </c>
    </row>
    <row r="41" spans="1:14" ht="18.75">
      <c r="A41" s="129" t="s">
        <v>56</v>
      </c>
    </row>
    <row r="42" spans="1:14" ht="18.75">
      <c r="A42" s="127" t="s">
        <v>171</v>
      </c>
    </row>
    <row r="43" spans="1:14" ht="18.75">
      <c r="A43" s="128" t="s">
        <v>172</v>
      </c>
    </row>
    <row r="44" spans="1:14" ht="18.75">
      <c r="A44" s="128" t="s">
        <v>169</v>
      </c>
    </row>
    <row r="45" spans="1:14" ht="18.75">
      <c r="A45" s="128" t="s">
        <v>170</v>
      </c>
    </row>
    <row r="46" spans="1:14" ht="18.75">
      <c r="A46" s="128" t="s">
        <v>202</v>
      </c>
    </row>
    <row r="47" spans="1:14" ht="18.75">
      <c r="A47" s="128" t="s">
        <v>203</v>
      </c>
    </row>
  </sheetData>
  <pageMargins left="0.7" right="0.7" top="0.75" bottom="0.75" header="0.3" footer="0.3"/>
  <pageSetup scale="6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21" sqref="G21"/>
    </sheetView>
  </sheetViews>
  <sheetFormatPr defaultRowHeight="15"/>
  <cols>
    <col min="1" max="1" width="22.85546875" customWidth="1"/>
    <col min="2" max="2" width="12" customWidth="1"/>
    <col min="3" max="3" width="13.140625" customWidth="1"/>
    <col min="5" max="5" width="12.28515625" customWidth="1"/>
  </cols>
  <sheetData>
    <row r="1" spans="1:5" ht="15.75" thickBot="1"/>
    <row r="2" spans="1:5">
      <c r="A2" s="229" t="s">
        <v>0</v>
      </c>
      <c r="B2" s="65">
        <v>0.4</v>
      </c>
      <c r="C2" s="65">
        <v>0.4</v>
      </c>
      <c r="D2" s="65">
        <v>0.2</v>
      </c>
      <c r="E2" s="66">
        <f>SUM(B2:D2)</f>
        <v>1</v>
      </c>
    </row>
    <row r="3" spans="1:5">
      <c r="A3" s="230"/>
      <c r="B3" s="225" t="s">
        <v>52</v>
      </c>
      <c r="C3" s="225" t="s">
        <v>53</v>
      </c>
      <c r="D3" s="225" t="s">
        <v>54</v>
      </c>
      <c r="E3" s="227" t="s">
        <v>55</v>
      </c>
    </row>
    <row r="4" spans="1:5" ht="15.75" thickBot="1">
      <c r="A4" s="231"/>
      <c r="B4" s="226"/>
      <c r="C4" s="226"/>
      <c r="D4" s="226"/>
      <c r="E4" s="228"/>
    </row>
    <row r="5" spans="1:5">
      <c r="A5" s="61" t="s">
        <v>2</v>
      </c>
      <c r="B5" s="62">
        <v>3.4235171347832716E-2</v>
      </c>
      <c r="C5" s="62">
        <v>3.112041884816754E-2</v>
      </c>
      <c r="D5" s="63">
        <v>4.4121273610280301E-2</v>
      </c>
      <c r="E5" s="64">
        <f>(B5*$B$2)+(C5*$C$2)+(D5*$D$2)</f>
        <v>3.4966490800456163E-2</v>
      </c>
    </row>
    <row r="6" spans="1:5">
      <c r="A6" s="60" t="s">
        <v>3</v>
      </c>
      <c r="B6" s="49">
        <v>8.501153843440333E-2</v>
      </c>
      <c r="C6" s="49">
        <v>0.1114890052356021</v>
      </c>
      <c r="D6" s="50">
        <v>5.6514029127775804E-2</v>
      </c>
      <c r="E6" s="51">
        <f t="shared" ref="E6:E32" si="0">(B6*$B$2)+(C6*$C$2)+(D6*$D$2)</f>
        <v>8.9903023293557344E-2</v>
      </c>
    </row>
    <row r="7" spans="1:5">
      <c r="A7" s="60" t="s">
        <v>4</v>
      </c>
      <c r="B7" s="49">
        <v>1.5944418484855713E-2</v>
      </c>
      <c r="C7" s="49">
        <v>2.1042931937172774E-2</v>
      </c>
      <c r="D7" s="50">
        <v>2.0440063972209505E-2</v>
      </c>
      <c r="E7" s="51">
        <f t="shared" si="0"/>
        <v>1.8882952963253298E-2</v>
      </c>
    </row>
    <row r="8" spans="1:5">
      <c r="A8" s="60" t="s">
        <v>5</v>
      </c>
      <c r="B8" s="49">
        <v>4.853156335707428E-3</v>
      </c>
      <c r="C8" s="49">
        <v>4.0041884816753928E-3</v>
      </c>
      <c r="D8" s="50">
        <v>1.2859432445197957E-2</v>
      </c>
      <c r="E8" s="51">
        <f t="shared" si="0"/>
        <v>6.1148244159927199E-3</v>
      </c>
    </row>
    <row r="9" spans="1:5">
      <c r="A9" s="60" t="s">
        <v>6</v>
      </c>
      <c r="B9" s="49">
        <v>3.4886023699313637E-2</v>
      </c>
      <c r="C9" s="49">
        <v>2.9269109947643979E-2</v>
      </c>
      <c r="D9" s="50">
        <v>3.8142457300540208E-2</v>
      </c>
      <c r="E9" s="51">
        <f t="shared" si="0"/>
        <v>3.3290544918891087E-2</v>
      </c>
    </row>
    <row r="10" spans="1:5">
      <c r="A10" s="60" t="s">
        <v>7</v>
      </c>
      <c r="B10" s="49">
        <v>3.1759218755771201E-2</v>
      </c>
      <c r="C10" s="49">
        <v>2.2894240837696336E-2</v>
      </c>
      <c r="D10" s="50">
        <v>2.9404725162160372E-2</v>
      </c>
      <c r="E10" s="51">
        <f t="shared" si="0"/>
        <v>2.7742328869819088E-2</v>
      </c>
    </row>
    <row r="11" spans="1:5">
      <c r="A11" s="60" t="s">
        <v>8</v>
      </c>
      <c r="B11" s="49">
        <v>5.4855202267852413E-2</v>
      </c>
      <c r="C11" s="49">
        <v>6.7719371727748695E-2</v>
      </c>
      <c r="D11" s="50">
        <v>6.9439841570085495E-2</v>
      </c>
      <c r="E11" s="51">
        <f t="shared" si="0"/>
        <v>6.2917797912257545E-2</v>
      </c>
    </row>
    <row r="12" spans="1:5">
      <c r="A12" s="60" t="s">
        <v>9</v>
      </c>
      <c r="B12" s="49">
        <v>2.6797629531732053E-3</v>
      </c>
      <c r="C12" s="49">
        <v>2.7895287958115181E-3</v>
      </c>
      <c r="D12" s="50">
        <v>6.1380431427849429E-3</v>
      </c>
      <c r="E12" s="51">
        <f t="shared" si="0"/>
        <v>3.4153253281508783E-3</v>
      </c>
    </row>
    <row r="13" spans="1:5">
      <c r="A13" s="60" t="s">
        <v>10</v>
      </c>
      <c r="B13" s="49">
        <v>1.0422870681705452E-2</v>
      </c>
      <c r="C13" s="49">
        <v>9.273298429319371E-3</v>
      </c>
      <c r="D13" s="50">
        <v>1.6359106013382314E-2</v>
      </c>
      <c r="E13" s="51">
        <f t="shared" si="0"/>
        <v>1.1150288847086392E-2</v>
      </c>
    </row>
    <row r="14" spans="1:5">
      <c r="A14" s="60" t="s">
        <v>11</v>
      </c>
      <c r="B14" s="49">
        <v>6.4794145928945751E-2</v>
      </c>
      <c r="C14" s="49">
        <v>5.2096335078534034E-2</v>
      </c>
      <c r="D14" s="50">
        <v>4.110546584818621E-2</v>
      </c>
      <c r="E14" s="51">
        <f t="shared" si="0"/>
        <v>5.497728557262916E-2</v>
      </c>
    </row>
    <row r="15" spans="1:5">
      <c r="A15" s="60" t="s">
        <v>12</v>
      </c>
      <c r="B15" s="49">
        <v>3.7008000532699106E-2</v>
      </c>
      <c r="C15" s="49">
        <v>3.0626178010471204E-2</v>
      </c>
      <c r="D15" s="50">
        <v>3.2678455742201427E-2</v>
      </c>
      <c r="E15" s="51">
        <f t="shared" si="0"/>
        <v>3.3589362565708408E-2</v>
      </c>
    </row>
    <row r="16" spans="1:5">
      <c r="A16" s="60" t="s">
        <v>13</v>
      </c>
      <c r="B16" s="49">
        <v>8.0631177212408759E-3</v>
      </c>
      <c r="C16" s="49">
        <v>7.9497382198952873E-3</v>
      </c>
      <c r="D16" s="50">
        <v>9.9436652999528759E-3</v>
      </c>
      <c r="E16" s="51">
        <f t="shared" si="0"/>
        <v>8.3938754364450419E-3</v>
      </c>
    </row>
    <row r="17" spans="1:5">
      <c r="A17" s="60" t="s">
        <v>14</v>
      </c>
      <c r="B17" s="49">
        <v>1.0560043960249725E-2</v>
      </c>
      <c r="C17" s="49">
        <v>8.9382198952879573E-3</v>
      </c>
      <c r="D17" s="50">
        <v>1.2647204702912983E-2</v>
      </c>
      <c r="E17" s="51">
        <f t="shared" si="0"/>
        <v>1.032874648279767E-2</v>
      </c>
    </row>
    <row r="18" spans="1:5">
      <c r="A18" s="60" t="s">
        <v>15</v>
      </c>
      <c r="B18" s="49">
        <v>2.0993929979702855E-2</v>
      </c>
      <c r="C18" s="49">
        <v>1.9543455497382199E-2</v>
      </c>
      <c r="D18" s="50">
        <v>2.0240386128095554E-2</v>
      </c>
      <c r="E18" s="51">
        <f t="shared" si="0"/>
        <v>2.0263031416453133E-2</v>
      </c>
    </row>
    <row r="19" spans="1:5">
      <c r="A19" s="60" t="s">
        <v>16</v>
      </c>
      <c r="B19" s="49">
        <v>0.13561210747524885</v>
      </c>
      <c r="C19" s="49">
        <v>0.13425759162303666</v>
      </c>
      <c r="D19" s="50">
        <v>0.19313768878744586</v>
      </c>
      <c r="E19" s="51">
        <f t="shared" si="0"/>
        <v>0.14657541739680338</v>
      </c>
    </row>
    <row r="20" spans="1:5">
      <c r="A20" s="60" t="s">
        <v>17</v>
      </c>
      <c r="B20" s="49">
        <v>2.720388031935621E-3</v>
      </c>
      <c r="C20" s="49">
        <v>3.3340314136125655E-3</v>
      </c>
      <c r="D20" s="50">
        <v>5.01269825589583E-3</v>
      </c>
      <c r="E20" s="51">
        <f t="shared" si="0"/>
        <v>3.424307429398441E-3</v>
      </c>
    </row>
    <row r="21" spans="1:5">
      <c r="A21" s="60" t="s">
        <v>18</v>
      </c>
      <c r="B21" s="49">
        <v>1.1864465896252585E-2</v>
      </c>
      <c r="C21" s="49">
        <v>9.3319371727748693E-3</v>
      </c>
      <c r="D21" s="50">
        <v>2.4603963311627688E-2</v>
      </c>
      <c r="E21" s="51">
        <f t="shared" si="0"/>
        <v>1.3399353889936521E-2</v>
      </c>
    </row>
    <row r="22" spans="1:5">
      <c r="A22" s="60" t="s">
        <v>19</v>
      </c>
      <c r="B22" s="49">
        <v>6.1843544740718931E-2</v>
      </c>
      <c r="C22" s="49">
        <v>5.6159162303664918E-2</v>
      </c>
      <c r="D22" s="50">
        <v>4.4177994667906832E-2</v>
      </c>
      <c r="E22" s="51">
        <f t="shared" si="0"/>
        <v>5.6036681751334902E-2</v>
      </c>
    </row>
    <row r="23" spans="1:5">
      <c r="A23" s="60" t="s">
        <v>20</v>
      </c>
      <c r="B23" s="49">
        <v>2.4331309118785251E-2</v>
      </c>
      <c r="C23" s="49">
        <v>1.5237696335078535E-2</v>
      </c>
      <c r="D23" s="50">
        <v>2.6431923211834484E-2</v>
      </c>
      <c r="E23" s="51">
        <f t="shared" si="0"/>
        <v>2.1113986823912412E-2</v>
      </c>
    </row>
    <row r="24" spans="1:5">
      <c r="A24" s="60" t="s">
        <v>21</v>
      </c>
      <c r="B24" s="49">
        <v>2.2393241511055598E-2</v>
      </c>
      <c r="C24" s="49">
        <v>1.8194764397905759E-2</v>
      </c>
      <c r="D24" s="50">
        <v>2.8835990669688564E-2</v>
      </c>
      <c r="E24" s="51">
        <f t="shared" si="0"/>
        <v>2.2002400497522254E-2</v>
      </c>
    </row>
    <row r="25" spans="1:5">
      <c r="A25" s="60" t="s">
        <v>22</v>
      </c>
      <c r="B25" s="49">
        <v>2.112993902561058E-2</v>
      </c>
      <c r="C25" s="49">
        <v>1.9434554973821988E-2</v>
      </c>
      <c r="D25" s="50">
        <v>2.0990399417541297E-2</v>
      </c>
      <c r="E25" s="51">
        <f t="shared" si="0"/>
        <v>2.042387748328129E-2</v>
      </c>
    </row>
    <row r="26" spans="1:5">
      <c r="A26" s="60" t="s">
        <v>23</v>
      </c>
      <c r="B26" s="49">
        <v>1.512189003308686E-2</v>
      </c>
      <c r="C26" s="49">
        <v>1.2263874345549737E-2</v>
      </c>
      <c r="D26" s="50">
        <v>1.3983701626529552E-2</v>
      </c>
      <c r="E26" s="51">
        <f t="shared" si="0"/>
        <v>1.3751046076760549E-2</v>
      </c>
    </row>
    <row r="27" spans="1:5">
      <c r="A27" s="60" t="s">
        <v>24</v>
      </c>
      <c r="B27" s="49">
        <v>5.9344634237799357E-2</v>
      </c>
      <c r="C27" s="49">
        <v>5.0203141361256545E-2</v>
      </c>
      <c r="D27" s="50">
        <v>5.8907720509106337E-2</v>
      </c>
      <c r="E27" s="51">
        <f t="shared" si="0"/>
        <v>5.5600654341443623E-2</v>
      </c>
    </row>
    <row r="28" spans="1:5">
      <c r="A28" s="60" t="s">
        <v>25</v>
      </c>
      <c r="B28" s="49">
        <v>3.2986030814257918E-2</v>
      </c>
      <c r="C28" s="49">
        <v>2.6697382198952881E-2</v>
      </c>
      <c r="D28" s="50">
        <v>2.5464146778589047E-2</v>
      </c>
      <c r="E28" s="51">
        <f t="shared" si="0"/>
        <v>2.8966194561002131E-2</v>
      </c>
    </row>
    <row r="29" spans="1:5">
      <c r="A29" s="60" t="s">
        <v>26</v>
      </c>
      <c r="B29" s="49">
        <v>4.0900025060023965E-2</v>
      </c>
      <c r="C29" s="49">
        <v>5.3796858638743457E-2</v>
      </c>
      <c r="D29" s="50">
        <v>3.2507149632166964E-2</v>
      </c>
      <c r="E29" s="51">
        <f t="shared" si="0"/>
        <v>4.4380183405940361E-2</v>
      </c>
    </row>
    <row r="30" spans="1:5">
      <c r="A30" s="60" t="s">
        <v>27</v>
      </c>
      <c r="B30" s="49">
        <v>8.4837305624843439E-3</v>
      </c>
      <c r="C30" s="49">
        <v>5.9392670157068063E-3</v>
      </c>
      <c r="D30" s="50">
        <v>1.4580337231899439E-2</v>
      </c>
      <c r="E30" s="51">
        <f t="shared" si="0"/>
        <v>8.685266477656349E-3</v>
      </c>
    </row>
    <row r="31" spans="1:5">
      <c r="A31" s="60" t="s">
        <v>28</v>
      </c>
      <c r="B31" s="49">
        <v>2.867945875936016E-2</v>
      </c>
      <c r="C31" s="49">
        <v>2.6161256544502617E-2</v>
      </c>
      <c r="D31" s="50">
        <v>4.4547096137329593E-2</v>
      </c>
      <c r="E31" s="51">
        <f t="shared" si="0"/>
        <v>3.0845705349011033E-2</v>
      </c>
    </row>
    <row r="32" spans="1:5" ht="15.75" thickBot="1">
      <c r="A32" s="59" t="s">
        <v>29</v>
      </c>
      <c r="B32" s="53">
        <v>0.1185226336499268</v>
      </c>
      <c r="C32" s="53">
        <v>0.1502324607329843</v>
      </c>
      <c r="D32" s="54">
        <v>5.6785039696672548E-2</v>
      </c>
      <c r="E32" s="55">
        <f t="shared" si="0"/>
        <v>0.11885904569249896</v>
      </c>
    </row>
    <row r="33" spans="1:5" ht="15.75" thickBot="1">
      <c r="A33" s="52" t="s">
        <v>30</v>
      </c>
      <c r="B33" s="56">
        <f>SUM(B5:B32)</f>
        <v>1</v>
      </c>
      <c r="C33" s="57">
        <f>SUM(C5:C32)</f>
        <v>1.0000000000000002</v>
      </c>
      <c r="D33" s="57">
        <f>SUM(D5:D32)</f>
        <v>0.99999999999999978</v>
      </c>
      <c r="E33" s="58">
        <f>SUM(E5:E32)</f>
        <v>1.0000000000000004</v>
      </c>
    </row>
  </sheetData>
  <mergeCells count="5">
    <mergeCell ref="D3:D4"/>
    <mergeCell ref="E3:E4"/>
    <mergeCell ref="A2:A4"/>
    <mergeCell ref="B3:B4"/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workbookViewId="0"/>
  </sheetViews>
  <sheetFormatPr defaultRowHeight="15"/>
  <cols>
    <col min="19" max="19" width="12.7109375" customWidth="1"/>
    <col min="20" max="20" width="11.5703125" customWidth="1"/>
    <col min="21" max="21" width="9.5703125" bestFit="1" customWidth="1"/>
    <col min="22" max="22" width="11" bestFit="1" customWidth="1"/>
  </cols>
  <sheetData>
    <row r="1" spans="1:22" ht="18.75" customHeight="1">
      <c r="A1" s="254" t="s">
        <v>113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22" ht="18.75" customHeight="1">
      <c r="A2" s="254" t="s">
        <v>114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22" ht="18.75" customHeight="1">
      <c r="A3" s="254" t="s">
        <v>115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</row>
    <row r="4" spans="1:22" ht="18.75" customHeight="1">
      <c r="A4" s="254" t="s">
        <v>116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</row>
    <row r="5" spans="1:22" ht="15.75" thickBot="1">
      <c r="A5" s="137"/>
      <c r="B5" s="137">
        <v>1</v>
      </c>
      <c r="C5" s="137">
        <v>2</v>
      </c>
      <c r="D5" s="137">
        <v>3</v>
      </c>
      <c r="E5" s="137">
        <v>4</v>
      </c>
      <c r="F5" s="137">
        <v>5</v>
      </c>
      <c r="G5" s="137">
        <v>6</v>
      </c>
      <c r="H5" s="137">
        <v>7</v>
      </c>
      <c r="I5" s="137">
        <v>8</v>
      </c>
      <c r="J5" s="137">
        <v>9</v>
      </c>
      <c r="K5" s="137">
        <v>10</v>
      </c>
      <c r="L5" s="137">
        <v>11</v>
      </c>
      <c r="M5" s="137">
        <v>12</v>
      </c>
      <c r="N5" s="137">
        <v>13</v>
      </c>
      <c r="O5" s="137">
        <v>14</v>
      </c>
      <c r="P5" s="137">
        <v>15</v>
      </c>
      <c r="Q5" s="137"/>
      <c r="S5" t="s">
        <v>165</v>
      </c>
      <c r="T5" t="s">
        <v>166</v>
      </c>
    </row>
    <row r="6" spans="1:22" ht="45">
      <c r="A6" s="159" t="s">
        <v>117</v>
      </c>
      <c r="B6" s="160" t="s">
        <v>118</v>
      </c>
      <c r="C6" s="161" t="s">
        <v>119</v>
      </c>
      <c r="D6" s="161" t="s">
        <v>120</v>
      </c>
      <c r="E6" s="161" t="s">
        <v>121</v>
      </c>
      <c r="F6" s="161" t="s">
        <v>122</v>
      </c>
      <c r="G6" s="161" t="s">
        <v>35</v>
      </c>
      <c r="H6" s="161" t="s">
        <v>123</v>
      </c>
      <c r="I6" s="161" t="s">
        <v>124</v>
      </c>
      <c r="J6" s="161" t="s">
        <v>125</v>
      </c>
      <c r="K6" s="161" t="s">
        <v>126</v>
      </c>
      <c r="L6" s="161" t="s">
        <v>127</v>
      </c>
      <c r="M6" s="161" t="s">
        <v>128</v>
      </c>
      <c r="N6" s="161" t="s">
        <v>129</v>
      </c>
      <c r="O6" s="161" t="s">
        <v>130</v>
      </c>
      <c r="P6" s="162" t="s">
        <v>131</v>
      </c>
      <c r="Q6" s="163" t="s">
        <v>132</v>
      </c>
      <c r="S6" s="44" t="s">
        <v>164</v>
      </c>
      <c r="T6" s="67" t="s">
        <v>65</v>
      </c>
      <c r="U6" t="s">
        <v>30</v>
      </c>
      <c r="V6" t="s">
        <v>167</v>
      </c>
    </row>
    <row r="7" spans="1:22">
      <c r="A7" s="155" t="s">
        <v>133</v>
      </c>
      <c r="B7" s="151">
        <v>19533.599999999999</v>
      </c>
      <c r="C7" s="142">
        <v>196412.4</v>
      </c>
      <c r="D7" s="142">
        <v>57308.5</v>
      </c>
      <c r="E7" s="142">
        <v>4654.7</v>
      </c>
      <c r="F7" s="142">
        <v>1655.1</v>
      </c>
      <c r="G7" s="142">
        <v>475</v>
      </c>
      <c r="H7" s="142">
        <v>7051.9</v>
      </c>
      <c r="I7" s="142">
        <v>546.20000000000005</v>
      </c>
      <c r="J7" s="142">
        <v>4053.2</v>
      </c>
      <c r="K7" s="142">
        <v>680.7</v>
      </c>
      <c r="L7" s="142">
        <v>940.7</v>
      </c>
      <c r="M7" s="142">
        <v>107.2</v>
      </c>
      <c r="N7" s="142">
        <v>73.5</v>
      </c>
      <c r="O7" s="142">
        <v>0.3</v>
      </c>
      <c r="P7" s="143">
        <v>0</v>
      </c>
      <c r="Q7" s="147">
        <v>293493</v>
      </c>
      <c r="S7" s="46">
        <f>SUM(C7,E7,F7)</f>
        <v>202722.2</v>
      </c>
      <c r="T7" s="46">
        <f>SUM(G7,B7,D7,H7,I7,J7,K7,L7,M7,N7,O7,P7)</f>
        <v>90770.799999999988</v>
      </c>
      <c r="U7" s="46">
        <f>SUM(S7:T7)</f>
        <v>293493</v>
      </c>
      <c r="V7" s="131">
        <f>SUM(V8:V35)</f>
        <v>1</v>
      </c>
    </row>
    <row r="8" spans="1:22">
      <c r="A8" s="156" t="s">
        <v>134</v>
      </c>
      <c r="B8" s="152">
        <v>1060.4000000000001</v>
      </c>
      <c r="C8" s="141">
        <v>6581.5</v>
      </c>
      <c r="D8" s="141">
        <v>1856.5</v>
      </c>
      <c r="E8" s="141">
        <v>160.4</v>
      </c>
      <c r="F8" s="141">
        <v>0</v>
      </c>
      <c r="G8" s="141">
        <v>0</v>
      </c>
      <c r="H8" s="141">
        <v>282.8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4">
        <v>0</v>
      </c>
      <c r="Q8" s="148">
        <v>9941.6</v>
      </c>
      <c r="S8" s="46">
        <f t="shared" ref="S8:S35" si="0">SUM(C8,E8,F8)</f>
        <v>6741.9</v>
      </c>
      <c r="T8" s="46">
        <f t="shared" ref="T8:T35" si="1">SUM(G8,B8,D8,H8,I8,J8,K8,L8,M8,N8,O8,P8)</f>
        <v>3199.7000000000003</v>
      </c>
      <c r="U8" s="46">
        <f t="shared" ref="U8:U35" si="2">SUM(S8:T8)</f>
        <v>9941.6</v>
      </c>
      <c r="V8" s="45">
        <f>U8/U$7</f>
        <v>3.3873380285049388E-2</v>
      </c>
    </row>
    <row r="9" spans="1:22">
      <c r="A9" s="157" t="s">
        <v>135</v>
      </c>
      <c r="B9" s="153">
        <v>1433.8</v>
      </c>
      <c r="C9" s="139">
        <v>15355.3</v>
      </c>
      <c r="D9" s="139">
        <v>6748.7</v>
      </c>
      <c r="E9" s="139">
        <v>262.2</v>
      </c>
      <c r="F9" s="139">
        <v>389.2</v>
      </c>
      <c r="G9" s="139">
        <v>29.3</v>
      </c>
      <c r="H9" s="139">
        <v>186.9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45">
        <v>0</v>
      </c>
      <c r="Q9" s="149">
        <v>24405.4</v>
      </c>
      <c r="S9" s="46">
        <f t="shared" si="0"/>
        <v>16006.7</v>
      </c>
      <c r="T9" s="46">
        <f t="shared" si="1"/>
        <v>8398.6999999999989</v>
      </c>
      <c r="U9" s="46">
        <f t="shared" si="2"/>
        <v>24405.4</v>
      </c>
      <c r="V9" s="45">
        <f t="shared" ref="V9:V35" si="3">U9/U$7</f>
        <v>8.3154964513634064E-2</v>
      </c>
    </row>
    <row r="10" spans="1:22">
      <c r="A10" s="157" t="s">
        <v>136</v>
      </c>
      <c r="B10" s="153">
        <v>317</v>
      </c>
      <c r="C10" s="139">
        <v>2790.7</v>
      </c>
      <c r="D10" s="139">
        <v>1193.0999999999999</v>
      </c>
      <c r="E10" s="139">
        <v>67.900000000000006</v>
      </c>
      <c r="F10" s="139">
        <v>3.7</v>
      </c>
      <c r="G10" s="139">
        <v>0</v>
      </c>
      <c r="H10" s="139">
        <v>132.1</v>
      </c>
      <c r="I10" s="139">
        <v>0</v>
      </c>
      <c r="J10" s="139">
        <v>0</v>
      </c>
      <c r="K10" s="139">
        <v>5.9</v>
      </c>
      <c r="L10" s="139">
        <v>0</v>
      </c>
      <c r="M10" s="139">
        <v>0</v>
      </c>
      <c r="N10" s="139">
        <v>4.3</v>
      </c>
      <c r="O10" s="139">
        <v>0</v>
      </c>
      <c r="P10" s="145">
        <v>0</v>
      </c>
      <c r="Q10" s="149">
        <v>4514.7</v>
      </c>
      <c r="S10" s="46">
        <f t="shared" si="0"/>
        <v>2862.2999999999997</v>
      </c>
      <c r="T10" s="46">
        <f t="shared" si="1"/>
        <v>1652.3999999999999</v>
      </c>
      <c r="U10" s="46">
        <f t="shared" si="2"/>
        <v>4514.7</v>
      </c>
      <c r="V10" s="45">
        <f t="shared" si="3"/>
        <v>1.5382649671372059E-2</v>
      </c>
    </row>
    <row r="11" spans="1:22">
      <c r="A11" s="157" t="s">
        <v>137</v>
      </c>
      <c r="B11" s="153">
        <v>156.1</v>
      </c>
      <c r="C11" s="139">
        <v>839.8</v>
      </c>
      <c r="D11" s="139">
        <v>200.4</v>
      </c>
      <c r="E11" s="139">
        <v>3.3</v>
      </c>
      <c r="F11" s="139">
        <v>0</v>
      </c>
      <c r="G11" s="139">
        <v>0</v>
      </c>
      <c r="H11" s="139">
        <v>150.69999999999999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45">
        <v>0</v>
      </c>
      <c r="Q11" s="149">
        <v>1350.3</v>
      </c>
      <c r="S11" s="46">
        <f t="shared" si="0"/>
        <v>843.09999999999991</v>
      </c>
      <c r="T11" s="46">
        <f t="shared" si="1"/>
        <v>507.2</v>
      </c>
      <c r="U11" s="46">
        <f t="shared" si="2"/>
        <v>1350.3</v>
      </c>
      <c r="V11" s="45">
        <f t="shared" si="3"/>
        <v>4.6007911602661735E-3</v>
      </c>
    </row>
    <row r="12" spans="1:22">
      <c r="A12" s="157" t="s">
        <v>138</v>
      </c>
      <c r="B12" s="153">
        <v>989.6</v>
      </c>
      <c r="C12" s="139">
        <v>5876.6</v>
      </c>
      <c r="D12" s="139">
        <v>2002</v>
      </c>
      <c r="E12" s="139">
        <v>72.599999999999994</v>
      </c>
      <c r="F12" s="139">
        <v>0</v>
      </c>
      <c r="G12" s="139">
        <v>1.9</v>
      </c>
      <c r="H12" s="139">
        <v>609.9</v>
      </c>
      <c r="I12" s="139">
        <v>126.5</v>
      </c>
      <c r="J12" s="139">
        <v>464.1</v>
      </c>
      <c r="K12" s="139">
        <v>32.5</v>
      </c>
      <c r="L12" s="139">
        <v>50</v>
      </c>
      <c r="M12" s="139">
        <v>1.8</v>
      </c>
      <c r="N12" s="139">
        <v>16.8</v>
      </c>
      <c r="O12" s="139">
        <v>0.3</v>
      </c>
      <c r="P12" s="145">
        <v>0</v>
      </c>
      <c r="Q12" s="149">
        <v>10244.6</v>
      </c>
      <c r="S12" s="46">
        <f t="shared" si="0"/>
        <v>5949.2000000000007</v>
      </c>
      <c r="T12" s="46">
        <f t="shared" si="1"/>
        <v>4295.4000000000005</v>
      </c>
      <c r="U12" s="46">
        <f t="shared" si="2"/>
        <v>10244.600000000002</v>
      </c>
      <c r="V12" s="45">
        <f t="shared" si="3"/>
        <v>3.4905772880443491E-2</v>
      </c>
    </row>
    <row r="13" spans="1:22">
      <c r="A13" s="157" t="s">
        <v>139</v>
      </c>
      <c r="B13" s="153">
        <v>642.6</v>
      </c>
      <c r="C13" s="139">
        <v>8264.2000000000007</v>
      </c>
      <c r="D13" s="139">
        <v>704.6</v>
      </c>
      <c r="E13" s="139">
        <v>135.30000000000001</v>
      </c>
      <c r="F13" s="139">
        <v>19.399999999999999</v>
      </c>
      <c r="G13" s="139">
        <v>0</v>
      </c>
      <c r="H13" s="139">
        <v>35.9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45">
        <v>0</v>
      </c>
      <c r="Q13" s="149">
        <v>9802</v>
      </c>
      <c r="S13" s="46">
        <f t="shared" si="0"/>
        <v>8418.9</v>
      </c>
      <c r="T13" s="46">
        <f t="shared" si="1"/>
        <v>1383.1000000000001</v>
      </c>
      <c r="U13" s="46">
        <f t="shared" si="2"/>
        <v>9802</v>
      </c>
      <c r="V13" s="45">
        <f t="shared" si="3"/>
        <v>3.3397730099184647E-2</v>
      </c>
    </row>
    <row r="14" spans="1:22">
      <c r="A14" s="157" t="s">
        <v>140</v>
      </c>
      <c r="B14" s="153">
        <v>1770.9</v>
      </c>
      <c r="C14" s="139">
        <v>8994.4</v>
      </c>
      <c r="D14" s="139">
        <v>3421.8</v>
      </c>
      <c r="E14" s="139">
        <v>377.6</v>
      </c>
      <c r="F14" s="139">
        <v>13.2</v>
      </c>
      <c r="G14" s="139">
        <v>10.9</v>
      </c>
      <c r="H14" s="139">
        <v>673.1</v>
      </c>
      <c r="I14" s="139">
        <v>0</v>
      </c>
      <c r="J14" s="139">
        <v>0</v>
      </c>
      <c r="K14" s="139">
        <v>33.1</v>
      </c>
      <c r="L14" s="139">
        <v>154.19999999999999</v>
      </c>
      <c r="M14" s="139">
        <v>6.9</v>
      </c>
      <c r="N14" s="139">
        <v>1.1000000000000001</v>
      </c>
      <c r="O14" s="139">
        <v>0</v>
      </c>
      <c r="P14" s="145">
        <v>0</v>
      </c>
      <c r="Q14" s="149">
        <v>15457.2</v>
      </c>
      <c r="S14" s="46">
        <f t="shared" si="0"/>
        <v>9385.2000000000007</v>
      </c>
      <c r="T14" s="46">
        <f t="shared" si="1"/>
        <v>6072.0000000000009</v>
      </c>
      <c r="U14" s="46">
        <f t="shared" si="2"/>
        <v>15457.2</v>
      </c>
      <c r="V14" s="45">
        <f t="shared" si="3"/>
        <v>5.2666332757510405E-2</v>
      </c>
    </row>
    <row r="15" spans="1:22">
      <c r="A15" s="157" t="s">
        <v>141</v>
      </c>
      <c r="B15" s="153">
        <v>40.4</v>
      </c>
      <c r="C15" s="139">
        <v>443.6</v>
      </c>
      <c r="D15" s="139">
        <v>203.2</v>
      </c>
      <c r="E15" s="139">
        <v>10.5</v>
      </c>
      <c r="F15" s="139">
        <v>0</v>
      </c>
      <c r="G15" s="139">
        <v>0</v>
      </c>
      <c r="H15" s="139">
        <v>39.5</v>
      </c>
      <c r="I15" s="139">
        <v>4</v>
      </c>
      <c r="J15" s="139">
        <v>48.1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45">
        <v>0</v>
      </c>
      <c r="Q15" s="149">
        <v>789.3</v>
      </c>
      <c r="S15" s="46">
        <f t="shared" si="0"/>
        <v>454.1</v>
      </c>
      <c r="T15" s="46">
        <f t="shared" si="1"/>
        <v>335.20000000000005</v>
      </c>
      <c r="U15" s="46">
        <f t="shared" si="2"/>
        <v>789.30000000000007</v>
      </c>
      <c r="V15" s="45">
        <f t="shared" si="3"/>
        <v>2.689331602457299E-3</v>
      </c>
    </row>
    <row r="16" spans="1:22">
      <c r="A16" s="157" t="s">
        <v>142</v>
      </c>
      <c r="B16" s="153">
        <v>127.9</v>
      </c>
      <c r="C16" s="139">
        <v>2158.1</v>
      </c>
      <c r="D16" s="139">
        <v>537.5</v>
      </c>
      <c r="E16" s="139">
        <v>31.1</v>
      </c>
      <c r="F16" s="139">
        <v>0</v>
      </c>
      <c r="G16" s="139">
        <v>0</v>
      </c>
      <c r="H16" s="139">
        <v>149.69999999999999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45">
        <v>0</v>
      </c>
      <c r="Q16" s="149">
        <v>3004.3</v>
      </c>
      <c r="S16" s="46">
        <f t="shared" si="0"/>
        <v>2189.1999999999998</v>
      </c>
      <c r="T16" s="46">
        <f t="shared" si="1"/>
        <v>815.09999999999991</v>
      </c>
      <c r="U16" s="46">
        <f t="shared" si="2"/>
        <v>3004.2999999999997</v>
      </c>
      <c r="V16" s="45">
        <f t="shared" si="3"/>
        <v>1.0236359981328344E-2</v>
      </c>
    </row>
    <row r="17" spans="1:22">
      <c r="A17" s="157" t="s">
        <v>143</v>
      </c>
      <c r="B17" s="153">
        <v>0</v>
      </c>
      <c r="C17" s="139">
        <v>11716.4</v>
      </c>
      <c r="D17" s="139">
        <v>5023.7</v>
      </c>
      <c r="E17" s="139">
        <v>739.9</v>
      </c>
      <c r="F17" s="139">
        <v>207</v>
      </c>
      <c r="G17" s="139">
        <v>58.1</v>
      </c>
      <c r="H17" s="139">
        <v>352.5</v>
      </c>
      <c r="I17" s="139">
        <v>173.7</v>
      </c>
      <c r="J17" s="139">
        <v>1262.9000000000001</v>
      </c>
      <c r="K17" s="139">
        <v>4.7</v>
      </c>
      <c r="L17" s="139">
        <v>0</v>
      </c>
      <c r="M17" s="139">
        <v>0</v>
      </c>
      <c r="N17" s="139">
        <v>0.2</v>
      </c>
      <c r="O17" s="139">
        <v>0</v>
      </c>
      <c r="P17" s="145">
        <v>0</v>
      </c>
      <c r="Q17" s="149">
        <v>19539.099999999999</v>
      </c>
      <c r="S17" s="46">
        <f t="shared" si="0"/>
        <v>12663.3</v>
      </c>
      <c r="T17" s="46">
        <f t="shared" si="1"/>
        <v>6875.7999999999993</v>
      </c>
      <c r="U17" s="46">
        <f t="shared" si="2"/>
        <v>19539.099999999999</v>
      </c>
      <c r="V17" s="45">
        <f t="shared" si="3"/>
        <v>6.6574330563250225E-2</v>
      </c>
    </row>
    <row r="18" spans="1:22">
      <c r="A18" s="157" t="s">
        <v>144</v>
      </c>
      <c r="B18" s="153">
        <v>1504.9</v>
      </c>
      <c r="C18" s="139">
        <v>5809.1</v>
      </c>
      <c r="D18" s="139">
        <v>2344.1999999999998</v>
      </c>
      <c r="E18" s="139">
        <v>33.200000000000003</v>
      </c>
      <c r="F18" s="139">
        <v>0</v>
      </c>
      <c r="G18" s="139">
        <v>0</v>
      </c>
      <c r="H18" s="139">
        <v>475.7</v>
      </c>
      <c r="I18" s="139">
        <v>42.8</v>
      </c>
      <c r="J18" s="139">
        <v>496.4</v>
      </c>
      <c r="K18" s="139">
        <v>57.2</v>
      </c>
      <c r="L18" s="139">
        <v>91.3</v>
      </c>
      <c r="M18" s="139">
        <v>0</v>
      </c>
      <c r="N18" s="139">
        <v>4.7</v>
      </c>
      <c r="O18" s="139">
        <v>0</v>
      </c>
      <c r="P18" s="145">
        <v>0</v>
      </c>
      <c r="Q18" s="149">
        <v>10859.5</v>
      </c>
      <c r="S18" s="46">
        <f t="shared" si="0"/>
        <v>5842.3</v>
      </c>
      <c r="T18" s="46">
        <f t="shared" si="1"/>
        <v>5017.2</v>
      </c>
      <c r="U18" s="46">
        <f t="shared" si="2"/>
        <v>10859.5</v>
      </c>
      <c r="V18" s="45">
        <f t="shared" si="3"/>
        <v>3.70008824741987E-2</v>
      </c>
    </row>
    <row r="19" spans="1:22">
      <c r="A19" s="157" t="s">
        <v>145</v>
      </c>
      <c r="B19" s="153">
        <v>94.8</v>
      </c>
      <c r="C19" s="139">
        <v>1340.3</v>
      </c>
      <c r="D19" s="139">
        <v>398.5</v>
      </c>
      <c r="E19" s="139">
        <v>36.4</v>
      </c>
      <c r="F19" s="139">
        <v>0</v>
      </c>
      <c r="G19" s="139">
        <v>13.8</v>
      </c>
      <c r="H19" s="139">
        <v>298.5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45">
        <v>0</v>
      </c>
      <c r="Q19" s="149">
        <v>2182.3000000000002</v>
      </c>
      <c r="S19" s="46">
        <f t="shared" si="0"/>
        <v>1376.7</v>
      </c>
      <c r="T19" s="46">
        <f t="shared" si="1"/>
        <v>805.6</v>
      </c>
      <c r="U19" s="46">
        <f t="shared" si="2"/>
        <v>2182.3000000000002</v>
      </c>
      <c r="V19" s="45">
        <f t="shared" si="3"/>
        <v>7.435611752239407E-3</v>
      </c>
    </row>
    <row r="20" spans="1:22">
      <c r="A20" s="157" t="s">
        <v>146</v>
      </c>
      <c r="B20" s="153">
        <v>120</v>
      </c>
      <c r="C20" s="139">
        <v>2552.6</v>
      </c>
      <c r="D20" s="139">
        <v>453.2</v>
      </c>
      <c r="E20" s="139">
        <v>63.2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45">
        <v>0</v>
      </c>
      <c r="Q20" s="149">
        <v>3189</v>
      </c>
      <c r="S20" s="46">
        <f t="shared" si="0"/>
        <v>2615.7999999999997</v>
      </c>
      <c r="T20" s="46">
        <f t="shared" si="1"/>
        <v>573.20000000000005</v>
      </c>
      <c r="U20" s="46">
        <f t="shared" si="2"/>
        <v>3189</v>
      </c>
      <c r="V20" s="45">
        <f t="shared" si="3"/>
        <v>1.0865676523801248E-2</v>
      </c>
    </row>
    <row r="21" spans="1:22">
      <c r="A21" s="157" t="s">
        <v>147</v>
      </c>
      <c r="B21" s="153">
        <v>451.1</v>
      </c>
      <c r="C21" s="139">
        <v>5188.1000000000004</v>
      </c>
      <c r="D21" s="139">
        <v>622.29999999999995</v>
      </c>
      <c r="E21" s="139">
        <v>124.6</v>
      </c>
      <c r="F21" s="139">
        <v>16.3</v>
      </c>
      <c r="G21" s="139">
        <v>24.5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45">
        <v>0</v>
      </c>
      <c r="Q21" s="149">
        <v>6426.9</v>
      </c>
      <c r="S21" s="46">
        <f t="shared" si="0"/>
        <v>5329.0000000000009</v>
      </c>
      <c r="T21" s="46">
        <f t="shared" si="1"/>
        <v>1097.9000000000001</v>
      </c>
      <c r="U21" s="46">
        <f t="shared" si="2"/>
        <v>6426.9000000000015</v>
      </c>
      <c r="V21" s="45">
        <f t="shared" si="3"/>
        <v>2.18979669021067E-2</v>
      </c>
    </row>
    <row r="22" spans="1:22">
      <c r="A22" s="157" t="s">
        <v>148</v>
      </c>
      <c r="B22" s="153">
        <v>2457.1999999999998</v>
      </c>
      <c r="C22" s="139">
        <v>32509.4</v>
      </c>
      <c r="D22" s="139">
        <v>4065.9</v>
      </c>
      <c r="E22" s="139">
        <v>256.89999999999998</v>
      </c>
      <c r="F22" s="139">
        <v>658.1</v>
      </c>
      <c r="G22" s="139">
        <v>36.5</v>
      </c>
      <c r="H22" s="139">
        <v>609.6</v>
      </c>
      <c r="I22" s="139">
        <v>9.5</v>
      </c>
      <c r="J22" s="139">
        <v>126.3</v>
      </c>
      <c r="K22" s="139">
        <v>86.4</v>
      </c>
      <c r="L22" s="139">
        <v>295.2</v>
      </c>
      <c r="M22" s="139">
        <v>0</v>
      </c>
      <c r="N22" s="139">
        <v>1.6</v>
      </c>
      <c r="O22" s="139">
        <v>0</v>
      </c>
      <c r="P22" s="145">
        <v>0</v>
      </c>
      <c r="Q22" s="149">
        <v>41112.6</v>
      </c>
      <c r="S22" s="46">
        <f t="shared" si="0"/>
        <v>33424.400000000001</v>
      </c>
      <c r="T22" s="46">
        <f t="shared" si="1"/>
        <v>7688.2000000000007</v>
      </c>
      <c r="U22" s="46">
        <f t="shared" si="2"/>
        <v>41112.600000000006</v>
      </c>
      <c r="V22" s="45">
        <f t="shared" si="3"/>
        <v>0.14008034263168118</v>
      </c>
    </row>
    <row r="23" spans="1:22">
      <c r="A23" s="157" t="s">
        <v>149</v>
      </c>
      <c r="B23" s="153">
        <v>41.9</v>
      </c>
      <c r="C23" s="139">
        <v>539</v>
      </c>
      <c r="D23" s="139">
        <v>126.6</v>
      </c>
      <c r="E23" s="139">
        <v>11</v>
      </c>
      <c r="F23" s="139">
        <v>0</v>
      </c>
      <c r="G23" s="139">
        <v>0</v>
      </c>
      <c r="H23" s="139">
        <v>56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45">
        <v>0</v>
      </c>
      <c r="Q23" s="149">
        <v>774.5</v>
      </c>
      <c r="S23" s="46">
        <f t="shared" si="0"/>
        <v>550</v>
      </c>
      <c r="T23" s="46">
        <f t="shared" si="1"/>
        <v>224.5</v>
      </c>
      <c r="U23" s="46">
        <f t="shared" si="2"/>
        <v>774.5</v>
      </c>
      <c r="V23" s="45">
        <f t="shared" si="3"/>
        <v>2.638904505388544E-3</v>
      </c>
    </row>
    <row r="24" spans="1:22">
      <c r="A24" s="157" t="s">
        <v>150</v>
      </c>
      <c r="B24" s="153">
        <v>327.3</v>
      </c>
      <c r="C24" s="139">
        <v>2305.8000000000002</v>
      </c>
      <c r="D24" s="139">
        <v>528.70000000000005</v>
      </c>
      <c r="E24" s="139">
        <v>51.4</v>
      </c>
      <c r="F24" s="139">
        <v>0</v>
      </c>
      <c r="G24" s="139">
        <v>0</v>
      </c>
      <c r="H24" s="139">
        <v>178.7</v>
      </c>
      <c r="I24" s="139">
        <v>0</v>
      </c>
      <c r="J24" s="139">
        <v>0</v>
      </c>
      <c r="K24" s="139">
        <v>12</v>
      </c>
      <c r="L24" s="139">
        <v>8.3000000000000007</v>
      </c>
      <c r="M24" s="139">
        <v>0</v>
      </c>
      <c r="N24" s="139">
        <v>1.6</v>
      </c>
      <c r="O24" s="139">
        <v>0</v>
      </c>
      <c r="P24" s="145">
        <v>0</v>
      </c>
      <c r="Q24" s="149">
        <v>3413.8</v>
      </c>
      <c r="S24" s="46">
        <f t="shared" si="0"/>
        <v>2357.2000000000003</v>
      </c>
      <c r="T24" s="46">
        <f t="shared" si="1"/>
        <v>1056.5999999999999</v>
      </c>
      <c r="U24" s="46">
        <f t="shared" si="2"/>
        <v>3413.8</v>
      </c>
      <c r="V24" s="45">
        <f t="shared" si="3"/>
        <v>1.1631623241440171E-2</v>
      </c>
    </row>
    <row r="25" spans="1:22">
      <c r="A25" s="157" t="s">
        <v>151</v>
      </c>
      <c r="B25" s="153">
        <v>907</v>
      </c>
      <c r="C25" s="139">
        <v>14739.2</v>
      </c>
      <c r="D25" s="139">
        <v>1464.8</v>
      </c>
      <c r="E25" s="139">
        <v>301.8</v>
      </c>
      <c r="F25" s="139">
        <v>127.8</v>
      </c>
      <c r="G25" s="139">
        <v>15.8</v>
      </c>
      <c r="H25" s="139">
        <v>822.2</v>
      </c>
      <c r="I25" s="139">
        <v>46</v>
      </c>
      <c r="J25" s="139">
        <v>422.2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45">
        <v>0</v>
      </c>
      <c r="Q25" s="149">
        <v>18846.8</v>
      </c>
      <c r="S25" s="46">
        <f t="shared" si="0"/>
        <v>15168.8</v>
      </c>
      <c r="T25" s="46">
        <f t="shared" si="1"/>
        <v>3678</v>
      </c>
      <c r="U25" s="46">
        <f t="shared" si="2"/>
        <v>18846.8</v>
      </c>
      <c r="V25" s="45">
        <f t="shared" si="3"/>
        <v>6.4215500880770576E-2</v>
      </c>
    </row>
    <row r="26" spans="1:22">
      <c r="A26" s="157" t="s">
        <v>152</v>
      </c>
      <c r="B26" s="153">
        <v>357.8</v>
      </c>
      <c r="C26" s="139">
        <v>4380</v>
      </c>
      <c r="D26" s="139">
        <v>1856.4</v>
      </c>
      <c r="E26" s="139">
        <v>119.5</v>
      </c>
      <c r="F26" s="139">
        <v>0</v>
      </c>
      <c r="G26" s="139">
        <v>23.6</v>
      </c>
      <c r="H26" s="139">
        <v>173.7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45">
        <v>0</v>
      </c>
      <c r="Q26" s="149">
        <v>6911</v>
      </c>
      <c r="S26" s="46">
        <f t="shared" si="0"/>
        <v>4499.5</v>
      </c>
      <c r="T26" s="46">
        <f t="shared" si="1"/>
        <v>2411.5</v>
      </c>
      <c r="U26" s="46">
        <f t="shared" si="2"/>
        <v>6911</v>
      </c>
      <c r="V26" s="45">
        <f t="shared" si="3"/>
        <v>2.3547409989335352E-2</v>
      </c>
    </row>
    <row r="27" spans="1:22">
      <c r="A27" s="157" t="s">
        <v>153</v>
      </c>
      <c r="B27" s="153">
        <v>428.1</v>
      </c>
      <c r="C27" s="139">
        <v>3929.4</v>
      </c>
      <c r="D27" s="139">
        <v>1433.3</v>
      </c>
      <c r="E27" s="139">
        <v>153.80000000000001</v>
      </c>
      <c r="F27" s="139">
        <v>0</v>
      </c>
      <c r="G27" s="139">
        <v>0</v>
      </c>
      <c r="H27" s="139">
        <v>280.2</v>
      </c>
      <c r="I27" s="139">
        <v>0</v>
      </c>
      <c r="J27" s="139">
        <v>0</v>
      </c>
      <c r="K27" s="139">
        <v>50.1</v>
      </c>
      <c r="L27" s="139">
        <v>20.399999999999999</v>
      </c>
      <c r="M27" s="139">
        <v>0</v>
      </c>
      <c r="N27" s="139">
        <v>4</v>
      </c>
      <c r="O27" s="139">
        <v>0</v>
      </c>
      <c r="P27" s="145">
        <v>0</v>
      </c>
      <c r="Q27" s="149">
        <v>6299.3</v>
      </c>
      <c r="S27" s="46">
        <f t="shared" si="0"/>
        <v>4083.2000000000003</v>
      </c>
      <c r="T27" s="46">
        <f t="shared" si="1"/>
        <v>2216.1</v>
      </c>
      <c r="U27" s="46">
        <f t="shared" si="2"/>
        <v>6299.3</v>
      </c>
      <c r="V27" s="45">
        <f t="shared" si="3"/>
        <v>2.1463203551703107E-2</v>
      </c>
    </row>
    <row r="28" spans="1:22">
      <c r="A28" s="157" t="s">
        <v>154</v>
      </c>
      <c r="B28" s="153">
        <v>776.5</v>
      </c>
      <c r="C28" s="139">
        <v>3607.6</v>
      </c>
      <c r="D28" s="139">
        <v>1451.1</v>
      </c>
      <c r="E28" s="139">
        <v>111</v>
      </c>
      <c r="F28" s="139">
        <v>7.2</v>
      </c>
      <c r="G28" s="139">
        <v>47.3</v>
      </c>
      <c r="H28" s="139">
        <v>81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45">
        <v>0</v>
      </c>
      <c r="Q28" s="149">
        <v>6081.7</v>
      </c>
      <c r="S28" s="46">
        <f t="shared" si="0"/>
        <v>3725.7999999999997</v>
      </c>
      <c r="T28" s="46">
        <f t="shared" si="1"/>
        <v>2355.8999999999996</v>
      </c>
      <c r="U28" s="46">
        <f t="shared" si="2"/>
        <v>6081.6999999999989</v>
      </c>
      <c r="V28" s="45">
        <f t="shared" si="3"/>
        <v>2.0721788935340872E-2</v>
      </c>
    </row>
    <row r="29" spans="1:22">
      <c r="A29" s="157" t="s">
        <v>155</v>
      </c>
      <c r="B29" s="153">
        <v>238.8</v>
      </c>
      <c r="C29" s="139">
        <v>3065.5</v>
      </c>
      <c r="D29" s="139">
        <v>920</v>
      </c>
      <c r="E29" s="139">
        <v>32.6</v>
      </c>
      <c r="F29" s="139">
        <v>0</v>
      </c>
      <c r="G29" s="139">
        <v>38.1</v>
      </c>
      <c r="H29" s="139">
        <v>88.3</v>
      </c>
      <c r="I29" s="139">
        <v>0</v>
      </c>
      <c r="J29" s="139">
        <v>0</v>
      </c>
      <c r="K29" s="139">
        <v>11.6</v>
      </c>
      <c r="L29" s="139">
        <v>0</v>
      </c>
      <c r="M29" s="139">
        <v>0</v>
      </c>
      <c r="N29" s="139">
        <v>0.7</v>
      </c>
      <c r="O29" s="139">
        <v>0</v>
      </c>
      <c r="P29" s="145">
        <v>0</v>
      </c>
      <c r="Q29" s="149">
        <v>4395.6000000000004</v>
      </c>
      <c r="S29" s="46">
        <f t="shared" si="0"/>
        <v>3098.1</v>
      </c>
      <c r="T29" s="46">
        <f t="shared" si="1"/>
        <v>1297.5</v>
      </c>
      <c r="U29" s="46">
        <f t="shared" si="2"/>
        <v>4395.6000000000004</v>
      </c>
      <c r="V29" s="45">
        <f t="shared" si="3"/>
        <v>1.4976847829420124E-2</v>
      </c>
    </row>
    <row r="30" spans="1:22">
      <c r="A30" s="157" t="s">
        <v>156</v>
      </c>
      <c r="B30" s="153">
        <v>2620</v>
      </c>
      <c r="C30" s="139">
        <v>8913.2000000000007</v>
      </c>
      <c r="D30" s="139">
        <v>4676.2</v>
      </c>
      <c r="E30" s="139">
        <v>357.5</v>
      </c>
      <c r="F30" s="139">
        <v>40.700000000000003</v>
      </c>
      <c r="G30" s="139">
        <v>0</v>
      </c>
      <c r="H30" s="139">
        <v>220</v>
      </c>
      <c r="I30" s="139">
        <v>8.8000000000000007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45">
        <v>0</v>
      </c>
      <c r="Q30" s="149">
        <v>16836.400000000001</v>
      </c>
      <c r="S30" s="46">
        <f t="shared" si="0"/>
        <v>9311.4000000000015</v>
      </c>
      <c r="T30" s="46">
        <f t="shared" si="1"/>
        <v>7525</v>
      </c>
      <c r="U30" s="46">
        <f t="shared" si="2"/>
        <v>16836.400000000001</v>
      </c>
      <c r="V30" s="45">
        <f t="shared" si="3"/>
        <v>5.7365593046512189E-2</v>
      </c>
    </row>
    <row r="31" spans="1:22">
      <c r="A31" s="157" t="s">
        <v>157</v>
      </c>
      <c r="B31" s="153">
        <v>489.2</v>
      </c>
      <c r="C31" s="139">
        <v>6268.7</v>
      </c>
      <c r="D31" s="139">
        <v>2197.1</v>
      </c>
      <c r="E31" s="139">
        <v>206.1</v>
      </c>
      <c r="F31" s="139">
        <v>11.4</v>
      </c>
      <c r="G31" s="139">
        <v>0.5</v>
      </c>
      <c r="H31" s="139">
        <v>170.1</v>
      </c>
      <c r="I31" s="139">
        <v>58.1</v>
      </c>
      <c r="J31" s="139">
        <v>424.3</v>
      </c>
      <c r="K31" s="139">
        <v>27.9</v>
      </c>
      <c r="L31" s="139">
        <v>25.2</v>
      </c>
      <c r="M31" s="139">
        <v>0</v>
      </c>
      <c r="N31" s="139">
        <v>0.2</v>
      </c>
      <c r="O31" s="139">
        <v>0</v>
      </c>
      <c r="P31" s="145">
        <v>0</v>
      </c>
      <c r="Q31" s="149">
        <v>9878.7999999999993</v>
      </c>
      <c r="S31" s="46">
        <f t="shared" si="0"/>
        <v>6486.2</v>
      </c>
      <c r="T31" s="46">
        <f t="shared" si="1"/>
        <v>3392.5999999999995</v>
      </c>
      <c r="U31" s="46">
        <f t="shared" si="2"/>
        <v>9878.7999999999993</v>
      </c>
      <c r="V31" s="45">
        <f t="shared" si="3"/>
        <v>3.3659405846136019E-2</v>
      </c>
    </row>
    <row r="32" spans="1:22">
      <c r="A32" s="157" t="s">
        <v>158</v>
      </c>
      <c r="B32" s="153">
        <v>937.8</v>
      </c>
      <c r="C32" s="139">
        <v>6528.5</v>
      </c>
      <c r="D32" s="139">
        <v>2902.5</v>
      </c>
      <c r="E32" s="139">
        <v>138.69999999999999</v>
      </c>
      <c r="F32" s="139">
        <v>5</v>
      </c>
      <c r="G32" s="139">
        <v>85.3</v>
      </c>
      <c r="H32" s="139">
        <v>235.5</v>
      </c>
      <c r="I32" s="139">
        <v>54.6</v>
      </c>
      <c r="J32" s="139">
        <v>705.5</v>
      </c>
      <c r="K32" s="139">
        <v>147.9</v>
      </c>
      <c r="L32" s="139">
        <v>207.1</v>
      </c>
      <c r="M32" s="139">
        <v>98.5</v>
      </c>
      <c r="N32" s="139">
        <v>36.200000000000003</v>
      </c>
      <c r="O32" s="139">
        <v>0</v>
      </c>
      <c r="P32" s="145">
        <v>0</v>
      </c>
      <c r="Q32" s="149">
        <v>12083.1</v>
      </c>
      <c r="S32" s="46">
        <f t="shared" si="0"/>
        <v>6672.2</v>
      </c>
      <c r="T32" s="46">
        <f t="shared" si="1"/>
        <v>5410.9000000000005</v>
      </c>
      <c r="U32" s="46">
        <f t="shared" si="2"/>
        <v>12083.1</v>
      </c>
      <c r="V32" s="45">
        <f t="shared" si="3"/>
        <v>4.1169976796720874E-2</v>
      </c>
    </row>
    <row r="33" spans="1:22">
      <c r="A33" s="157" t="s">
        <v>159</v>
      </c>
      <c r="B33" s="153">
        <v>112.6</v>
      </c>
      <c r="C33" s="139">
        <v>1506.4</v>
      </c>
      <c r="D33" s="139">
        <v>4.0999999999999996</v>
      </c>
      <c r="E33" s="139">
        <v>10.3</v>
      </c>
      <c r="F33" s="139">
        <v>0</v>
      </c>
      <c r="G33" s="139">
        <v>0</v>
      </c>
      <c r="H33" s="139">
        <v>326.7</v>
      </c>
      <c r="I33" s="139">
        <v>7.1</v>
      </c>
      <c r="J33" s="139">
        <v>75.7</v>
      </c>
      <c r="K33" s="139">
        <v>194</v>
      </c>
      <c r="L33" s="139">
        <v>82.9</v>
      </c>
      <c r="M33" s="139">
        <v>0</v>
      </c>
      <c r="N33" s="139">
        <v>1.9</v>
      </c>
      <c r="O33" s="139">
        <v>0</v>
      </c>
      <c r="P33" s="145">
        <v>0</v>
      </c>
      <c r="Q33" s="149">
        <v>2321.6999999999998</v>
      </c>
      <c r="S33" s="46">
        <f t="shared" si="0"/>
        <v>1516.7</v>
      </c>
      <c r="T33" s="46">
        <f t="shared" si="1"/>
        <v>805</v>
      </c>
      <c r="U33" s="46">
        <f t="shared" si="2"/>
        <v>2321.6999999999998</v>
      </c>
      <c r="V33" s="45">
        <f t="shared" si="3"/>
        <v>7.9105804908464594E-3</v>
      </c>
    </row>
    <row r="34" spans="1:22">
      <c r="A34" s="157" t="s">
        <v>160</v>
      </c>
      <c r="B34" s="153">
        <v>34.799999999999997</v>
      </c>
      <c r="C34" s="139">
        <v>7056.6</v>
      </c>
      <c r="D34" s="139">
        <v>1191</v>
      </c>
      <c r="E34" s="139">
        <v>76.099999999999994</v>
      </c>
      <c r="F34" s="139">
        <v>0</v>
      </c>
      <c r="G34" s="139">
        <v>0</v>
      </c>
      <c r="H34" s="139">
        <v>171.4</v>
      </c>
      <c r="I34" s="139">
        <v>15.1</v>
      </c>
      <c r="J34" s="139">
        <v>27.7</v>
      </c>
      <c r="K34" s="139">
        <v>17.399999999999999</v>
      </c>
      <c r="L34" s="139">
        <v>6.1</v>
      </c>
      <c r="M34" s="139">
        <v>0</v>
      </c>
      <c r="N34" s="139">
        <v>0.2</v>
      </c>
      <c r="O34" s="139">
        <v>0</v>
      </c>
      <c r="P34" s="145">
        <v>0</v>
      </c>
      <c r="Q34" s="149">
        <v>8596.4</v>
      </c>
      <c r="S34" s="46">
        <f t="shared" si="0"/>
        <v>7132.7000000000007</v>
      </c>
      <c r="T34" s="46">
        <f t="shared" si="1"/>
        <v>1463.7</v>
      </c>
      <c r="U34" s="46">
        <f t="shared" si="2"/>
        <v>8596.4000000000015</v>
      </c>
      <c r="V34" s="45">
        <f t="shared" si="3"/>
        <v>2.928996602985421E-2</v>
      </c>
    </row>
    <row r="35" spans="1:22" ht="15.75" thickBot="1">
      <c r="A35" s="158" t="s">
        <v>161</v>
      </c>
      <c r="B35" s="154">
        <v>1095.0999999999999</v>
      </c>
      <c r="C35" s="140">
        <v>23152.400000000001</v>
      </c>
      <c r="D35" s="140">
        <v>8781.1</v>
      </c>
      <c r="E35" s="140">
        <v>709.8</v>
      </c>
      <c r="F35" s="140">
        <v>156.1</v>
      </c>
      <c r="G35" s="140">
        <v>89.4</v>
      </c>
      <c r="H35" s="140">
        <v>251.2</v>
      </c>
      <c r="I35" s="140">
        <v>0</v>
      </c>
      <c r="J35" s="140">
        <v>0</v>
      </c>
      <c r="K35" s="140">
        <v>0</v>
      </c>
      <c r="L35" s="140">
        <v>0</v>
      </c>
      <c r="M35" s="140">
        <v>0</v>
      </c>
      <c r="N35" s="140">
        <v>0</v>
      </c>
      <c r="O35" s="140">
        <v>0</v>
      </c>
      <c r="P35" s="146">
        <v>0</v>
      </c>
      <c r="Q35" s="150">
        <v>34235.1</v>
      </c>
      <c r="S35" s="46">
        <f t="shared" si="0"/>
        <v>24018.3</v>
      </c>
      <c r="T35" s="46">
        <f t="shared" si="1"/>
        <v>10216.800000000001</v>
      </c>
      <c r="U35" s="46">
        <f t="shared" si="2"/>
        <v>34235.1</v>
      </c>
      <c r="V35" s="45">
        <f t="shared" si="3"/>
        <v>0.1166470750580082</v>
      </c>
    </row>
    <row r="36" spans="1:22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7"/>
      <c r="Q36" s="137"/>
      <c r="S36" s="137"/>
    </row>
    <row r="37" spans="1:22" ht="15" customHeight="1">
      <c r="A37" s="253" t="s">
        <v>162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</row>
    <row r="38" spans="1:22">
      <c r="A38" s="253" t="s">
        <v>163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ColWidth="9.140625" defaultRowHeight="15"/>
  <cols>
    <col min="1" max="1" width="36.5703125" style="86" bestFit="1" customWidth="1"/>
    <col min="2" max="2" width="10.5703125" style="86" customWidth="1"/>
    <col min="3" max="3" width="14.5703125" style="86" customWidth="1"/>
    <col min="4" max="4" width="10.7109375" style="86" bestFit="1" customWidth="1"/>
    <col min="5" max="5" width="12.7109375" style="86" customWidth="1"/>
    <col min="6" max="6" width="13.85546875" style="86" customWidth="1"/>
    <col min="7" max="8" width="12.7109375" style="86" customWidth="1"/>
    <col min="9" max="9" width="13.28515625" style="86" customWidth="1"/>
    <col min="10" max="10" width="13.85546875" style="86" customWidth="1"/>
    <col min="11" max="16384" width="9.140625" style="86"/>
  </cols>
  <sheetData>
    <row r="1" spans="1:10" s="135" customFormat="1" ht="21">
      <c r="A1" s="136" t="s">
        <v>66</v>
      </c>
      <c r="B1" s="136"/>
      <c r="C1" s="136"/>
      <c r="D1" s="136"/>
      <c r="E1" s="136"/>
      <c r="F1" s="136"/>
      <c r="G1" s="136"/>
      <c r="H1" s="136"/>
      <c r="I1" s="136"/>
    </row>
    <row r="2" spans="1:10" s="135" customFormat="1" ht="21">
      <c r="A2" s="136" t="s">
        <v>31</v>
      </c>
      <c r="B2" s="136"/>
      <c r="C2" s="136"/>
      <c r="D2" s="136"/>
      <c r="E2" s="136"/>
      <c r="F2" s="136"/>
      <c r="G2" s="136"/>
      <c r="H2" s="136"/>
      <c r="I2" s="136"/>
    </row>
    <row r="3" spans="1:10" s="135" customFormat="1" ht="21">
      <c r="A3" s="136" t="s">
        <v>67</v>
      </c>
      <c r="B3" s="136"/>
      <c r="C3" s="136"/>
      <c r="D3" s="136"/>
      <c r="E3" s="136"/>
      <c r="F3" s="136"/>
      <c r="G3" s="136"/>
      <c r="H3" s="136"/>
      <c r="I3" s="136"/>
    </row>
    <row r="4" spans="1:10" s="135" customFormat="1" ht="21">
      <c r="A4" s="136" t="s">
        <v>68</v>
      </c>
      <c r="B4" s="136"/>
      <c r="C4" s="136"/>
      <c r="D4" s="136"/>
      <c r="E4" s="136"/>
      <c r="F4" s="136"/>
      <c r="G4" s="136"/>
      <c r="H4" s="136"/>
      <c r="I4" s="136"/>
    </row>
    <row r="5" spans="1:10" s="135" customFormat="1" ht="15" customHeight="1">
      <c r="A5" s="136" t="s">
        <v>40</v>
      </c>
      <c r="B5" s="136"/>
      <c r="C5" s="136"/>
      <c r="D5" s="136"/>
      <c r="E5" s="136"/>
      <c r="F5" s="136"/>
      <c r="G5" s="136"/>
      <c r="H5" s="136"/>
      <c r="I5" s="136"/>
    </row>
    <row r="6" spans="1:10" ht="15" customHeight="1" thickBot="1">
      <c r="A6" s="87"/>
      <c r="B6" s="87"/>
      <c r="C6" s="87"/>
      <c r="D6" s="87"/>
      <c r="E6" s="87"/>
      <c r="F6" s="88"/>
      <c r="G6" s="87"/>
      <c r="H6" s="87"/>
      <c r="I6" s="87"/>
    </row>
    <row r="7" spans="1:10" ht="45">
      <c r="A7" s="89" t="s">
        <v>0</v>
      </c>
      <c r="B7" s="90" t="s">
        <v>50</v>
      </c>
      <c r="C7" s="90" t="s">
        <v>51</v>
      </c>
      <c r="D7" s="90" t="s">
        <v>69</v>
      </c>
      <c r="E7" s="90" t="s">
        <v>70</v>
      </c>
      <c r="F7" s="91" t="s">
        <v>71</v>
      </c>
      <c r="G7" s="91" t="s">
        <v>72</v>
      </c>
      <c r="H7" s="91" t="s">
        <v>73</v>
      </c>
      <c r="I7" s="92" t="s">
        <v>74</v>
      </c>
      <c r="J7" s="93"/>
    </row>
    <row r="8" spans="1:10">
      <c r="A8" s="94" t="s">
        <v>75</v>
      </c>
      <c r="B8" s="95">
        <v>6</v>
      </c>
      <c r="C8" s="95">
        <v>4</v>
      </c>
      <c r="D8" s="96">
        <v>543</v>
      </c>
      <c r="E8" s="95">
        <v>52</v>
      </c>
      <c r="F8" s="97">
        <v>1968774</v>
      </c>
      <c r="G8" s="98">
        <v>401235795</v>
      </c>
      <c r="H8" s="98">
        <v>32743085</v>
      </c>
      <c r="I8" s="99">
        <f t="shared" ref="I8:I35" si="0">SUM(G8:H8)</f>
        <v>433978880</v>
      </c>
    </row>
    <row r="9" spans="1:10">
      <c r="A9" s="94" t="s">
        <v>76</v>
      </c>
      <c r="B9" s="95">
        <v>10</v>
      </c>
      <c r="C9" s="95">
        <v>3</v>
      </c>
      <c r="D9" s="96">
        <v>404.24</v>
      </c>
      <c r="E9" s="95">
        <v>88</v>
      </c>
      <c r="F9" s="97">
        <v>2521762</v>
      </c>
      <c r="G9" s="98">
        <v>483856155</v>
      </c>
      <c r="H9" s="98">
        <v>41282753</v>
      </c>
      <c r="I9" s="99">
        <f t="shared" si="0"/>
        <v>525138908</v>
      </c>
    </row>
    <row r="10" spans="1:10">
      <c r="A10" s="94" t="s">
        <v>77</v>
      </c>
      <c r="B10" s="95">
        <v>7</v>
      </c>
      <c r="C10" s="95">
        <v>1</v>
      </c>
      <c r="D10" s="96">
        <v>438.24</v>
      </c>
      <c r="E10" s="95">
        <v>70</v>
      </c>
      <c r="F10" s="97">
        <v>912074</v>
      </c>
      <c r="G10" s="98">
        <v>195151267</v>
      </c>
      <c r="H10" s="98">
        <v>32918882</v>
      </c>
      <c r="I10" s="99">
        <f t="shared" si="0"/>
        <v>228070149</v>
      </c>
    </row>
    <row r="11" spans="1:10">
      <c r="A11" s="94" t="s">
        <v>78</v>
      </c>
      <c r="B11" s="95">
        <v>2</v>
      </c>
      <c r="C11" s="95">
        <v>1</v>
      </c>
      <c r="D11" s="96">
        <v>165.31</v>
      </c>
      <c r="E11" s="95">
        <v>49</v>
      </c>
      <c r="F11" s="97">
        <v>573812</v>
      </c>
      <c r="G11" s="98">
        <v>99791346</v>
      </c>
      <c r="H11" s="98">
        <v>13238334</v>
      </c>
      <c r="I11" s="99">
        <f t="shared" si="0"/>
        <v>113029680</v>
      </c>
    </row>
    <row r="12" spans="1:10">
      <c r="A12" s="94" t="s">
        <v>79</v>
      </c>
      <c r="B12" s="95">
        <v>7</v>
      </c>
      <c r="C12" s="95">
        <v>2</v>
      </c>
      <c r="D12" s="96">
        <v>556.65</v>
      </c>
      <c r="E12" s="95">
        <v>72</v>
      </c>
      <c r="F12" s="97">
        <v>1701988</v>
      </c>
      <c r="G12" s="98">
        <v>368564285</v>
      </c>
      <c r="H12" s="98">
        <v>39569754</v>
      </c>
      <c r="I12" s="99">
        <f t="shared" si="0"/>
        <v>408134039</v>
      </c>
    </row>
    <row r="13" spans="1:10">
      <c r="A13" s="94" t="s">
        <v>80</v>
      </c>
      <c r="B13" s="95">
        <v>4</v>
      </c>
      <c r="C13" s="95">
        <v>3</v>
      </c>
      <c r="D13" s="96">
        <v>419.97</v>
      </c>
      <c r="E13" s="95">
        <v>86</v>
      </c>
      <c r="F13" s="97">
        <v>1312094</v>
      </c>
      <c r="G13" s="98">
        <v>299107462</v>
      </c>
      <c r="H13" s="98">
        <v>31817672</v>
      </c>
      <c r="I13" s="99">
        <f t="shared" si="0"/>
        <v>330925134</v>
      </c>
    </row>
    <row r="14" spans="1:10">
      <c r="A14" s="94" t="s">
        <v>81</v>
      </c>
      <c r="B14" s="95">
        <v>9</v>
      </c>
      <c r="C14" s="95">
        <v>4</v>
      </c>
      <c r="D14" s="96">
        <v>833.04</v>
      </c>
      <c r="E14" s="95">
        <v>108</v>
      </c>
      <c r="F14" s="97">
        <v>3098536</v>
      </c>
      <c r="G14" s="100">
        <v>611332307</v>
      </c>
      <c r="H14" s="101">
        <v>72200829</v>
      </c>
      <c r="I14" s="99">
        <f t="shared" si="0"/>
        <v>683533136</v>
      </c>
    </row>
    <row r="15" spans="1:10">
      <c r="A15" s="94" t="s">
        <v>82</v>
      </c>
      <c r="B15" s="95">
        <v>5</v>
      </c>
      <c r="C15" s="95">
        <v>1</v>
      </c>
      <c r="D15" s="96">
        <v>129.71</v>
      </c>
      <c r="E15" s="95">
        <v>17</v>
      </c>
      <c r="F15" s="97">
        <v>273891</v>
      </c>
      <c r="G15" s="101">
        <v>65890902</v>
      </c>
      <c r="H15" s="98">
        <v>3704639</v>
      </c>
      <c r="I15" s="99">
        <f t="shared" si="0"/>
        <v>69595541</v>
      </c>
    </row>
    <row r="16" spans="1:10">
      <c r="A16" s="94" t="s">
        <v>83</v>
      </c>
      <c r="B16" s="95">
        <v>5</v>
      </c>
      <c r="C16" s="95">
        <v>1</v>
      </c>
      <c r="D16" s="96">
        <v>264.5</v>
      </c>
      <c r="E16" s="95">
        <v>36</v>
      </c>
      <c r="F16" s="97">
        <v>729974</v>
      </c>
      <c r="G16" s="98">
        <v>161432902</v>
      </c>
      <c r="H16" s="98">
        <v>31159444</v>
      </c>
      <c r="I16" s="99">
        <f t="shared" si="0"/>
        <v>192592346</v>
      </c>
    </row>
    <row r="17" spans="1:9">
      <c r="A17" s="94" t="s">
        <v>84</v>
      </c>
      <c r="B17" s="95">
        <v>9</v>
      </c>
      <c r="C17" s="95">
        <v>5</v>
      </c>
      <c r="D17" s="96">
        <v>422.13</v>
      </c>
      <c r="E17" s="95">
        <v>69</v>
      </c>
      <c r="F17" s="97">
        <v>1834203</v>
      </c>
      <c r="G17" s="98">
        <v>360242899</v>
      </c>
      <c r="H17" s="98">
        <v>42219641</v>
      </c>
      <c r="I17" s="99">
        <f t="shared" si="0"/>
        <v>402462540</v>
      </c>
    </row>
    <row r="18" spans="1:9">
      <c r="A18" s="94" t="s">
        <v>85</v>
      </c>
      <c r="B18" s="95">
        <v>7</v>
      </c>
      <c r="C18" s="95">
        <v>1</v>
      </c>
      <c r="D18" s="96">
        <v>739</v>
      </c>
      <c r="E18" s="95">
        <v>84</v>
      </c>
      <c r="F18" s="97">
        <v>1458174</v>
      </c>
      <c r="G18" s="98">
        <v>366690842</v>
      </c>
      <c r="H18" s="98">
        <v>67367200</v>
      </c>
      <c r="I18" s="99">
        <f t="shared" si="0"/>
        <v>434058042</v>
      </c>
    </row>
    <row r="19" spans="1:9">
      <c r="A19" s="94" t="s">
        <v>86</v>
      </c>
      <c r="B19" s="95">
        <v>4</v>
      </c>
      <c r="C19" s="95">
        <v>1</v>
      </c>
      <c r="D19" s="96">
        <v>141.76</v>
      </c>
      <c r="E19" s="95">
        <v>60</v>
      </c>
      <c r="F19" s="97">
        <v>443705</v>
      </c>
      <c r="G19" s="98">
        <v>82262944</v>
      </c>
      <c r="H19" s="98">
        <v>15559067</v>
      </c>
      <c r="I19" s="99">
        <f t="shared" si="0"/>
        <v>97822011</v>
      </c>
    </row>
    <row r="20" spans="1:9">
      <c r="A20" s="94" t="s">
        <v>87</v>
      </c>
      <c r="B20" s="95">
        <v>3</v>
      </c>
      <c r="C20" s="95">
        <v>2</v>
      </c>
      <c r="D20" s="96">
        <v>276.3</v>
      </c>
      <c r="E20" s="95">
        <v>29</v>
      </c>
      <c r="F20" s="97">
        <v>564342</v>
      </c>
      <c r="G20" s="98">
        <v>119998829</v>
      </c>
      <c r="H20" s="98">
        <v>21312517</v>
      </c>
      <c r="I20" s="99">
        <f t="shared" si="0"/>
        <v>141311346</v>
      </c>
    </row>
    <row r="21" spans="1:9" ht="30">
      <c r="A21" s="94" t="s">
        <v>88</v>
      </c>
      <c r="B21" s="95">
        <v>3</v>
      </c>
      <c r="C21" s="95">
        <v>2</v>
      </c>
      <c r="D21" s="96">
        <v>205</v>
      </c>
      <c r="E21" s="95">
        <v>63</v>
      </c>
      <c r="F21" s="97">
        <v>903164</v>
      </c>
      <c r="G21" s="102">
        <v>200692418</v>
      </c>
      <c r="H21" s="102">
        <v>27599549</v>
      </c>
      <c r="I21" s="103">
        <f t="shared" si="0"/>
        <v>228291967</v>
      </c>
    </row>
    <row r="22" spans="1:9">
      <c r="A22" s="94" t="s">
        <v>89</v>
      </c>
      <c r="B22" s="95">
        <v>11</v>
      </c>
      <c r="C22" s="95">
        <v>8</v>
      </c>
      <c r="D22" s="96">
        <v>497.12</v>
      </c>
      <c r="E22" s="95">
        <v>168</v>
      </c>
      <c r="F22" s="97">
        <v>8618166</v>
      </c>
      <c r="G22" s="102">
        <v>1359753013</v>
      </c>
      <c r="H22" s="98">
        <v>131141691</v>
      </c>
      <c r="I22" s="99">
        <f t="shared" si="0"/>
        <v>1490894704</v>
      </c>
    </row>
    <row r="23" spans="1:9">
      <c r="A23" s="94" t="s">
        <v>90</v>
      </c>
      <c r="B23" s="95">
        <v>1</v>
      </c>
      <c r="C23" s="95">
        <v>1</v>
      </c>
      <c r="D23" s="96">
        <v>165.05</v>
      </c>
      <c r="E23" s="95">
        <v>31</v>
      </c>
      <c r="F23" s="97">
        <v>223676</v>
      </c>
      <c r="G23" s="98">
        <v>43911676</v>
      </c>
      <c r="H23" s="98">
        <v>4770615</v>
      </c>
      <c r="I23" s="99">
        <f t="shared" si="0"/>
        <v>48682291</v>
      </c>
    </row>
    <row r="24" spans="1:9">
      <c r="A24" s="94" t="s">
        <v>91</v>
      </c>
      <c r="B24" s="95">
        <v>6</v>
      </c>
      <c r="C24" s="95">
        <v>1</v>
      </c>
      <c r="D24" s="96">
        <v>533.44000000000005</v>
      </c>
      <c r="E24" s="95">
        <v>79</v>
      </c>
      <c r="F24" s="97">
        <v>1097875</v>
      </c>
      <c r="G24" s="98">
        <v>188599972</v>
      </c>
      <c r="H24" s="98">
        <v>35393507</v>
      </c>
      <c r="I24" s="99">
        <f t="shared" si="0"/>
        <v>223993479</v>
      </c>
    </row>
    <row r="25" spans="1:9">
      <c r="A25" s="94" t="s">
        <v>92</v>
      </c>
      <c r="B25" s="95">
        <v>5</v>
      </c>
      <c r="C25" s="95">
        <v>4</v>
      </c>
      <c r="D25" s="96">
        <v>377.08</v>
      </c>
      <c r="E25" s="95">
        <v>184</v>
      </c>
      <c r="F25" s="97">
        <v>1971305</v>
      </c>
      <c r="G25" s="98">
        <v>366544769</v>
      </c>
      <c r="H25" s="98">
        <v>32813026</v>
      </c>
      <c r="I25" s="99">
        <f t="shared" si="0"/>
        <v>399357795</v>
      </c>
    </row>
    <row r="26" spans="1:9">
      <c r="A26" s="94" t="s">
        <v>93</v>
      </c>
      <c r="B26" s="95">
        <v>6</v>
      </c>
      <c r="C26" s="95">
        <v>3</v>
      </c>
      <c r="D26" s="96">
        <v>606.55999999999995</v>
      </c>
      <c r="E26" s="95">
        <v>98</v>
      </c>
      <c r="F26" s="97">
        <v>1179442</v>
      </c>
      <c r="G26" s="98">
        <v>254709796</v>
      </c>
      <c r="H26" s="98">
        <v>36028882</v>
      </c>
      <c r="I26" s="99">
        <f t="shared" si="0"/>
        <v>290738678</v>
      </c>
    </row>
    <row r="27" spans="1:9">
      <c r="A27" s="94" t="s">
        <v>94</v>
      </c>
      <c r="B27" s="95">
        <v>7</v>
      </c>
      <c r="C27" s="95">
        <v>3</v>
      </c>
      <c r="D27" s="96">
        <v>663.76</v>
      </c>
      <c r="E27" s="95">
        <v>63</v>
      </c>
      <c r="F27" s="97">
        <v>1286716</v>
      </c>
      <c r="G27" s="98">
        <v>253258497</v>
      </c>
      <c r="H27" s="98">
        <v>29936798</v>
      </c>
      <c r="I27" s="99">
        <f t="shared" si="0"/>
        <v>283195295</v>
      </c>
    </row>
    <row r="28" spans="1:9">
      <c r="A28" s="94" t="s">
        <v>95</v>
      </c>
      <c r="B28" s="95">
        <v>6</v>
      </c>
      <c r="C28" s="95">
        <v>2</v>
      </c>
      <c r="D28" s="96">
        <v>269.2</v>
      </c>
      <c r="E28" s="95">
        <v>33</v>
      </c>
      <c r="F28" s="97">
        <v>936631</v>
      </c>
      <c r="G28" s="98">
        <v>180248929</v>
      </c>
      <c r="H28" s="98">
        <v>31076690</v>
      </c>
      <c r="I28" s="99">
        <f t="shared" si="0"/>
        <v>211325619</v>
      </c>
    </row>
    <row r="29" spans="1:9">
      <c r="A29" s="94" t="s">
        <v>96</v>
      </c>
      <c r="B29" s="95">
        <v>4</v>
      </c>
      <c r="C29" s="95">
        <v>3</v>
      </c>
      <c r="D29" s="96">
        <v>361.63</v>
      </c>
      <c r="E29" s="95">
        <v>42</v>
      </c>
      <c r="F29" s="97">
        <v>623979</v>
      </c>
      <c r="G29" s="98">
        <v>130659919</v>
      </c>
      <c r="H29" s="98">
        <v>14176121</v>
      </c>
      <c r="I29" s="99">
        <f t="shared" si="0"/>
        <v>144836040</v>
      </c>
    </row>
    <row r="30" spans="1:9">
      <c r="A30" s="94" t="s">
        <v>97</v>
      </c>
      <c r="B30" s="95">
        <v>12</v>
      </c>
      <c r="C30" s="95">
        <v>4</v>
      </c>
      <c r="D30" s="96">
        <v>404.95</v>
      </c>
      <c r="E30" s="95">
        <v>159</v>
      </c>
      <c r="F30" s="97">
        <v>2628573</v>
      </c>
      <c r="G30" s="98">
        <v>521487354</v>
      </c>
      <c r="H30" s="98">
        <v>29332365</v>
      </c>
      <c r="I30" s="99">
        <f t="shared" si="0"/>
        <v>550819719</v>
      </c>
    </row>
    <row r="31" spans="1:9">
      <c r="A31" s="94" t="s">
        <v>98</v>
      </c>
      <c r="B31" s="95">
        <v>7</v>
      </c>
      <c r="C31" s="95">
        <v>1</v>
      </c>
      <c r="D31" s="96">
        <v>277</v>
      </c>
      <c r="E31" s="95">
        <v>64</v>
      </c>
      <c r="F31" s="97">
        <v>1136258</v>
      </c>
      <c r="G31" s="98">
        <v>235475956</v>
      </c>
      <c r="H31" s="98">
        <v>28797443</v>
      </c>
      <c r="I31" s="99">
        <f t="shared" si="0"/>
        <v>264273399</v>
      </c>
    </row>
    <row r="32" spans="1:9">
      <c r="A32" s="94" t="s">
        <v>99</v>
      </c>
      <c r="B32" s="95">
        <v>6</v>
      </c>
      <c r="C32" s="95">
        <v>3</v>
      </c>
      <c r="D32" s="96">
        <v>741.37</v>
      </c>
      <c r="E32" s="95">
        <v>63</v>
      </c>
      <c r="F32" s="97">
        <v>1450530</v>
      </c>
      <c r="G32" s="98">
        <v>272218659</v>
      </c>
      <c r="H32" s="98">
        <v>24971150</v>
      </c>
      <c r="I32" s="99">
        <f t="shared" si="0"/>
        <v>297189809</v>
      </c>
    </row>
    <row r="33" spans="1:10">
      <c r="A33" s="94" t="s">
        <v>100</v>
      </c>
      <c r="B33" s="95">
        <v>6</v>
      </c>
      <c r="C33" s="95">
        <v>1</v>
      </c>
      <c r="D33" s="96">
        <v>307.13</v>
      </c>
      <c r="E33" s="95">
        <v>86</v>
      </c>
      <c r="F33" s="97">
        <v>650602</v>
      </c>
      <c r="G33" s="98">
        <v>134975162</v>
      </c>
      <c r="H33" s="98">
        <v>9515132</v>
      </c>
      <c r="I33" s="99">
        <f t="shared" si="0"/>
        <v>144490294</v>
      </c>
    </row>
    <row r="34" spans="1:10">
      <c r="A34" s="94" t="s">
        <v>101</v>
      </c>
      <c r="B34" s="95">
        <v>6</v>
      </c>
      <c r="C34" s="95">
        <v>1</v>
      </c>
      <c r="D34" s="96">
        <v>1883.54</v>
      </c>
      <c r="E34" s="95">
        <v>81</v>
      </c>
      <c r="F34" s="97">
        <v>1987775</v>
      </c>
      <c r="G34" s="98">
        <v>301979472</v>
      </c>
      <c r="H34" s="98">
        <v>35618616</v>
      </c>
      <c r="I34" s="99">
        <f t="shared" si="0"/>
        <v>337598088</v>
      </c>
    </row>
    <row r="35" spans="1:10">
      <c r="A35" s="94" t="s">
        <v>102</v>
      </c>
      <c r="B35" s="95">
        <v>10</v>
      </c>
      <c r="C35" s="95">
        <v>6</v>
      </c>
      <c r="D35" s="96">
        <v>653.89</v>
      </c>
      <c r="E35" s="95">
        <v>90</v>
      </c>
      <c r="F35" s="97">
        <v>2533855</v>
      </c>
      <c r="G35" s="98">
        <v>496079092</v>
      </c>
      <c r="H35" s="98">
        <v>93031900</v>
      </c>
      <c r="I35" s="99">
        <f t="shared" si="0"/>
        <v>589110992</v>
      </c>
    </row>
    <row r="36" spans="1:10" ht="15.75" thickBot="1">
      <c r="A36" s="104" t="s">
        <v>103</v>
      </c>
      <c r="B36" s="105">
        <f t="shared" ref="B36:I36" si="1">SUM(B8:B35)</f>
        <v>174</v>
      </c>
      <c r="C36" s="105">
        <f t="shared" si="1"/>
        <v>72</v>
      </c>
      <c r="D36" s="106">
        <f t="shared" si="1"/>
        <v>13280.57</v>
      </c>
      <c r="E36" s="107">
        <f t="shared" si="1"/>
        <v>2124</v>
      </c>
      <c r="F36" s="108">
        <f t="shared" si="1"/>
        <v>44621876</v>
      </c>
      <c r="G36" s="109">
        <f t="shared" si="1"/>
        <v>8556152619</v>
      </c>
      <c r="H36" s="109">
        <f t="shared" si="1"/>
        <v>1009297302</v>
      </c>
      <c r="I36" s="110">
        <f t="shared" si="1"/>
        <v>9565449921</v>
      </c>
      <c r="J36" s="111"/>
    </row>
    <row r="37" spans="1:10">
      <c r="A37" s="87"/>
      <c r="B37" s="87"/>
      <c r="C37" s="87"/>
      <c r="D37" s="112"/>
      <c r="E37" s="87"/>
      <c r="F37" s="113"/>
      <c r="G37" s="87"/>
      <c r="H37" s="87"/>
      <c r="I37" s="113"/>
    </row>
    <row r="38" spans="1:10">
      <c r="A38" s="114" t="s">
        <v>104</v>
      </c>
      <c r="B38" s="87"/>
      <c r="C38" s="87"/>
      <c r="D38" s="87"/>
      <c r="E38" s="87"/>
      <c r="F38" s="87"/>
      <c r="G38" s="87"/>
      <c r="H38" s="87"/>
      <c r="I38" s="87"/>
    </row>
    <row r="39" spans="1:10">
      <c r="A39" s="115" t="s">
        <v>105</v>
      </c>
      <c r="B39" s="87"/>
      <c r="C39" s="87"/>
      <c r="D39" s="87"/>
      <c r="E39" s="87"/>
      <c r="F39" s="87"/>
      <c r="G39" s="87"/>
      <c r="H39" s="87"/>
      <c r="I39" s="87"/>
    </row>
    <row r="40" spans="1:10">
      <c r="A40" s="114" t="s">
        <v>106</v>
      </c>
      <c r="B40" s="87"/>
      <c r="C40" s="87"/>
      <c r="D40" s="87"/>
      <c r="E40" s="87"/>
      <c r="F40" s="87"/>
      <c r="G40" s="87"/>
      <c r="H40" s="87"/>
      <c r="I40" s="87"/>
    </row>
    <row r="41" spans="1:10" ht="30" customHeight="1">
      <c r="A41" s="256" t="s">
        <v>107</v>
      </c>
      <c r="B41" s="256"/>
      <c r="C41" s="256"/>
      <c r="D41" s="256"/>
      <c r="E41" s="256"/>
      <c r="F41" s="256"/>
      <c r="G41" s="256"/>
      <c r="H41" s="256"/>
      <c r="I41" s="256"/>
    </row>
    <row r="42" spans="1:10">
      <c r="A42" s="116" t="s">
        <v>108</v>
      </c>
      <c r="B42" s="87"/>
      <c r="C42" s="87"/>
      <c r="D42" s="87"/>
      <c r="E42" s="87"/>
      <c r="F42" s="87"/>
      <c r="G42" s="87"/>
      <c r="H42" s="87"/>
      <c r="I42" s="87"/>
    </row>
    <row r="43" spans="1:10">
      <c r="A43" s="117" t="s">
        <v>56</v>
      </c>
      <c r="B43" s="87"/>
      <c r="C43" s="87"/>
      <c r="D43" s="87"/>
      <c r="E43" s="87"/>
      <c r="F43" s="87"/>
      <c r="G43" s="87"/>
      <c r="H43" s="87"/>
      <c r="I43" s="87"/>
    </row>
    <row r="44" spans="1:10">
      <c r="A44" s="116" t="s">
        <v>109</v>
      </c>
      <c r="B44" s="87"/>
      <c r="C44" s="87"/>
      <c r="D44" s="87"/>
      <c r="E44" s="87"/>
      <c r="F44" s="87"/>
      <c r="G44" s="87"/>
      <c r="H44" s="87"/>
      <c r="I44" s="87"/>
    </row>
    <row r="45" spans="1:10">
      <c r="A45" s="116" t="s">
        <v>110</v>
      </c>
      <c r="B45" s="87"/>
      <c r="C45" s="87"/>
      <c r="D45" s="87"/>
      <c r="E45" s="87"/>
      <c r="F45" s="87"/>
      <c r="G45" s="87"/>
      <c r="H45" s="87"/>
      <c r="I45" s="87"/>
    </row>
    <row r="46" spans="1:10">
      <c r="A46" s="116" t="s">
        <v>111</v>
      </c>
      <c r="B46" s="87"/>
      <c r="C46" s="87"/>
      <c r="D46" s="87"/>
      <c r="E46" s="87"/>
      <c r="F46" s="87"/>
      <c r="G46" s="87"/>
      <c r="H46" s="87"/>
      <c r="I46" s="87"/>
    </row>
    <row r="47" spans="1:10">
      <c r="A47" s="87"/>
      <c r="B47" s="87"/>
      <c r="C47" s="87"/>
      <c r="D47" s="87"/>
      <c r="E47" s="87"/>
      <c r="F47" s="87"/>
      <c r="G47" s="87"/>
      <c r="H47" s="87"/>
      <c r="I47" s="87"/>
    </row>
    <row r="48" spans="1:10">
      <c r="A48" s="87"/>
      <c r="B48" s="87"/>
      <c r="C48" s="87"/>
      <c r="D48" s="87"/>
      <c r="E48" s="87"/>
      <c r="F48" s="87"/>
      <c r="G48" s="87"/>
      <c r="H48" s="87"/>
      <c r="I48" s="87"/>
    </row>
    <row r="49" spans="1:9">
      <c r="A49" s="87"/>
      <c r="B49" s="87"/>
      <c r="C49" s="87"/>
      <c r="D49" s="87"/>
      <c r="E49" s="87"/>
      <c r="F49" s="87"/>
      <c r="G49" s="87"/>
      <c r="H49" s="87"/>
      <c r="I49" s="87"/>
    </row>
    <row r="50" spans="1:9">
      <c r="A50" s="87"/>
      <c r="B50" s="87"/>
      <c r="C50" s="87"/>
      <c r="D50" s="87"/>
      <c r="E50" s="87"/>
      <c r="F50" s="87"/>
      <c r="G50" s="87"/>
      <c r="H50" s="87"/>
      <c r="I50" s="87"/>
    </row>
    <row r="51" spans="1:9">
      <c r="A51" s="87"/>
      <c r="B51" s="87"/>
      <c r="C51" s="87"/>
      <c r="D51" s="87"/>
      <c r="E51" s="87"/>
      <c r="F51" s="87"/>
      <c r="G51" s="87"/>
      <c r="H51" s="87"/>
      <c r="I51" s="87"/>
    </row>
    <row r="52" spans="1:9">
      <c r="A52" s="87"/>
      <c r="B52" s="87"/>
      <c r="C52" s="87"/>
      <c r="D52" s="87"/>
      <c r="E52" s="87"/>
      <c r="F52" s="87"/>
      <c r="G52" s="87"/>
      <c r="H52" s="87"/>
      <c r="I52" s="87"/>
    </row>
    <row r="53" spans="1:9">
      <c r="A53" s="87"/>
      <c r="B53" s="87"/>
      <c r="C53" s="87"/>
      <c r="D53" s="87"/>
      <c r="E53" s="87"/>
      <c r="F53" s="87"/>
      <c r="G53" s="87"/>
      <c r="H53" s="87"/>
      <c r="I53" s="87"/>
    </row>
    <row r="54" spans="1:9">
      <c r="A54" s="87"/>
      <c r="B54" s="87"/>
      <c r="C54" s="87"/>
      <c r="D54" s="87"/>
      <c r="E54" s="87"/>
      <c r="F54" s="87"/>
      <c r="G54" s="87"/>
      <c r="H54" s="87"/>
      <c r="I54" s="87"/>
    </row>
    <row r="55" spans="1:9">
      <c r="A55" s="87"/>
      <c r="B55" s="87"/>
      <c r="C55" s="87"/>
      <c r="D55" s="87"/>
      <c r="E55" s="87"/>
      <c r="F55" s="87"/>
      <c r="G55" s="87"/>
      <c r="H55" s="87"/>
      <c r="I55" s="87"/>
    </row>
    <row r="56" spans="1:9">
      <c r="A56" s="87"/>
      <c r="B56" s="87"/>
      <c r="C56" s="87"/>
      <c r="D56" s="87"/>
      <c r="E56" s="87"/>
      <c r="F56" s="87"/>
      <c r="G56" s="87"/>
      <c r="H56" s="87"/>
      <c r="I56" s="8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/>
  </sheetViews>
  <sheetFormatPr defaultColWidth="12.5703125" defaultRowHeight="15.75"/>
  <cols>
    <col min="1" max="1" width="28.7109375" style="4" customWidth="1"/>
    <col min="2" max="2" width="9.140625" style="4" bestFit="1" customWidth="1"/>
    <col min="3" max="3" width="10.28515625" style="4" bestFit="1" customWidth="1"/>
    <col min="4" max="4" width="12.5703125" style="4" bestFit="1" customWidth="1"/>
    <col min="5" max="5" width="9.140625" style="4" bestFit="1" customWidth="1"/>
    <col min="6" max="6" width="6.85546875" style="4" bestFit="1" customWidth="1"/>
    <col min="7" max="7" width="10.28515625" style="4" bestFit="1" customWidth="1"/>
    <col min="8" max="8" width="12.5703125" style="4" bestFit="1" customWidth="1"/>
    <col min="9" max="10" width="6.85546875" style="4" bestFit="1" customWidth="1"/>
    <col min="11" max="11" width="10.28515625" style="4" bestFit="1" customWidth="1"/>
    <col min="12" max="12" width="12.5703125" style="4" bestFit="1" customWidth="1"/>
    <col min="13" max="14" width="9.140625" style="4" bestFit="1" customWidth="1"/>
    <col min="15" max="15" width="10.28515625" style="4" bestFit="1" customWidth="1"/>
    <col min="16" max="16" width="12.5703125" style="4" bestFit="1" customWidth="1"/>
    <col min="17" max="17" width="9.140625" style="4" bestFit="1" customWidth="1"/>
    <col min="18" max="18" width="6.85546875" style="4" bestFit="1" customWidth="1"/>
    <col min="19" max="19" width="10.28515625" style="4" bestFit="1" customWidth="1"/>
    <col min="20" max="20" width="12.5703125" style="4" bestFit="1" customWidth="1"/>
    <col min="21" max="21" width="6.85546875" style="4" bestFit="1" customWidth="1"/>
    <col min="22" max="22" width="9.140625" style="4" bestFit="1" customWidth="1"/>
    <col min="23" max="23" width="10.28515625" style="4" bestFit="1" customWidth="1"/>
    <col min="24" max="24" width="12.5703125" style="4" bestFit="1"/>
    <col min="25" max="25" width="10.28515625" style="4" bestFit="1" customWidth="1"/>
    <col min="26" max="16384" width="12.5703125" style="4"/>
  </cols>
  <sheetData>
    <row r="1" spans="1:26" ht="18.75">
      <c r="A1" s="260" t="s">
        <v>38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</row>
    <row r="2" spans="1:26" ht="18.75">
      <c r="A2" s="260" t="s">
        <v>31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</row>
    <row r="3" spans="1:26" ht="18.75">
      <c r="A3" s="260" t="s">
        <v>32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</row>
    <row r="4" spans="1:26" ht="18.75">
      <c r="A4" s="260" t="s">
        <v>39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</row>
    <row r="5" spans="1:26" ht="18.75">
      <c r="A5" s="260" t="s">
        <v>40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</row>
    <row r="6" spans="1:26" ht="16.5" thickBot="1"/>
    <row r="7" spans="1:26" ht="15.75" customHeight="1">
      <c r="A7" s="259" t="s">
        <v>0</v>
      </c>
      <c r="B7" s="259" t="s">
        <v>41</v>
      </c>
      <c r="C7" s="259"/>
      <c r="D7" s="259"/>
      <c r="E7" s="259"/>
      <c r="F7" s="259" t="s">
        <v>42</v>
      </c>
      <c r="G7" s="259"/>
      <c r="H7" s="259"/>
      <c r="I7" s="259"/>
      <c r="J7" s="259" t="s">
        <v>43</v>
      </c>
      <c r="K7" s="259"/>
      <c r="L7" s="259"/>
      <c r="M7" s="259"/>
      <c r="N7" s="259" t="s">
        <v>44</v>
      </c>
      <c r="O7" s="259"/>
      <c r="P7" s="259"/>
      <c r="Q7" s="259"/>
      <c r="R7" s="259" t="s">
        <v>45</v>
      </c>
      <c r="S7" s="259"/>
      <c r="T7" s="259"/>
      <c r="U7" s="259"/>
      <c r="V7" s="259" t="s">
        <v>30</v>
      </c>
      <c r="W7" s="259"/>
      <c r="X7" s="259"/>
      <c r="Y7" s="259"/>
    </row>
    <row r="8" spans="1:26">
      <c r="A8" s="262"/>
      <c r="B8" s="5" t="s">
        <v>33</v>
      </c>
      <c r="C8" s="6" t="s">
        <v>34</v>
      </c>
      <c r="D8" s="7" t="s">
        <v>46</v>
      </c>
      <c r="E8" s="8" t="s">
        <v>30</v>
      </c>
      <c r="F8" s="5" t="s">
        <v>33</v>
      </c>
      <c r="G8" s="6" t="s">
        <v>34</v>
      </c>
      <c r="H8" s="7" t="s">
        <v>46</v>
      </c>
      <c r="I8" s="8" t="s">
        <v>30</v>
      </c>
      <c r="J8" s="5" t="s">
        <v>33</v>
      </c>
      <c r="K8" s="6" t="s">
        <v>34</v>
      </c>
      <c r="L8" s="7" t="s">
        <v>46</v>
      </c>
      <c r="M8" s="8" t="s">
        <v>30</v>
      </c>
      <c r="N8" s="5" t="s">
        <v>33</v>
      </c>
      <c r="O8" s="6" t="s">
        <v>34</v>
      </c>
      <c r="P8" s="7" t="s">
        <v>46</v>
      </c>
      <c r="Q8" s="8" t="s">
        <v>30</v>
      </c>
      <c r="R8" s="5" t="s">
        <v>33</v>
      </c>
      <c r="S8" s="6" t="s">
        <v>34</v>
      </c>
      <c r="T8" s="7" t="s">
        <v>46</v>
      </c>
      <c r="U8" s="9" t="s">
        <v>30</v>
      </c>
      <c r="V8" s="10" t="s">
        <v>33</v>
      </c>
      <c r="W8" s="10" t="s">
        <v>34</v>
      </c>
      <c r="X8" s="10" t="s">
        <v>46</v>
      </c>
      <c r="Y8" s="11" t="s">
        <v>30</v>
      </c>
    </row>
    <row r="9" spans="1:26">
      <c r="A9" s="12" t="s">
        <v>1</v>
      </c>
      <c r="B9" s="13">
        <v>21060</v>
      </c>
      <c r="C9" s="14">
        <v>36008</v>
      </c>
      <c r="D9" s="15">
        <v>3389</v>
      </c>
      <c r="E9" s="16">
        <v>60457</v>
      </c>
      <c r="F9" s="13">
        <v>120</v>
      </c>
      <c r="G9" s="14">
        <v>344</v>
      </c>
      <c r="H9" s="15">
        <v>31</v>
      </c>
      <c r="I9" s="16">
        <v>495</v>
      </c>
      <c r="J9" s="13">
        <v>5283</v>
      </c>
      <c r="K9" s="14">
        <v>10220</v>
      </c>
      <c r="L9" s="15">
        <v>685</v>
      </c>
      <c r="M9" s="16">
        <v>16188</v>
      </c>
      <c r="N9" s="13">
        <v>19029</v>
      </c>
      <c r="O9" s="14">
        <v>21276</v>
      </c>
      <c r="P9" s="15">
        <v>1823</v>
      </c>
      <c r="Q9" s="16">
        <v>42128</v>
      </c>
      <c r="R9" s="13">
        <v>29</v>
      </c>
      <c r="S9" s="14">
        <v>70</v>
      </c>
      <c r="T9" s="15">
        <v>8</v>
      </c>
      <c r="U9" s="17">
        <v>107</v>
      </c>
      <c r="V9" s="18">
        <v>45521</v>
      </c>
      <c r="W9" s="18">
        <v>67918</v>
      </c>
      <c r="X9" s="18">
        <v>5936</v>
      </c>
      <c r="Y9" s="19">
        <v>119375</v>
      </c>
    </row>
    <row r="10" spans="1:26">
      <c r="A10" s="20" t="s">
        <v>2</v>
      </c>
      <c r="B10" s="21">
        <v>667</v>
      </c>
      <c r="C10" s="22">
        <v>1130</v>
      </c>
      <c r="D10" s="23">
        <v>34</v>
      </c>
      <c r="E10" s="24">
        <v>1831</v>
      </c>
      <c r="F10" s="21">
        <v>1</v>
      </c>
      <c r="G10" s="22">
        <v>5</v>
      </c>
      <c r="H10" s="23">
        <v>0</v>
      </c>
      <c r="I10" s="24">
        <v>6</v>
      </c>
      <c r="J10" s="21">
        <v>161</v>
      </c>
      <c r="K10" s="22">
        <v>327</v>
      </c>
      <c r="L10" s="23">
        <v>8</v>
      </c>
      <c r="M10" s="24">
        <v>496</v>
      </c>
      <c r="N10" s="21">
        <v>485</v>
      </c>
      <c r="O10" s="22">
        <v>883</v>
      </c>
      <c r="P10" s="23">
        <v>14</v>
      </c>
      <c r="Q10" s="24">
        <v>1382</v>
      </c>
      <c r="R10" s="21">
        <v>0</v>
      </c>
      <c r="S10" s="22">
        <v>0</v>
      </c>
      <c r="T10" s="23">
        <v>0</v>
      </c>
      <c r="U10" s="25">
        <v>0</v>
      </c>
      <c r="V10" s="26">
        <v>1314</v>
      </c>
      <c r="W10" s="26">
        <v>2345</v>
      </c>
      <c r="X10" s="26">
        <v>56</v>
      </c>
      <c r="Y10" s="27">
        <v>3715</v>
      </c>
      <c r="Z10" s="47">
        <f>Y10/$Y$9</f>
        <v>3.112041884816754E-2</v>
      </c>
    </row>
    <row r="11" spans="1:26">
      <c r="A11" s="28" t="s">
        <v>3</v>
      </c>
      <c r="B11" s="29">
        <v>1846</v>
      </c>
      <c r="C11" s="30">
        <v>3344</v>
      </c>
      <c r="D11" s="31">
        <v>309</v>
      </c>
      <c r="E11" s="32">
        <v>5499</v>
      </c>
      <c r="F11" s="29">
        <v>1</v>
      </c>
      <c r="G11" s="30">
        <v>19</v>
      </c>
      <c r="H11" s="31">
        <v>0</v>
      </c>
      <c r="I11" s="32">
        <v>20</v>
      </c>
      <c r="J11" s="29">
        <v>498</v>
      </c>
      <c r="K11" s="30">
        <v>773</v>
      </c>
      <c r="L11" s="31">
        <v>125</v>
      </c>
      <c r="M11" s="32">
        <v>1396</v>
      </c>
      <c r="N11" s="29">
        <v>2988</v>
      </c>
      <c r="O11" s="30">
        <v>3104</v>
      </c>
      <c r="P11" s="31">
        <v>302</v>
      </c>
      <c r="Q11" s="32">
        <v>6394</v>
      </c>
      <c r="R11" s="29">
        <v>0</v>
      </c>
      <c r="S11" s="30">
        <v>0</v>
      </c>
      <c r="T11" s="31">
        <v>0</v>
      </c>
      <c r="U11" s="33">
        <v>0</v>
      </c>
      <c r="V11" s="34">
        <v>5333</v>
      </c>
      <c r="W11" s="34">
        <v>7240</v>
      </c>
      <c r="X11" s="34">
        <v>736</v>
      </c>
      <c r="Y11" s="35">
        <v>13309</v>
      </c>
      <c r="Z11" s="47">
        <f t="shared" ref="Z11:Z37" si="0">Y11/$Y$9</f>
        <v>0.1114890052356021</v>
      </c>
    </row>
    <row r="12" spans="1:26">
      <c r="A12" s="28" t="s">
        <v>4</v>
      </c>
      <c r="B12" s="29">
        <v>295</v>
      </c>
      <c r="C12" s="30">
        <v>498</v>
      </c>
      <c r="D12" s="31">
        <v>7</v>
      </c>
      <c r="E12" s="32">
        <v>800</v>
      </c>
      <c r="F12" s="29">
        <v>0</v>
      </c>
      <c r="G12" s="30">
        <v>0</v>
      </c>
      <c r="H12" s="31">
        <v>0</v>
      </c>
      <c r="I12" s="32">
        <v>0</v>
      </c>
      <c r="J12" s="29">
        <v>83</v>
      </c>
      <c r="K12" s="30">
        <v>204</v>
      </c>
      <c r="L12" s="31">
        <v>2</v>
      </c>
      <c r="M12" s="32">
        <v>289</v>
      </c>
      <c r="N12" s="29">
        <v>483</v>
      </c>
      <c r="O12" s="30">
        <v>924</v>
      </c>
      <c r="P12" s="31">
        <v>16</v>
      </c>
      <c r="Q12" s="32">
        <v>1423</v>
      </c>
      <c r="R12" s="29">
        <v>0</v>
      </c>
      <c r="S12" s="30">
        <v>0</v>
      </c>
      <c r="T12" s="31">
        <v>0</v>
      </c>
      <c r="U12" s="33">
        <v>0</v>
      </c>
      <c r="V12" s="34">
        <v>861</v>
      </c>
      <c r="W12" s="34">
        <v>1626</v>
      </c>
      <c r="X12" s="34">
        <v>25</v>
      </c>
      <c r="Y12" s="35">
        <v>2512</v>
      </c>
      <c r="Z12" s="47">
        <f t="shared" si="0"/>
        <v>2.1042931937172774E-2</v>
      </c>
    </row>
    <row r="13" spans="1:26">
      <c r="A13" s="28" t="s">
        <v>5</v>
      </c>
      <c r="B13" s="29">
        <v>59</v>
      </c>
      <c r="C13" s="30">
        <v>128</v>
      </c>
      <c r="D13" s="31">
        <v>2</v>
      </c>
      <c r="E13" s="32">
        <v>189</v>
      </c>
      <c r="F13" s="29">
        <v>0</v>
      </c>
      <c r="G13" s="30">
        <v>0</v>
      </c>
      <c r="H13" s="31">
        <v>0</v>
      </c>
      <c r="I13" s="32">
        <v>0</v>
      </c>
      <c r="J13" s="29">
        <v>15</v>
      </c>
      <c r="K13" s="30">
        <v>46</v>
      </c>
      <c r="L13" s="31">
        <v>0</v>
      </c>
      <c r="M13" s="32">
        <v>61</v>
      </c>
      <c r="N13" s="29">
        <v>127</v>
      </c>
      <c r="O13" s="30">
        <v>79</v>
      </c>
      <c r="P13" s="31">
        <v>22</v>
      </c>
      <c r="Q13" s="32">
        <v>228</v>
      </c>
      <c r="R13" s="29">
        <v>0</v>
      </c>
      <c r="S13" s="30">
        <v>0</v>
      </c>
      <c r="T13" s="31">
        <v>0</v>
      </c>
      <c r="U13" s="33">
        <v>0</v>
      </c>
      <c r="V13" s="34">
        <v>201</v>
      </c>
      <c r="W13" s="34">
        <v>253</v>
      </c>
      <c r="X13" s="34">
        <v>24</v>
      </c>
      <c r="Y13" s="35">
        <v>478</v>
      </c>
      <c r="Z13" s="47">
        <f t="shared" si="0"/>
        <v>4.0041884816753928E-3</v>
      </c>
    </row>
    <row r="14" spans="1:26">
      <c r="A14" s="28" t="s">
        <v>6</v>
      </c>
      <c r="B14" s="29">
        <v>591</v>
      </c>
      <c r="C14" s="30">
        <v>1129</v>
      </c>
      <c r="D14" s="31">
        <v>88</v>
      </c>
      <c r="E14" s="32">
        <v>1808</v>
      </c>
      <c r="F14" s="29">
        <v>3</v>
      </c>
      <c r="G14" s="30">
        <v>8</v>
      </c>
      <c r="H14" s="31">
        <v>1</v>
      </c>
      <c r="I14" s="32">
        <v>12</v>
      </c>
      <c r="J14" s="29">
        <v>192</v>
      </c>
      <c r="K14" s="30">
        <v>384</v>
      </c>
      <c r="L14" s="31">
        <v>23</v>
      </c>
      <c r="M14" s="32">
        <v>599</v>
      </c>
      <c r="N14" s="29">
        <v>522</v>
      </c>
      <c r="O14" s="30">
        <v>503</v>
      </c>
      <c r="P14" s="31">
        <v>50</v>
      </c>
      <c r="Q14" s="32">
        <v>1075</v>
      </c>
      <c r="R14" s="29">
        <v>0</v>
      </c>
      <c r="S14" s="30">
        <v>0</v>
      </c>
      <c r="T14" s="31">
        <v>0</v>
      </c>
      <c r="U14" s="33">
        <v>0</v>
      </c>
      <c r="V14" s="34">
        <v>1308</v>
      </c>
      <c r="W14" s="34">
        <v>2024</v>
      </c>
      <c r="X14" s="34">
        <v>162</v>
      </c>
      <c r="Y14" s="35">
        <v>3494</v>
      </c>
      <c r="Z14" s="47">
        <f t="shared" si="0"/>
        <v>2.9269109947643979E-2</v>
      </c>
    </row>
    <row r="15" spans="1:26">
      <c r="A15" s="28" t="s">
        <v>7</v>
      </c>
      <c r="B15" s="29">
        <v>586</v>
      </c>
      <c r="C15" s="30">
        <v>1168</v>
      </c>
      <c r="D15" s="31">
        <v>102</v>
      </c>
      <c r="E15" s="32">
        <v>1856</v>
      </c>
      <c r="F15" s="29">
        <v>0</v>
      </c>
      <c r="G15" s="30">
        <v>0</v>
      </c>
      <c r="H15" s="31">
        <v>0</v>
      </c>
      <c r="I15" s="32">
        <v>0</v>
      </c>
      <c r="J15" s="29">
        <v>139</v>
      </c>
      <c r="K15" s="30">
        <v>357</v>
      </c>
      <c r="L15" s="31">
        <v>28</v>
      </c>
      <c r="M15" s="32">
        <v>524</v>
      </c>
      <c r="N15" s="29">
        <v>199</v>
      </c>
      <c r="O15" s="30">
        <v>141</v>
      </c>
      <c r="P15" s="31">
        <v>13</v>
      </c>
      <c r="Q15" s="32">
        <v>353</v>
      </c>
      <c r="R15" s="29">
        <v>0</v>
      </c>
      <c r="S15" s="30">
        <v>0</v>
      </c>
      <c r="T15" s="31">
        <v>0</v>
      </c>
      <c r="U15" s="33">
        <v>0</v>
      </c>
      <c r="V15" s="34">
        <v>924</v>
      </c>
      <c r="W15" s="34">
        <v>1666</v>
      </c>
      <c r="X15" s="34">
        <v>143</v>
      </c>
      <c r="Y15" s="35">
        <v>2733</v>
      </c>
      <c r="Z15" s="47">
        <f t="shared" si="0"/>
        <v>2.2894240837696336E-2</v>
      </c>
    </row>
    <row r="16" spans="1:26">
      <c r="A16" s="28" t="s">
        <v>8</v>
      </c>
      <c r="B16" s="29">
        <v>1036</v>
      </c>
      <c r="C16" s="30">
        <v>2072</v>
      </c>
      <c r="D16" s="31">
        <v>110</v>
      </c>
      <c r="E16" s="32">
        <v>3218</v>
      </c>
      <c r="F16" s="29">
        <v>2</v>
      </c>
      <c r="G16" s="30">
        <v>8</v>
      </c>
      <c r="H16" s="31">
        <v>0</v>
      </c>
      <c r="I16" s="32">
        <v>10</v>
      </c>
      <c r="J16" s="29">
        <v>460</v>
      </c>
      <c r="K16" s="30">
        <v>938</v>
      </c>
      <c r="L16" s="31">
        <v>57</v>
      </c>
      <c r="M16" s="32">
        <v>1455</v>
      </c>
      <c r="N16" s="29">
        <v>1459</v>
      </c>
      <c r="O16" s="30">
        <v>1865</v>
      </c>
      <c r="P16" s="31">
        <v>77</v>
      </c>
      <c r="Q16" s="32">
        <v>3401</v>
      </c>
      <c r="R16" s="29">
        <v>0</v>
      </c>
      <c r="S16" s="30">
        <v>0</v>
      </c>
      <c r="T16" s="31">
        <v>0</v>
      </c>
      <c r="U16" s="33">
        <v>0</v>
      </c>
      <c r="V16" s="34">
        <v>2957</v>
      </c>
      <c r="W16" s="34">
        <v>4883</v>
      </c>
      <c r="X16" s="34">
        <v>244</v>
      </c>
      <c r="Y16" s="35">
        <v>8084</v>
      </c>
      <c r="Z16" s="47">
        <f t="shared" si="0"/>
        <v>6.7719371727748695E-2</v>
      </c>
    </row>
    <row r="17" spans="1:26">
      <c r="A17" s="28" t="s">
        <v>9</v>
      </c>
      <c r="B17" s="29">
        <v>23</v>
      </c>
      <c r="C17" s="30">
        <v>41</v>
      </c>
      <c r="D17" s="31">
        <v>2</v>
      </c>
      <c r="E17" s="32">
        <v>66</v>
      </c>
      <c r="F17" s="29">
        <v>0</v>
      </c>
      <c r="G17" s="30">
        <v>0</v>
      </c>
      <c r="H17" s="31">
        <v>0</v>
      </c>
      <c r="I17" s="32">
        <v>0</v>
      </c>
      <c r="J17" s="29">
        <v>32</v>
      </c>
      <c r="K17" s="30">
        <v>49</v>
      </c>
      <c r="L17" s="31">
        <v>2</v>
      </c>
      <c r="M17" s="32">
        <v>83</v>
      </c>
      <c r="N17" s="29">
        <v>106</v>
      </c>
      <c r="O17" s="30">
        <v>67</v>
      </c>
      <c r="P17" s="31">
        <v>11</v>
      </c>
      <c r="Q17" s="32">
        <v>184</v>
      </c>
      <c r="R17" s="29">
        <v>0</v>
      </c>
      <c r="S17" s="30">
        <v>0</v>
      </c>
      <c r="T17" s="31">
        <v>0</v>
      </c>
      <c r="U17" s="33">
        <v>0</v>
      </c>
      <c r="V17" s="34">
        <v>161</v>
      </c>
      <c r="W17" s="34">
        <v>157</v>
      </c>
      <c r="X17" s="34">
        <v>15</v>
      </c>
      <c r="Y17" s="35">
        <v>333</v>
      </c>
      <c r="Z17" s="47">
        <f t="shared" si="0"/>
        <v>2.7895287958115181E-3</v>
      </c>
    </row>
    <row r="18" spans="1:26">
      <c r="A18" s="28" t="s">
        <v>10</v>
      </c>
      <c r="B18" s="29">
        <v>155</v>
      </c>
      <c r="C18" s="30">
        <v>246</v>
      </c>
      <c r="D18" s="31">
        <v>25</v>
      </c>
      <c r="E18" s="32">
        <v>426</v>
      </c>
      <c r="F18" s="29">
        <v>0</v>
      </c>
      <c r="G18" s="30">
        <v>1</v>
      </c>
      <c r="H18" s="31">
        <v>0</v>
      </c>
      <c r="I18" s="32">
        <v>1</v>
      </c>
      <c r="J18" s="29">
        <v>80</v>
      </c>
      <c r="K18" s="30">
        <v>196</v>
      </c>
      <c r="L18" s="31">
        <v>14</v>
      </c>
      <c r="M18" s="32">
        <v>290</v>
      </c>
      <c r="N18" s="29">
        <v>184</v>
      </c>
      <c r="O18" s="30">
        <v>173</v>
      </c>
      <c r="P18" s="31">
        <v>33</v>
      </c>
      <c r="Q18" s="32">
        <v>390</v>
      </c>
      <c r="R18" s="29">
        <v>0</v>
      </c>
      <c r="S18" s="30">
        <v>0</v>
      </c>
      <c r="T18" s="31">
        <v>0</v>
      </c>
      <c r="U18" s="33">
        <v>0</v>
      </c>
      <c r="V18" s="34">
        <v>419</v>
      </c>
      <c r="W18" s="34">
        <v>616</v>
      </c>
      <c r="X18" s="34">
        <v>72</v>
      </c>
      <c r="Y18" s="35">
        <v>1107</v>
      </c>
      <c r="Z18" s="47">
        <f t="shared" si="0"/>
        <v>9.273298429319371E-3</v>
      </c>
    </row>
    <row r="19" spans="1:26">
      <c r="A19" s="28" t="s">
        <v>11</v>
      </c>
      <c r="B19" s="29">
        <v>1192</v>
      </c>
      <c r="C19" s="30">
        <v>1942</v>
      </c>
      <c r="D19" s="31">
        <v>234</v>
      </c>
      <c r="E19" s="32">
        <v>3368</v>
      </c>
      <c r="F19" s="29">
        <v>10</v>
      </c>
      <c r="G19" s="30">
        <v>39</v>
      </c>
      <c r="H19" s="31">
        <v>4</v>
      </c>
      <c r="I19" s="32">
        <v>53</v>
      </c>
      <c r="J19" s="29">
        <v>294</v>
      </c>
      <c r="K19" s="30">
        <v>566</v>
      </c>
      <c r="L19" s="31">
        <v>58</v>
      </c>
      <c r="M19" s="32">
        <v>918</v>
      </c>
      <c r="N19" s="29">
        <v>1010</v>
      </c>
      <c r="O19" s="30">
        <v>743</v>
      </c>
      <c r="P19" s="31">
        <v>127</v>
      </c>
      <c r="Q19" s="32">
        <v>1880</v>
      </c>
      <c r="R19" s="29">
        <v>0</v>
      </c>
      <c r="S19" s="30">
        <v>0</v>
      </c>
      <c r="T19" s="31">
        <v>0</v>
      </c>
      <c r="U19" s="33">
        <v>0</v>
      </c>
      <c r="V19" s="34">
        <v>2506</v>
      </c>
      <c r="W19" s="34">
        <v>3290</v>
      </c>
      <c r="X19" s="34">
        <v>423</v>
      </c>
      <c r="Y19" s="35">
        <v>6219</v>
      </c>
      <c r="Z19" s="47">
        <f t="shared" si="0"/>
        <v>5.2096335078534034E-2</v>
      </c>
    </row>
    <row r="20" spans="1:26">
      <c r="A20" s="28" t="s">
        <v>12</v>
      </c>
      <c r="B20" s="29">
        <v>590</v>
      </c>
      <c r="C20" s="30">
        <v>1210</v>
      </c>
      <c r="D20" s="31">
        <v>41</v>
      </c>
      <c r="E20" s="32">
        <v>1841</v>
      </c>
      <c r="F20" s="29">
        <v>2</v>
      </c>
      <c r="G20" s="30">
        <v>8</v>
      </c>
      <c r="H20" s="31">
        <v>2</v>
      </c>
      <c r="I20" s="32">
        <v>12</v>
      </c>
      <c r="J20" s="29">
        <v>183</v>
      </c>
      <c r="K20" s="30">
        <v>318</v>
      </c>
      <c r="L20" s="31">
        <v>11</v>
      </c>
      <c r="M20" s="32">
        <v>512</v>
      </c>
      <c r="N20" s="29">
        <v>551</v>
      </c>
      <c r="O20" s="30">
        <v>708</v>
      </c>
      <c r="P20" s="31">
        <v>32</v>
      </c>
      <c r="Q20" s="32">
        <v>1291</v>
      </c>
      <c r="R20" s="29">
        <v>0</v>
      </c>
      <c r="S20" s="30">
        <v>0</v>
      </c>
      <c r="T20" s="31">
        <v>0</v>
      </c>
      <c r="U20" s="33">
        <v>0</v>
      </c>
      <c r="V20" s="34">
        <v>1326</v>
      </c>
      <c r="W20" s="34">
        <v>2244</v>
      </c>
      <c r="X20" s="34">
        <v>86</v>
      </c>
      <c r="Y20" s="35">
        <v>3656</v>
      </c>
      <c r="Z20" s="47">
        <f t="shared" si="0"/>
        <v>3.0626178010471204E-2</v>
      </c>
    </row>
    <row r="21" spans="1:26">
      <c r="A21" s="28" t="s">
        <v>13</v>
      </c>
      <c r="B21" s="29">
        <v>94</v>
      </c>
      <c r="C21" s="30">
        <v>272</v>
      </c>
      <c r="D21" s="31">
        <v>0</v>
      </c>
      <c r="E21" s="32">
        <v>366</v>
      </c>
      <c r="F21" s="29">
        <v>6</v>
      </c>
      <c r="G21" s="30">
        <v>14</v>
      </c>
      <c r="H21" s="31">
        <v>0</v>
      </c>
      <c r="I21" s="32">
        <v>20</v>
      </c>
      <c r="J21" s="29">
        <v>40</v>
      </c>
      <c r="K21" s="30">
        <v>99</v>
      </c>
      <c r="L21" s="31">
        <v>0</v>
      </c>
      <c r="M21" s="32">
        <v>139</v>
      </c>
      <c r="N21" s="29">
        <v>211</v>
      </c>
      <c r="O21" s="30">
        <v>211</v>
      </c>
      <c r="P21" s="31">
        <v>2</v>
      </c>
      <c r="Q21" s="32">
        <v>424</v>
      </c>
      <c r="R21" s="29">
        <v>0</v>
      </c>
      <c r="S21" s="30">
        <v>0</v>
      </c>
      <c r="T21" s="31">
        <v>0</v>
      </c>
      <c r="U21" s="33">
        <v>0</v>
      </c>
      <c r="V21" s="34">
        <v>351</v>
      </c>
      <c r="W21" s="34">
        <v>596</v>
      </c>
      <c r="X21" s="34">
        <v>2</v>
      </c>
      <c r="Y21" s="35">
        <v>949</v>
      </c>
      <c r="Z21" s="47">
        <f t="shared" si="0"/>
        <v>7.9497382198952873E-3</v>
      </c>
    </row>
    <row r="22" spans="1:26">
      <c r="A22" s="28" t="s">
        <v>14</v>
      </c>
      <c r="B22" s="29">
        <v>270</v>
      </c>
      <c r="C22" s="30">
        <v>504</v>
      </c>
      <c r="D22" s="31">
        <v>36</v>
      </c>
      <c r="E22" s="32">
        <v>810</v>
      </c>
      <c r="F22" s="29">
        <v>0</v>
      </c>
      <c r="G22" s="30">
        <v>0</v>
      </c>
      <c r="H22" s="31">
        <v>0</v>
      </c>
      <c r="I22" s="32">
        <v>0</v>
      </c>
      <c r="J22" s="29">
        <v>47</v>
      </c>
      <c r="K22" s="30">
        <v>55</v>
      </c>
      <c r="L22" s="31">
        <v>7</v>
      </c>
      <c r="M22" s="32">
        <v>109</v>
      </c>
      <c r="N22" s="29">
        <v>67</v>
      </c>
      <c r="O22" s="30">
        <v>67</v>
      </c>
      <c r="P22" s="31">
        <v>14</v>
      </c>
      <c r="Q22" s="32">
        <v>148</v>
      </c>
      <c r="R22" s="29">
        <v>0</v>
      </c>
      <c r="S22" s="30">
        <v>0</v>
      </c>
      <c r="T22" s="31">
        <v>0</v>
      </c>
      <c r="U22" s="33">
        <v>0</v>
      </c>
      <c r="V22" s="34">
        <v>384</v>
      </c>
      <c r="W22" s="34">
        <v>626</v>
      </c>
      <c r="X22" s="34">
        <v>57</v>
      </c>
      <c r="Y22" s="35">
        <v>1067</v>
      </c>
      <c r="Z22" s="47">
        <f t="shared" si="0"/>
        <v>8.9382198952879573E-3</v>
      </c>
    </row>
    <row r="23" spans="1:26">
      <c r="A23" s="28" t="s">
        <v>15</v>
      </c>
      <c r="B23" s="29">
        <v>441</v>
      </c>
      <c r="C23" s="30">
        <v>718</v>
      </c>
      <c r="D23" s="31">
        <v>240</v>
      </c>
      <c r="E23" s="32">
        <v>1399</v>
      </c>
      <c r="F23" s="29">
        <v>8</v>
      </c>
      <c r="G23" s="30">
        <v>10</v>
      </c>
      <c r="H23" s="31">
        <v>15</v>
      </c>
      <c r="I23" s="32">
        <v>33</v>
      </c>
      <c r="J23" s="29">
        <v>116</v>
      </c>
      <c r="K23" s="30">
        <v>258</v>
      </c>
      <c r="L23" s="31">
        <v>43</v>
      </c>
      <c r="M23" s="32">
        <v>417</v>
      </c>
      <c r="N23" s="29">
        <v>128</v>
      </c>
      <c r="O23" s="30">
        <v>254</v>
      </c>
      <c r="P23" s="31">
        <v>102</v>
      </c>
      <c r="Q23" s="32">
        <v>484</v>
      </c>
      <c r="R23" s="29">
        <v>0</v>
      </c>
      <c r="S23" s="30">
        <v>0</v>
      </c>
      <c r="T23" s="31">
        <v>0</v>
      </c>
      <c r="U23" s="33">
        <v>0</v>
      </c>
      <c r="V23" s="34">
        <v>693</v>
      </c>
      <c r="W23" s="34">
        <v>1240</v>
      </c>
      <c r="X23" s="34">
        <v>400</v>
      </c>
      <c r="Y23" s="35">
        <v>2333</v>
      </c>
      <c r="Z23" s="47">
        <f t="shared" si="0"/>
        <v>1.9543455497382199E-2</v>
      </c>
    </row>
    <row r="24" spans="1:26">
      <c r="A24" s="28" t="s">
        <v>16</v>
      </c>
      <c r="B24" s="29">
        <v>3550</v>
      </c>
      <c r="C24" s="30">
        <v>5835</v>
      </c>
      <c r="D24" s="31">
        <v>221</v>
      </c>
      <c r="E24" s="32">
        <v>9606</v>
      </c>
      <c r="F24" s="29">
        <v>5</v>
      </c>
      <c r="G24" s="30">
        <v>12</v>
      </c>
      <c r="H24" s="31">
        <v>0</v>
      </c>
      <c r="I24" s="32">
        <v>17</v>
      </c>
      <c r="J24" s="29">
        <v>642</v>
      </c>
      <c r="K24" s="30">
        <v>1146</v>
      </c>
      <c r="L24" s="31">
        <v>33</v>
      </c>
      <c r="M24" s="32">
        <v>1821</v>
      </c>
      <c r="N24" s="29">
        <v>2063</v>
      </c>
      <c r="O24" s="30">
        <v>2461</v>
      </c>
      <c r="P24" s="31">
        <v>59</v>
      </c>
      <c r="Q24" s="32">
        <v>4583</v>
      </c>
      <c r="R24" s="29">
        <v>0</v>
      </c>
      <c r="S24" s="30">
        <v>0</v>
      </c>
      <c r="T24" s="31">
        <v>0</v>
      </c>
      <c r="U24" s="33">
        <v>0</v>
      </c>
      <c r="V24" s="34">
        <v>6260</v>
      </c>
      <c r="W24" s="34">
        <v>9454</v>
      </c>
      <c r="X24" s="34">
        <v>313</v>
      </c>
      <c r="Y24" s="35">
        <v>16027</v>
      </c>
      <c r="Z24" s="47">
        <f t="shared" si="0"/>
        <v>0.13425759162303666</v>
      </c>
    </row>
    <row r="25" spans="1:26">
      <c r="A25" s="28" t="s">
        <v>17</v>
      </c>
      <c r="B25" s="29">
        <v>50</v>
      </c>
      <c r="C25" s="30">
        <v>122</v>
      </c>
      <c r="D25" s="31">
        <v>0</v>
      </c>
      <c r="E25" s="32">
        <v>172</v>
      </c>
      <c r="F25" s="29">
        <v>0</v>
      </c>
      <c r="G25" s="30">
        <v>0</v>
      </c>
      <c r="H25" s="31">
        <v>0</v>
      </c>
      <c r="I25" s="32">
        <v>0</v>
      </c>
      <c r="J25" s="29">
        <v>15</v>
      </c>
      <c r="K25" s="30">
        <v>49</v>
      </c>
      <c r="L25" s="31">
        <v>0</v>
      </c>
      <c r="M25" s="32">
        <v>64</v>
      </c>
      <c r="N25" s="29">
        <v>77</v>
      </c>
      <c r="O25" s="30">
        <v>85</v>
      </c>
      <c r="P25" s="31">
        <v>0</v>
      </c>
      <c r="Q25" s="32">
        <v>162</v>
      </c>
      <c r="R25" s="29">
        <v>0</v>
      </c>
      <c r="S25" s="30">
        <v>0</v>
      </c>
      <c r="T25" s="31">
        <v>0</v>
      </c>
      <c r="U25" s="33">
        <v>0</v>
      </c>
      <c r="V25" s="34">
        <v>142</v>
      </c>
      <c r="W25" s="34">
        <v>256</v>
      </c>
      <c r="X25" s="34">
        <v>0</v>
      </c>
      <c r="Y25" s="35">
        <v>398</v>
      </c>
      <c r="Z25" s="47">
        <f t="shared" si="0"/>
        <v>3.3340314136125655E-3</v>
      </c>
    </row>
    <row r="26" spans="1:26">
      <c r="A26" s="28" t="s">
        <v>18</v>
      </c>
      <c r="B26" s="29">
        <v>178</v>
      </c>
      <c r="C26" s="30">
        <v>364</v>
      </c>
      <c r="D26" s="31">
        <v>97</v>
      </c>
      <c r="E26" s="32">
        <v>639</v>
      </c>
      <c r="F26" s="29">
        <v>0</v>
      </c>
      <c r="G26" s="30">
        <v>0</v>
      </c>
      <c r="H26" s="31">
        <v>0</v>
      </c>
      <c r="I26" s="32">
        <v>0</v>
      </c>
      <c r="J26" s="29">
        <v>45</v>
      </c>
      <c r="K26" s="30">
        <v>125</v>
      </c>
      <c r="L26" s="31">
        <v>12</v>
      </c>
      <c r="M26" s="32">
        <v>182</v>
      </c>
      <c r="N26" s="29">
        <v>147</v>
      </c>
      <c r="O26" s="30">
        <v>110</v>
      </c>
      <c r="P26" s="31">
        <v>36</v>
      </c>
      <c r="Q26" s="32">
        <v>293</v>
      </c>
      <c r="R26" s="29">
        <v>0</v>
      </c>
      <c r="S26" s="30">
        <v>0</v>
      </c>
      <c r="T26" s="31">
        <v>0</v>
      </c>
      <c r="U26" s="33">
        <v>0</v>
      </c>
      <c r="V26" s="34">
        <v>370</v>
      </c>
      <c r="W26" s="34">
        <v>599</v>
      </c>
      <c r="X26" s="34">
        <v>145</v>
      </c>
      <c r="Y26" s="35">
        <v>1114</v>
      </c>
      <c r="Z26" s="47">
        <f t="shared" si="0"/>
        <v>9.3319371727748693E-3</v>
      </c>
    </row>
    <row r="27" spans="1:26">
      <c r="A27" s="28" t="s">
        <v>19</v>
      </c>
      <c r="B27" s="29">
        <v>1410</v>
      </c>
      <c r="C27" s="30">
        <v>2533</v>
      </c>
      <c r="D27" s="31">
        <v>197</v>
      </c>
      <c r="E27" s="32">
        <v>4140</v>
      </c>
      <c r="F27" s="29">
        <v>3</v>
      </c>
      <c r="G27" s="30">
        <v>11</v>
      </c>
      <c r="H27" s="31">
        <v>2</v>
      </c>
      <c r="I27" s="32">
        <v>16</v>
      </c>
      <c r="J27" s="29">
        <v>253</v>
      </c>
      <c r="K27" s="30">
        <v>495</v>
      </c>
      <c r="L27" s="31">
        <v>51</v>
      </c>
      <c r="M27" s="32">
        <v>799</v>
      </c>
      <c r="N27" s="29">
        <v>792</v>
      </c>
      <c r="O27" s="30">
        <v>868</v>
      </c>
      <c r="P27" s="31">
        <v>87</v>
      </c>
      <c r="Q27" s="32">
        <v>1747</v>
      </c>
      <c r="R27" s="29">
        <v>1</v>
      </c>
      <c r="S27" s="30">
        <v>1</v>
      </c>
      <c r="T27" s="31">
        <v>0</v>
      </c>
      <c r="U27" s="33">
        <v>2</v>
      </c>
      <c r="V27" s="34">
        <v>2459</v>
      </c>
      <c r="W27" s="34">
        <v>3908</v>
      </c>
      <c r="X27" s="34">
        <v>337</v>
      </c>
      <c r="Y27" s="35">
        <v>6704</v>
      </c>
      <c r="Z27" s="47">
        <f t="shared" si="0"/>
        <v>5.6159162303664918E-2</v>
      </c>
    </row>
    <row r="28" spans="1:26">
      <c r="A28" s="28" t="s">
        <v>20</v>
      </c>
      <c r="B28" s="29">
        <v>423</v>
      </c>
      <c r="C28" s="30">
        <v>702</v>
      </c>
      <c r="D28" s="31">
        <v>48</v>
      </c>
      <c r="E28" s="32">
        <v>1173</v>
      </c>
      <c r="F28" s="29">
        <v>2</v>
      </c>
      <c r="G28" s="30">
        <v>3</v>
      </c>
      <c r="H28" s="31">
        <v>0</v>
      </c>
      <c r="I28" s="32">
        <v>5</v>
      </c>
      <c r="J28" s="29">
        <v>76</v>
      </c>
      <c r="K28" s="30">
        <v>210</v>
      </c>
      <c r="L28" s="31">
        <v>11</v>
      </c>
      <c r="M28" s="32">
        <v>297</v>
      </c>
      <c r="N28" s="29">
        <v>183</v>
      </c>
      <c r="O28" s="30">
        <v>151</v>
      </c>
      <c r="P28" s="31">
        <v>10</v>
      </c>
      <c r="Q28" s="32">
        <v>344</v>
      </c>
      <c r="R28" s="29">
        <v>0</v>
      </c>
      <c r="S28" s="30">
        <v>0</v>
      </c>
      <c r="T28" s="31">
        <v>0</v>
      </c>
      <c r="U28" s="33">
        <v>0</v>
      </c>
      <c r="V28" s="34">
        <v>684</v>
      </c>
      <c r="W28" s="34">
        <v>1066</v>
      </c>
      <c r="X28" s="34">
        <v>69</v>
      </c>
      <c r="Y28" s="35">
        <v>1819</v>
      </c>
      <c r="Z28" s="47">
        <f t="shared" si="0"/>
        <v>1.5237696335078535E-2</v>
      </c>
    </row>
    <row r="29" spans="1:26">
      <c r="A29" s="28" t="s">
        <v>21</v>
      </c>
      <c r="B29" s="29">
        <v>381</v>
      </c>
      <c r="C29" s="30">
        <v>703</v>
      </c>
      <c r="D29" s="31">
        <v>1</v>
      </c>
      <c r="E29" s="32">
        <v>1085</v>
      </c>
      <c r="F29" s="29">
        <v>0</v>
      </c>
      <c r="G29" s="30">
        <v>0</v>
      </c>
      <c r="H29" s="31">
        <v>0</v>
      </c>
      <c r="I29" s="32">
        <v>0</v>
      </c>
      <c r="J29" s="29">
        <v>165</v>
      </c>
      <c r="K29" s="30">
        <v>379</v>
      </c>
      <c r="L29" s="31">
        <v>0</v>
      </c>
      <c r="M29" s="32">
        <v>544</v>
      </c>
      <c r="N29" s="29">
        <v>184</v>
      </c>
      <c r="O29" s="30">
        <v>359</v>
      </c>
      <c r="P29" s="31">
        <v>0</v>
      </c>
      <c r="Q29" s="32">
        <v>543</v>
      </c>
      <c r="R29" s="29">
        <v>0</v>
      </c>
      <c r="S29" s="30">
        <v>0</v>
      </c>
      <c r="T29" s="31">
        <v>0</v>
      </c>
      <c r="U29" s="33">
        <v>0</v>
      </c>
      <c r="V29" s="34">
        <v>730</v>
      </c>
      <c r="W29" s="34">
        <v>1441</v>
      </c>
      <c r="X29" s="34">
        <v>1</v>
      </c>
      <c r="Y29" s="35">
        <v>2172</v>
      </c>
      <c r="Z29" s="47">
        <f t="shared" si="0"/>
        <v>1.8194764397905759E-2</v>
      </c>
    </row>
    <row r="30" spans="1:26">
      <c r="A30" s="28" t="s">
        <v>22</v>
      </c>
      <c r="B30" s="29">
        <v>437</v>
      </c>
      <c r="C30" s="30">
        <v>876</v>
      </c>
      <c r="D30" s="31">
        <v>28</v>
      </c>
      <c r="E30" s="32">
        <v>1341</v>
      </c>
      <c r="F30" s="29">
        <v>16</v>
      </c>
      <c r="G30" s="30">
        <v>49</v>
      </c>
      <c r="H30" s="31">
        <v>0</v>
      </c>
      <c r="I30" s="32">
        <v>65</v>
      </c>
      <c r="J30" s="29">
        <v>134</v>
      </c>
      <c r="K30" s="30">
        <v>285</v>
      </c>
      <c r="L30" s="31">
        <v>6</v>
      </c>
      <c r="M30" s="32">
        <v>425</v>
      </c>
      <c r="N30" s="29">
        <v>211</v>
      </c>
      <c r="O30" s="30">
        <v>266</v>
      </c>
      <c r="P30" s="31">
        <v>12</v>
      </c>
      <c r="Q30" s="32">
        <v>489</v>
      </c>
      <c r="R30" s="29">
        <v>0</v>
      </c>
      <c r="S30" s="30">
        <v>0</v>
      </c>
      <c r="T30" s="31">
        <v>0</v>
      </c>
      <c r="U30" s="33">
        <v>0</v>
      </c>
      <c r="V30" s="34">
        <v>798</v>
      </c>
      <c r="W30" s="34">
        <v>1476</v>
      </c>
      <c r="X30" s="34">
        <v>46</v>
      </c>
      <c r="Y30" s="35">
        <v>2320</v>
      </c>
      <c r="Z30" s="47">
        <f t="shared" si="0"/>
        <v>1.9434554973821988E-2</v>
      </c>
    </row>
    <row r="31" spans="1:26">
      <c r="A31" s="28" t="s">
        <v>23</v>
      </c>
      <c r="B31" s="29">
        <v>291</v>
      </c>
      <c r="C31" s="30">
        <v>517</v>
      </c>
      <c r="D31" s="31">
        <v>44</v>
      </c>
      <c r="E31" s="32">
        <v>852</v>
      </c>
      <c r="F31" s="29">
        <v>8</v>
      </c>
      <c r="G31" s="30">
        <v>33</v>
      </c>
      <c r="H31" s="31">
        <v>1</v>
      </c>
      <c r="I31" s="32">
        <v>42</v>
      </c>
      <c r="J31" s="29">
        <v>63</v>
      </c>
      <c r="K31" s="30">
        <v>146</v>
      </c>
      <c r="L31" s="31">
        <v>6</v>
      </c>
      <c r="M31" s="32">
        <v>215</v>
      </c>
      <c r="N31" s="29">
        <v>178</v>
      </c>
      <c r="O31" s="30">
        <v>150</v>
      </c>
      <c r="P31" s="31">
        <v>27</v>
      </c>
      <c r="Q31" s="32">
        <v>355</v>
      </c>
      <c r="R31" s="29">
        <v>0</v>
      </c>
      <c r="S31" s="30">
        <v>0</v>
      </c>
      <c r="T31" s="31">
        <v>0</v>
      </c>
      <c r="U31" s="33">
        <v>0</v>
      </c>
      <c r="V31" s="34">
        <v>540</v>
      </c>
      <c r="W31" s="34">
        <v>846</v>
      </c>
      <c r="X31" s="34">
        <v>78</v>
      </c>
      <c r="Y31" s="35">
        <v>1464</v>
      </c>
      <c r="Z31" s="47">
        <f t="shared" si="0"/>
        <v>1.2263874345549737E-2</v>
      </c>
    </row>
    <row r="32" spans="1:26">
      <c r="A32" s="28" t="s">
        <v>24</v>
      </c>
      <c r="B32" s="29">
        <v>1096</v>
      </c>
      <c r="C32" s="30">
        <v>2000</v>
      </c>
      <c r="D32" s="31">
        <v>122</v>
      </c>
      <c r="E32" s="32">
        <v>3218</v>
      </c>
      <c r="F32" s="29">
        <v>1</v>
      </c>
      <c r="G32" s="30">
        <v>5</v>
      </c>
      <c r="H32" s="31">
        <v>0</v>
      </c>
      <c r="I32" s="32">
        <v>6</v>
      </c>
      <c r="J32" s="29">
        <v>394</v>
      </c>
      <c r="K32" s="30">
        <v>835</v>
      </c>
      <c r="L32" s="31">
        <v>51</v>
      </c>
      <c r="M32" s="32">
        <v>1280</v>
      </c>
      <c r="N32" s="29">
        <v>695</v>
      </c>
      <c r="O32" s="30">
        <v>623</v>
      </c>
      <c r="P32" s="31">
        <v>72</v>
      </c>
      <c r="Q32" s="32">
        <v>1390</v>
      </c>
      <c r="R32" s="29">
        <v>26</v>
      </c>
      <c r="S32" s="30">
        <v>65</v>
      </c>
      <c r="T32" s="31">
        <v>8</v>
      </c>
      <c r="U32" s="33">
        <v>99</v>
      </c>
      <c r="V32" s="34">
        <v>2212</v>
      </c>
      <c r="W32" s="34">
        <v>3528</v>
      </c>
      <c r="X32" s="34">
        <v>253</v>
      </c>
      <c r="Y32" s="35">
        <v>5993</v>
      </c>
      <c r="Z32" s="47">
        <f t="shared" si="0"/>
        <v>5.0203141361256545E-2</v>
      </c>
    </row>
    <row r="33" spans="1:26">
      <c r="A33" s="28" t="s">
        <v>25</v>
      </c>
      <c r="B33" s="29">
        <v>963</v>
      </c>
      <c r="C33" s="30">
        <v>1155</v>
      </c>
      <c r="D33" s="31">
        <v>40</v>
      </c>
      <c r="E33" s="32">
        <v>2158</v>
      </c>
      <c r="F33" s="29">
        <v>0</v>
      </c>
      <c r="G33" s="30">
        <v>0</v>
      </c>
      <c r="H33" s="31">
        <v>0</v>
      </c>
      <c r="I33" s="32">
        <v>0</v>
      </c>
      <c r="J33" s="29">
        <v>236</v>
      </c>
      <c r="K33" s="30">
        <v>349</v>
      </c>
      <c r="L33" s="31">
        <v>19</v>
      </c>
      <c r="M33" s="32">
        <v>604</v>
      </c>
      <c r="N33" s="29">
        <v>247</v>
      </c>
      <c r="O33" s="30">
        <v>162</v>
      </c>
      <c r="P33" s="31">
        <v>16</v>
      </c>
      <c r="Q33" s="32">
        <v>425</v>
      </c>
      <c r="R33" s="29">
        <v>0</v>
      </c>
      <c r="S33" s="30">
        <v>0</v>
      </c>
      <c r="T33" s="31">
        <v>0</v>
      </c>
      <c r="U33" s="33">
        <v>0</v>
      </c>
      <c r="V33" s="34">
        <v>1446</v>
      </c>
      <c r="W33" s="34">
        <v>1666</v>
      </c>
      <c r="X33" s="34">
        <v>75</v>
      </c>
      <c r="Y33" s="35">
        <v>3187</v>
      </c>
      <c r="Z33" s="47">
        <f t="shared" si="0"/>
        <v>2.6697382198952881E-2</v>
      </c>
    </row>
    <row r="34" spans="1:26">
      <c r="A34" s="28" t="s">
        <v>26</v>
      </c>
      <c r="B34" s="29">
        <v>782</v>
      </c>
      <c r="C34" s="30">
        <v>1314</v>
      </c>
      <c r="D34" s="31">
        <v>51</v>
      </c>
      <c r="E34" s="32">
        <v>2147</v>
      </c>
      <c r="F34" s="29">
        <v>29</v>
      </c>
      <c r="G34" s="30">
        <v>72</v>
      </c>
      <c r="H34" s="31">
        <v>3</v>
      </c>
      <c r="I34" s="32">
        <v>104</v>
      </c>
      <c r="J34" s="29">
        <v>258</v>
      </c>
      <c r="K34" s="30">
        <v>532</v>
      </c>
      <c r="L34" s="31">
        <v>16</v>
      </c>
      <c r="M34" s="32">
        <v>806</v>
      </c>
      <c r="N34" s="29">
        <v>1473</v>
      </c>
      <c r="O34" s="30">
        <v>1805</v>
      </c>
      <c r="P34" s="31">
        <v>81</v>
      </c>
      <c r="Q34" s="32">
        <v>3359</v>
      </c>
      <c r="R34" s="29">
        <v>2</v>
      </c>
      <c r="S34" s="30">
        <v>4</v>
      </c>
      <c r="T34" s="31">
        <v>0</v>
      </c>
      <c r="U34" s="33">
        <v>6</v>
      </c>
      <c r="V34" s="34">
        <v>2544</v>
      </c>
      <c r="W34" s="34">
        <v>3727</v>
      </c>
      <c r="X34" s="34">
        <v>151</v>
      </c>
      <c r="Y34" s="35">
        <v>6422</v>
      </c>
      <c r="Z34" s="47">
        <f t="shared" si="0"/>
        <v>5.3796858638743457E-2</v>
      </c>
    </row>
    <row r="35" spans="1:26">
      <c r="A35" s="28" t="s">
        <v>27</v>
      </c>
      <c r="B35" s="29">
        <v>56</v>
      </c>
      <c r="C35" s="30">
        <v>174</v>
      </c>
      <c r="D35" s="31">
        <v>8</v>
      </c>
      <c r="E35" s="32">
        <v>238</v>
      </c>
      <c r="F35" s="29">
        <v>0</v>
      </c>
      <c r="G35" s="30">
        <v>0</v>
      </c>
      <c r="H35" s="31">
        <v>0</v>
      </c>
      <c r="I35" s="32">
        <v>0</v>
      </c>
      <c r="J35" s="29">
        <v>32</v>
      </c>
      <c r="K35" s="30">
        <v>102</v>
      </c>
      <c r="L35" s="31">
        <v>5</v>
      </c>
      <c r="M35" s="32">
        <v>139</v>
      </c>
      <c r="N35" s="29">
        <v>177</v>
      </c>
      <c r="O35" s="30">
        <v>140</v>
      </c>
      <c r="P35" s="31">
        <v>15</v>
      </c>
      <c r="Q35" s="32">
        <v>332</v>
      </c>
      <c r="R35" s="29">
        <v>0</v>
      </c>
      <c r="S35" s="30">
        <v>0</v>
      </c>
      <c r="T35" s="31">
        <v>0</v>
      </c>
      <c r="U35" s="33">
        <v>0</v>
      </c>
      <c r="V35" s="34">
        <v>265</v>
      </c>
      <c r="W35" s="34">
        <v>416</v>
      </c>
      <c r="X35" s="34">
        <v>28</v>
      </c>
      <c r="Y35" s="35">
        <v>709</v>
      </c>
      <c r="Z35" s="47">
        <f t="shared" si="0"/>
        <v>5.9392670157068063E-3</v>
      </c>
    </row>
    <row r="36" spans="1:26">
      <c r="A36" s="28" t="s">
        <v>28</v>
      </c>
      <c r="B36" s="29">
        <v>990</v>
      </c>
      <c r="C36" s="30">
        <v>1177</v>
      </c>
      <c r="D36" s="31">
        <v>43</v>
      </c>
      <c r="E36" s="32">
        <v>2210</v>
      </c>
      <c r="F36" s="29">
        <v>0</v>
      </c>
      <c r="G36" s="30">
        <v>0</v>
      </c>
      <c r="H36" s="31">
        <v>0</v>
      </c>
      <c r="I36" s="32">
        <v>0</v>
      </c>
      <c r="J36" s="29">
        <v>63</v>
      </c>
      <c r="K36" s="30">
        <v>191</v>
      </c>
      <c r="L36" s="31">
        <v>8</v>
      </c>
      <c r="M36" s="32">
        <v>262</v>
      </c>
      <c r="N36" s="29">
        <v>275</v>
      </c>
      <c r="O36" s="30">
        <v>351</v>
      </c>
      <c r="P36" s="31">
        <v>25</v>
      </c>
      <c r="Q36" s="32">
        <v>651</v>
      </c>
      <c r="R36" s="29">
        <v>0</v>
      </c>
      <c r="S36" s="30">
        <v>0</v>
      </c>
      <c r="T36" s="31">
        <v>0</v>
      </c>
      <c r="U36" s="33">
        <v>0</v>
      </c>
      <c r="V36" s="34">
        <v>1328</v>
      </c>
      <c r="W36" s="34">
        <v>1719</v>
      </c>
      <c r="X36" s="34">
        <v>76</v>
      </c>
      <c r="Y36" s="35">
        <v>3123</v>
      </c>
      <c r="Z36" s="47">
        <f t="shared" si="0"/>
        <v>2.6161256544502617E-2</v>
      </c>
    </row>
    <row r="37" spans="1:26" ht="16.5" thickBot="1">
      <c r="A37" s="36" t="s">
        <v>29</v>
      </c>
      <c r="B37" s="37">
        <v>2608</v>
      </c>
      <c r="C37" s="38">
        <v>4134</v>
      </c>
      <c r="D37" s="39">
        <v>1259</v>
      </c>
      <c r="E37" s="40">
        <v>8001</v>
      </c>
      <c r="F37" s="37">
        <v>23</v>
      </c>
      <c r="G37" s="38">
        <v>47</v>
      </c>
      <c r="H37" s="39">
        <v>3</v>
      </c>
      <c r="I37" s="40">
        <v>73</v>
      </c>
      <c r="J37" s="37">
        <v>567</v>
      </c>
      <c r="K37" s="38">
        <v>806</v>
      </c>
      <c r="L37" s="39">
        <v>89</v>
      </c>
      <c r="M37" s="40">
        <v>1462</v>
      </c>
      <c r="N37" s="37">
        <v>3807</v>
      </c>
      <c r="O37" s="38">
        <v>4023</v>
      </c>
      <c r="P37" s="39">
        <v>568</v>
      </c>
      <c r="Q37" s="40">
        <v>8398</v>
      </c>
      <c r="R37" s="37">
        <v>0</v>
      </c>
      <c r="S37" s="38">
        <v>0</v>
      </c>
      <c r="T37" s="39">
        <v>0</v>
      </c>
      <c r="U37" s="41">
        <v>0</v>
      </c>
      <c r="V37" s="42">
        <v>7005</v>
      </c>
      <c r="W37" s="42">
        <v>9010</v>
      </c>
      <c r="X37" s="42">
        <v>1919</v>
      </c>
      <c r="Y37" s="43">
        <v>17934</v>
      </c>
      <c r="Z37" s="47">
        <f t="shared" si="0"/>
        <v>0.1502324607329843</v>
      </c>
    </row>
    <row r="38" spans="1:26">
      <c r="A38" s="257" t="s">
        <v>47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</row>
    <row r="39" spans="1:26">
      <c r="A39" s="257" t="s">
        <v>48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</row>
    <row r="40" spans="1:26">
      <c r="A40" s="257" t="s">
        <v>49</v>
      </c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/>
  </sheetViews>
  <sheetFormatPr defaultRowHeight="15"/>
  <cols>
    <col min="1" max="1" width="25.7109375" customWidth="1"/>
    <col min="8" max="8" width="11.7109375" customWidth="1"/>
    <col min="9" max="9" width="10.85546875" customWidth="1"/>
    <col min="18" max="18" width="10.42578125" bestFit="1" customWidth="1"/>
    <col min="22" max="22" width="12.85546875" bestFit="1" customWidth="1"/>
  </cols>
  <sheetData>
    <row r="1" spans="1:22" ht="18.75">
      <c r="A1" s="273" t="s">
        <v>174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</row>
    <row r="2" spans="1:22" ht="18.75">
      <c r="A2" s="273" t="s">
        <v>31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</row>
    <row r="3" spans="1:22" ht="18.75">
      <c r="A3" s="273" t="s">
        <v>32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</row>
    <row r="4" spans="1:22" ht="18.75">
      <c r="A4" s="273" t="s">
        <v>175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</row>
    <row r="5" spans="1:22" ht="18.75">
      <c r="A5" s="273" t="s">
        <v>176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</row>
    <row r="6" spans="1:22" ht="18.75">
      <c r="A6" s="273" t="s">
        <v>40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</row>
    <row r="7" spans="1:22" ht="15.75" customHeight="1" thickBot="1">
      <c r="A7" s="275" t="s">
        <v>177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</row>
    <row r="8" spans="1:22" ht="15.75" thickBot="1">
      <c r="A8" s="269" t="s">
        <v>0</v>
      </c>
      <c r="B8" s="267" t="s">
        <v>178</v>
      </c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3"/>
      <c r="U8" s="263"/>
      <c r="V8" s="264"/>
    </row>
    <row r="9" spans="1:22" ht="15" customHeight="1">
      <c r="A9" s="270"/>
      <c r="B9" s="277" t="s">
        <v>180</v>
      </c>
      <c r="C9" s="278"/>
      <c r="D9" s="277" t="s">
        <v>181</v>
      </c>
      <c r="E9" s="278"/>
      <c r="F9" s="277" t="s">
        <v>182</v>
      </c>
      <c r="G9" s="278"/>
      <c r="H9" s="279" t="s">
        <v>183</v>
      </c>
      <c r="I9" s="278"/>
      <c r="J9" s="277" t="s">
        <v>184</v>
      </c>
      <c r="K9" s="278"/>
      <c r="L9" s="277" t="s">
        <v>185</v>
      </c>
      <c r="M9" s="278"/>
      <c r="N9" s="277" t="s">
        <v>186</v>
      </c>
      <c r="O9" s="278"/>
      <c r="P9" s="277" t="s">
        <v>187</v>
      </c>
      <c r="Q9" s="278"/>
      <c r="R9" s="204" t="s">
        <v>30</v>
      </c>
      <c r="S9" s="166" t="s">
        <v>0</v>
      </c>
      <c r="T9" s="263" t="s">
        <v>179</v>
      </c>
      <c r="U9" s="265"/>
      <c r="V9" s="266"/>
    </row>
    <row r="10" spans="1:22">
      <c r="A10" s="271"/>
      <c r="B10" s="202" t="s">
        <v>34</v>
      </c>
      <c r="C10" s="208" t="s">
        <v>33</v>
      </c>
      <c r="D10" s="220" t="s">
        <v>34</v>
      </c>
      <c r="E10" s="208" t="s">
        <v>33</v>
      </c>
      <c r="F10" s="223" t="s">
        <v>34</v>
      </c>
      <c r="G10" s="208" t="s">
        <v>33</v>
      </c>
      <c r="H10" s="223" t="s">
        <v>34</v>
      </c>
      <c r="I10" s="203" t="s">
        <v>33</v>
      </c>
      <c r="J10" s="202" t="s">
        <v>34</v>
      </c>
      <c r="K10" s="203" t="s">
        <v>33</v>
      </c>
      <c r="L10" s="202" t="s">
        <v>34</v>
      </c>
      <c r="M10" s="203" t="s">
        <v>33</v>
      </c>
      <c r="N10" s="202" t="s">
        <v>34</v>
      </c>
      <c r="O10" s="203" t="s">
        <v>33</v>
      </c>
      <c r="P10" s="202" t="s">
        <v>34</v>
      </c>
      <c r="Q10" s="205" t="s">
        <v>33</v>
      </c>
      <c r="R10" s="204" t="s">
        <v>188</v>
      </c>
      <c r="S10" s="166" t="s">
        <v>30</v>
      </c>
      <c r="T10" s="189" t="s">
        <v>189</v>
      </c>
      <c r="U10" s="185" t="s">
        <v>190</v>
      </c>
      <c r="V10" s="186" t="s">
        <v>191</v>
      </c>
    </row>
    <row r="11" spans="1:22">
      <c r="A11" s="191" t="s">
        <v>1</v>
      </c>
      <c r="B11" s="190">
        <v>118</v>
      </c>
      <c r="C11" s="192">
        <v>103</v>
      </c>
      <c r="D11" s="216">
        <v>205</v>
      </c>
      <c r="E11" s="192">
        <v>114</v>
      </c>
      <c r="F11" s="218">
        <v>23</v>
      </c>
      <c r="G11" s="192">
        <v>6</v>
      </c>
      <c r="H11" s="218">
        <v>1413</v>
      </c>
      <c r="I11" s="192">
        <v>515</v>
      </c>
      <c r="J11" s="221">
        <v>1722</v>
      </c>
      <c r="K11" s="222">
        <v>933</v>
      </c>
      <c r="L11" s="190">
        <v>3652</v>
      </c>
      <c r="M11" s="219">
        <v>1756</v>
      </c>
      <c r="N11" s="190">
        <v>18</v>
      </c>
      <c r="O11" s="219">
        <v>5</v>
      </c>
      <c r="P11" s="190">
        <v>187</v>
      </c>
      <c r="Q11" s="217">
        <v>94</v>
      </c>
      <c r="R11" s="215">
        <v>306</v>
      </c>
      <c r="S11" s="193">
        <v>11170</v>
      </c>
      <c r="T11" s="190">
        <v>409</v>
      </c>
      <c r="U11" s="187">
        <v>456</v>
      </c>
      <c r="V11" s="188">
        <v>4884</v>
      </c>
    </row>
    <row r="12" spans="1:22">
      <c r="A12" s="179" t="s">
        <v>2</v>
      </c>
      <c r="B12" s="180">
        <v>1</v>
      </c>
      <c r="C12" s="182">
        <v>4</v>
      </c>
      <c r="D12" s="197">
        <v>7</v>
      </c>
      <c r="E12" s="182">
        <v>8</v>
      </c>
      <c r="F12" s="196">
        <v>1</v>
      </c>
      <c r="G12" s="182">
        <v>1</v>
      </c>
      <c r="H12" s="196">
        <v>41</v>
      </c>
      <c r="I12" s="182">
        <v>8</v>
      </c>
      <c r="J12" s="196">
        <v>53</v>
      </c>
      <c r="K12" s="212">
        <v>19</v>
      </c>
      <c r="L12" s="180">
        <v>240</v>
      </c>
      <c r="M12" s="212">
        <v>166</v>
      </c>
      <c r="N12" s="180">
        <v>0</v>
      </c>
      <c r="O12" s="212">
        <v>0</v>
      </c>
      <c r="P12" s="180">
        <v>14</v>
      </c>
      <c r="Q12" s="201">
        <v>13</v>
      </c>
      <c r="R12" s="207">
        <v>4</v>
      </c>
      <c r="S12" s="183">
        <v>580</v>
      </c>
      <c r="T12" s="180">
        <v>33</v>
      </c>
      <c r="U12" s="181">
        <v>22</v>
      </c>
      <c r="V12" s="184">
        <v>318</v>
      </c>
    </row>
    <row r="13" spans="1:22">
      <c r="A13" s="173" t="s">
        <v>3</v>
      </c>
      <c r="B13" s="171">
        <v>26</v>
      </c>
      <c r="C13" s="175">
        <v>16</v>
      </c>
      <c r="D13" s="198">
        <v>8</v>
      </c>
      <c r="E13" s="175">
        <v>17</v>
      </c>
      <c r="F13" s="194">
        <v>0</v>
      </c>
      <c r="G13" s="175">
        <v>2</v>
      </c>
      <c r="H13" s="194">
        <v>179</v>
      </c>
      <c r="I13" s="175">
        <v>83</v>
      </c>
      <c r="J13" s="194">
        <v>126</v>
      </c>
      <c r="K13" s="213">
        <v>107</v>
      </c>
      <c r="L13" s="171">
        <v>76</v>
      </c>
      <c r="M13" s="213">
        <v>59</v>
      </c>
      <c r="N13" s="171">
        <v>2</v>
      </c>
      <c r="O13" s="213">
        <v>1</v>
      </c>
      <c r="P13" s="171">
        <v>11</v>
      </c>
      <c r="Q13" s="200">
        <v>4</v>
      </c>
      <c r="R13" s="206">
        <v>39</v>
      </c>
      <c r="S13" s="177">
        <v>756</v>
      </c>
      <c r="T13" s="171">
        <v>23</v>
      </c>
      <c r="U13" s="167">
        <v>91</v>
      </c>
      <c r="V13" s="168">
        <v>392</v>
      </c>
    </row>
    <row r="14" spans="1:22">
      <c r="A14" s="173" t="s">
        <v>4</v>
      </c>
      <c r="B14" s="171">
        <v>3</v>
      </c>
      <c r="C14" s="175">
        <v>2</v>
      </c>
      <c r="D14" s="198">
        <v>3</v>
      </c>
      <c r="E14" s="175">
        <v>1</v>
      </c>
      <c r="F14" s="194">
        <v>1</v>
      </c>
      <c r="G14" s="175">
        <v>0</v>
      </c>
      <c r="H14" s="194">
        <v>27</v>
      </c>
      <c r="I14" s="175">
        <v>8</v>
      </c>
      <c r="J14" s="194">
        <v>30</v>
      </c>
      <c r="K14" s="213">
        <v>5</v>
      </c>
      <c r="L14" s="171">
        <v>105</v>
      </c>
      <c r="M14" s="213">
        <v>38</v>
      </c>
      <c r="N14" s="171">
        <v>0</v>
      </c>
      <c r="O14" s="213">
        <v>0</v>
      </c>
      <c r="P14" s="171">
        <v>3</v>
      </c>
      <c r="Q14" s="200">
        <v>3</v>
      </c>
      <c r="R14" s="206">
        <v>3</v>
      </c>
      <c r="S14" s="177">
        <v>232</v>
      </c>
      <c r="T14" s="171">
        <v>10</v>
      </c>
      <c r="U14" s="167" t="s">
        <v>192</v>
      </c>
      <c r="V14" s="168">
        <v>130</v>
      </c>
    </row>
    <row r="15" spans="1:22">
      <c r="A15" s="173" t="s">
        <v>5</v>
      </c>
      <c r="B15" s="171">
        <v>0</v>
      </c>
      <c r="C15" s="175">
        <v>0</v>
      </c>
      <c r="D15" s="198">
        <v>0</v>
      </c>
      <c r="E15" s="175">
        <v>0</v>
      </c>
      <c r="F15" s="194">
        <v>1</v>
      </c>
      <c r="G15" s="175">
        <v>0</v>
      </c>
      <c r="H15" s="194">
        <v>4</v>
      </c>
      <c r="I15" s="175">
        <v>2</v>
      </c>
      <c r="J15" s="194">
        <v>4</v>
      </c>
      <c r="K15" s="213">
        <v>1</v>
      </c>
      <c r="L15" s="171">
        <v>55</v>
      </c>
      <c r="M15" s="213">
        <v>14</v>
      </c>
      <c r="N15" s="171">
        <v>0</v>
      </c>
      <c r="O15" s="213">
        <v>0</v>
      </c>
      <c r="P15" s="171">
        <v>1</v>
      </c>
      <c r="Q15" s="200">
        <v>0</v>
      </c>
      <c r="R15" s="206">
        <v>0</v>
      </c>
      <c r="S15" s="177">
        <v>82</v>
      </c>
      <c r="T15" s="171">
        <v>2</v>
      </c>
      <c r="U15" s="167" t="s">
        <v>192</v>
      </c>
      <c r="V15" s="168">
        <v>36</v>
      </c>
    </row>
    <row r="16" spans="1:22">
      <c r="A16" s="173" t="s">
        <v>6</v>
      </c>
      <c r="B16" s="171">
        <v>0</v>
      </c>
      <c r="C16" s="175">
        <v>1</v>
      </c>
      <c r="D16" s="198">
        <v>3</v>
      </c>
      <c r="E16" s="175">
        <v>5</v>
      </c>
      <c r="F16" s="194">
        <v>0</v>
      </c>
      <c r="G16" s="175">
        <v>0</v>
      </c>
      <c r="H16" s="194">
        <v>40</v>
      </c>
      <c r="I16" s="175">
        <v>8</v>
      </c>
      <c r="J16" s="194">
        <v>48</v>
      </c>
      <c r="K16" s="213">
        <v>24</v>
      </c>
      <c r="L16" s="171">
        <v>217</v>
      </c>
      <c r="M16" s="213">
        <v>118</v>
      </c>
      <c r="N16" s="171">
        <v>0</v>
      </c>
      <c r="O16" s="213">
        <v>0</v>
      </c>
      <c r="P16" s="171">
        <v>11</v>
      </c>
      <c r="Q16" s="200">
        <v>5</v>
      </c>
      <c r="R16" s="206">
        <v>24</v>
      </c>
      <c r="S16" s="177">
        <v>504</v>
      </c>
      <c r="T16" s="171">
        <v>11</v>
      </c>
      <c r="U16" s="167">
        <v>77</v>
      </c>
      <c r="V16" s="168">
        <v>222</v>
      </c>
    </row>
    <row r="17" spans="1:24">
      <c r="A17" s="199" t="s">
        <v>7</v>
      </c>
      <c r="B17" s="171">
        <v>5</v>
      </c>
      <c r="C17" s="175">
        <v>1</v>
      </c>
      <c r="D17" s="198">
        <v>13</v>
      </c>
      <c r="E17" s="175">
        <v>0</v>
      </c>
      <c r="F17" s="194">
        <v>4</v>
      </c>
      <c r="G17" s="175">
        <v>0</v>
      </c>
      <c r="H17" s="194">
        <v>37</v>
      </c>
      <c r="I17" s="175">
        <v>5</v>
      </c>
      <c r="J17" s="194">
        <v>62</v>
      </c>
      <c r="K17" s="213">
        <v>31</v>
      </c>
      <c r="L17" s="171">
        <v>168</v>
      </c>
      <c r="M17" s="213">
        <v>57</v>
      </c>
      <c r="N17" s="171">
        <v>0</v>
      </c>
      <c r="O17" s="213">
        <v>0</v>
      </c>
      <c r="P17" s="171">
        <v>4</v>
      </c>
      <c r="Q17" s="200">
        <v>3</v>
      </c>
      <c r="R17" s="206">
        <v>8</v>
      </c>
      <c r="S17" s="177">
        <v>398</v>
      </c>
      <c r="T17" s="171">
        <v>10</v>
      </c>
      <c r="U17" s="167" t="s">
        <v>192</v>
      </c>
      <c r="V17" s="168">
        <v>161</v>
      </c>
    </row>
    <row r="18" spans="1:24">
      <c r="A18" s="173" t="s">
        <v>8</v>
      </c>
      <c r="B18" s="171">
        <v>2</v>
      </c>
      <c r="C18" s="175">
        <v>2</v>
      </c>
      <c r="D18" s="198">
        <v>31</v>
      </c>
      <c r="E18" s="175">
        <v>12</v>
      </c>
      <c r="F18" s="194">
        <v>1</v>
      </c>
      <c r="G18" s="175">
        <v>2</v>
      </c>
      <c r="H18" s="194">
        <v>235</v>
      </c>
      <c r="I18" s="175">
        <v>83</v>
      </c>
      <c r="J18" s="194">
        <v>69</v>
      </c>
      <c r="K18" s="213">
        <v>38</v>
      </c>
      <c r="L18" s="171">
        <v>418</v>
      </c>
      <c r="M18" s="213">
        <v>212</v>
      </c>
      <c r="N18" s="171">
        <v>4</v>
      </c>
      <c r="O18" s="213">
        <v>0</v>
      </c>
      <c r="P18" s="171">
        <v>26</v>
      </c>
      <c r="Q18" s="200">
        <v>10</v>
      </c>
      <c r="R18" s="206">
        <v>30</v>
      </c>
      <c r="S18" s="177">
        <v>1175</v>
      </c>
      <c r="T18" s="171">
        <v>52</v>
      </c>
      <c r="U18" s="167">
        <v>7</v>
      </c>
      <c r="V18" s="168">
        <v>425</v>
      </c>
    </row>
    <row r="19" spans="1:24">
      <c r="A19" s="173" t="s">
        <v>9</v>
      </c>
      <c r="B19" s="171" t="s">
        <v>193</v>
      </c>
      <c r="C19" s="175" t="s">
        <v>193</v>
      </c>
      <c r="D19" s="198" t="s">
        <v>193</v>
      </c>
      <c r="E19" s="175" t="s">
        <v>193</v>
      </c>
      <c r="F19" s="194" t="s">
        <v>193</v>
      </c>
      <c r="G19" s="175" t="s">
        <v>193</v>
      </c>
      <c r="H19" s="194" t="s">
        <v>193</v>
      </c>
      <c r="I19" s="175" t="s">
        <v>193</v>
      </c>
      <c r="J19" s="194" t="s">
        <v>193</v>
      </c>
      <c r="K19" s="213" t="s">
        <v>193</v>
      </c>
      <c r="L19" s="171" t="s">
        <v>193</v>
      </c>
      <c r="M19" s="213" t="s">
        <v>193</v>
      </c>
      <c r="N19" s="171" t="s">
        <v>193</v>
      </c>
      <c r="O19" s="213" t="s">
        <v>193</v>
      </c>
      <c r="P19" s="171" t="s">
        <v>193</v>
      </c>
      <c r="Q19" s="200" t="s">
        <v>193</v>
      </c>
      <c r="R19" s="206" t="s">
        <v>193</v>
      </c>
      <c r="S19" s="177">
        <v>0</v>
      </c>
      <c r="T19" s="171" t="s">
        <v>193</v>
      </c>
      <c r="U19" s="167" t="s">
        <v>193</v>
      </c>
      <c r="V19" s="168" t="s">
        <v>193</v>
      </c>
      <c r="W19" s="165"/>
      <c r="X19" s="132" t="s">
        <v>201</v>
      </c>
    </row>
    <row r="20" spans="1:24">
      <c r="A20" s="173" t="s">
        <v>10</v>
      </c>
      <c r="B20" s="171">
        <v>1</v>
      </c>
      <c r="C20" s="175">
        <v>0</v>
      </c>
      <c r="D20" s="198">
        <v>2</v>
      </c>
      <c r="E20" s="175">
        <v>0</v>
      </c>
      <c r="F20" s="194">
        <v>1</v>
      </c>
      <c r="G20" s="175">
        <v>0</v>
      </c>
      <c r="H20" s="194">
        <v>4</v>
      </c>
      <c r="I20" s="175">
        <v>0</v>
      </c>
      <c r="J20" s="194">
        <v>4</v>
      </c>
      <c r="K20" s="213">
        <v>2</v>
      </c>
      <c r="L20" s="171">
        <v>26</v>
      </c>
      <c r="M20" s="213">
        <v>20</v>
      </c>
      <c r="N20" s="171">
        <v>0</v>
      </c>
      <c r="O20" s="213">
        <v>0</v>
      </c>
      <c r="P20" s="171">
        <v>1</v>
      </c>
      <c r="Q20" s="200">
        <v>1</v>
      </c>
      <c r="R20" s="206">
        <v>2</v>
      </c>
      <c r="S20" s="177">
        <v>64</v>
      </c>
      <c r="T20" s="171">
        <v>5</v>
      </c>
      <c r="U20" s="167">
        <v>2</v>
      </c>
      <c r="V20" s="168">
        <v>28</v>
      </c>
    </row>
    <row r="21" spans="1:24">
      <c r="A21" s="173" t="s">
        <v>12</v>
      </c>
      <c r="B21" s="171">
        <v>1</v>
      </c>
      <c r="C21" s="175">
        <v>3</v>
      </c>
      <c r="D21" s="198">
        <v>8</v>
      </c>
      <c r="E21" s="175">
        <v>7</v>
      </c>
      <c r="F21" s="194">
        <v>2</v>
      </c>
      <c r="G21" s="175">
        <v>0</v>
      </c>
      <c r="H21" s="194">
        <v>96</v>
      </c>
      <c r="I21" s="175">
        <v>35</v>
      </c>
      <c r="J21" s="194">
        <v>122</v>
      </c>
      <c r="K21" s="213">
        <v>48</v>
      </c>
      <c r="L21" s="171">
        <v>331</v>
      </c>
      <c r="M21" s="213">
        <v>127</v>
      </c>
      <c r="N21" s="171">
        <v>2</v>
      </c>
      <c r="O21" s="213">
        <v>0</v>
      </c>
      <c r="P21" s="171">
        <v>5</v>
      </c>
      <c r="Q21" s="200">
        <v>1</v>
      </c>
      <c r="R21" s="206">
        <v>27</v>
      </c>
      <c r="S21" s="177">
        <v>815</v>
      </c>
      <c r="T21" s="171">
        <v>34</v>
      </c>
      <c r="U21" s="167">
        <v>4</v>
      </c>
      <c r="V21" s="168">
        <v>397</v>
      </c>
    </row>
    <row r="22" spans="1:24">
      <c r="A22" s="199" t="s">
        <v>194</v>
      </c>
      <c r="B22" s="171">
        <v>0</v>
      </c>
      <c r="C22" s="175">
        <v>0</v>
      </c>
      <c r="D22" s="198">
        <v>1</v>
      </c>
      <c r="E22" s="175">
        <v>0</v>
      </c>
      <c r="F22" s="194">
        <v>0</v>
      </c>
      <c r="G22" s="175">
        <v>0</v>
      </c>
      <c r="H22" s="194">
        <v>5</v>
      </c>
      <c r="I22" s="175">
        <v>1</v>
      </c>
      <c r="J22" s="194">
        <v>6</v>
      </c>
      <c r="K22" s="213">
        <v>0</v>
      </c>
      <c r="L22" s="171">
        <v>44</v>
      </c>
      <c r="M22" s="213">
        <v>4</v>
      </c>
      <c r="N22" s="171">
        <v>0</v>
      </c>
      <c r="O22" s="213">
        <v>0</v>
      </c>
      <c r="P22" s="171">
        <v>0</v>
      </c>
      <c r="Q22" s="200">
        <v>0</v>
      </c>
      <c r="R22" s="206">
        <v>0</v>
      </c>
      <c r="S22" s="177">
        <v>61</v>
      </c>
      <c r="T22" s="171" t="s">
        <v>192</v>
      </c>
      <c r="U22" s="167" t="s">
        <v>192</v>
      </c>
      <c r="V22" s="168">
        <v>27</v>
      </c>
    </row>
    <row r="23" spans="1:24">
      <c r="A23" s="173" t="s">
        <v>14</v>
      </c>
      <c r="B23" s="171">
        <v>1</v>
      </c>
      <c r="C23" s="175">
        <v>0</v>
      </c>
      <c r="D23" s="198">
        <v>3</v>
      </c>
      <c r="E23" s="175">
        <v>2</v>
      </c>
      <c r="F23" s="194">
        <v>0</v>
      </c>
      <c r="G23" s="175">
        <v>0</v>
      </c>
      <c r="H23" s="194">
        <v>4</v>
      </c>
      <c r="I23" s="175">
        <v>2</v>
      </c>
      <c r="J23" s="194">
        <v>10</v>
      </c>
      <c r="K23" s="213">
        <v>2</v>
      </c>
      <c r="L23" s="171">
        <v>40</v>
      </c>
      <c r="M23" s="213">
        <v>7</v>
      </c>
      <c r="N23" s="171">
        <v>0</v>
      </c>
      <c r="O23" s="213">
        <v>1</v>
      </c>
      <c r="P23" s="171">
        <v>1</v>
      </c>
      <c r="Q23" s="200">
        <v>0</v>
      </c>
      <c r="R23" s="206">
        <v>1</v>
      </c>
      <c r="S23" s="177">
        <v>74</v>
      </c>
      <c r="T23" s="171">
        <v>1</v>
      </c>
      <c r="U23" s="167">
        <v>9</v>
      </c>
      <c r="V23" s="168">
        <v>34</v>
      </c>
    </row>
    <row r="24" spans="1:24">
      <c r="A24" s="173" t="s">
        <v>15</v>
      </c>
      <c r="B24" s="171">
        <v>0</v>
      </c>
      <c r="C24" s="175">
        <v>1</v>
      </c>
      <c r="D24" s="198">
        <v>10</v>
      </c>
      <c r="E24" s="175">
        <v>1</v>
      </c>
      <c r="F24" s="194">
        <v>2</v>
      </c>
      <c r="G24" s="175">
        <v>0</v>
      </c>
      <c r="H24" s="194">
        <v>19</v>
      </c>
      <c r="I24" s="175">
        <v>6</v>
      </c>
      <c r="J24" s="194">
        <v>31</v>
      </c>
      <c r="K24" s="213">
        <v>7</v>
      </c>
      <c r="L24" s="171">
        <v>140</v>
      </c>
      <c r="M24" s="213">
        <v>35</v>
      </c>
      <c r="N24" s="171">
        <v>1</v>
      </c>
      <c r="O24" s="213">
        <v>0</v>
      </c>
      <c r="P24" s="171">
        <v>5</v>
      </c>
      <c r="Q24" s="200">
        <v>1</v>
      </c>
      <c r="R24" s="206">
        <v>6</v>
      </c>
      <c r="S24" s="177">
        <v>265</v>
      </c>
      <c r="T24" s="171">
        <v>10</v>
      </c>
      <c r="U24" s="167">
        <v>5</v>
      </c>
      <c r="V24" s="168">
        <v>90</v>
      </c>
    </row>
    <row r="25" spans="1:24">
      <c r="A25" s="173" t="s">
        <v>16</v>
      </c>
      <c r="B25" s="171">
        <v>36</v>
      </c>
      <c r="C25" s="175">
        <v>40</v>
      </c>
      <c r="D25" s="198">
        <v>7</v>
      </c>
      <c r="E25" s="175">
        <v>8</v>
      </c>
      <c r="F25" s="194">
        <v>0</v>
      </c>
      <c r="G25" s="175">
        <v>0</v>
      </c>
      <c r="H25" s="194">
        <v>185</v>
      </c>
      <c r="I25" s="175">
        <v>86</v>
      </c>
      <c r="J25" s="194">
        <v>562</v>
      </c>
      <c r="K25" s="213">
        <v>358</v>
      </c>
      <c r="L25" s="171">
        <v>44</v>
      </c>
      <c r="M25" s="213">
        <v>28</v>
      </c>
      <c r="N25" s="171">
        <v>0</v>
      </c>
      <c r="O25" s="213">
        <v>0</v>
      </c>
      <c r="P25" s="171">
        <v>6</v>
      </c>
      <c r="Q25" s="200">
        <v>4</v>
      </c>
      <c r="R25" s="206">
        <v>26</v>
      </c>
      <c r="S25" s="177">
        <v>1390</v>
      </c>
      <c r="T25" s="171">
        <v>42</v>
      </c>
      <c r="U25" s="167">
        <v>81</v>
      </c>
      <c r="V25" s="168">
        <v>585</v>
      </c>
    </row>
    <row r="26" spans="1:24">
      <c r="A26" s="173" t="s">
        <v>17</v>
      </c>
      <c r="B26" s="171">
        <v>0</v>
      </c>
      <c r="C26" s="175">
        <v>0</v>
      </c>
      <c r="D26" s="198">
        <v>1</v>
      </c>
      <c r="E26" s="175">
        <v>0</v>
      </c>
      <c r="F26" s="194">
        <v>0</v>
      </c>
      <c r="G26" s="175">
        <v>0</v>
      </c>
      <c r="H26" s="194">
        <v>7</v>
      </c>
      <c r="I26" s="175">
        <v>0</v>
      </c>
      <c r="J26" s="194">
        <v>0</v>
      </c>
      <c r="K26" s="213">
        <v>0</v>
      </c>
      <c r="L26" s="171">
        <v>15</v>
      </c>
      <c r="M26" s="213">
        <v>0</v>
      </c>
      <c r="N26" s="171">
        <v>0</v>
      </c>
      <c r="O26" s="213">
        <v>0</v>
      </c>
      <c r="P26" s="171">
        <v>0</v>
      </c>
      <c r="Q26" s="200">
        <v>0</v>
      </c>
      <c r="R26" s="206">
        <v>0</v>
      </c>
      <c r="S26" s="177">
        <v>23</v>
      </c>
      <c r="T26" s="171" t="s">
        <v>192</v>
      </c>
      <c r="U26" s="167" t="s">
        <v>192</v>
      </c>
      <c r="V26" s="168">
        <v>1</v>
      </c>
    </row>
    <row r="27" spans="1:24">
      <c r="A27" s="173" t="s">
        <v>18</v>
      </c>
      <c r="B27" s="171">
        <v>0</v>
      </c>
      <c r="C27" s="175">
        <v>0</v>
      </c>
      <c r="D27" s="198">
        <v>3</v>
      </c>
      <c r="E27" s="175">
        <v>0</v>
      </c>
      <c r="F27" s="194">
        <v>0</v>
      </c>
      <c r="G27" s="175">
        <v>0</v>
      </c>
      <c r="H27" s="194">
        <v>6</v>
      </c>
      <c r="I27" s="175">
        <v>0</v>
      </c>
      <c r="J27" s="194">
        <v>9</v>
      </c>
      <c r="K27" s="213">
        <v>1</v>
      </c>
      <c r="L27" s="171">
        <v>92</v>
      </c>
      <c r="M27" s="213">
        <v>23</v>
      </c>
      <c r="N27" s="171">
        <v>0</v>
      </c>
      <c r="O27" s="213">
        <v>0</v>
      </c>
      <c r="P27" s="171">
        <v>7</v>
      </c>
      <c r="Q27" s="200">
        <v>3</v>
      </c>
      <c r="R27" s="206">
        <v>3</v>
      </c>
      <c r="S27" s="177">
        <v>147</v>
      </c>
      <c r="T27" s="171">
        <v>5</v>
      </c>
      <c r="U27" s="167">
        <v>2</v>
      </c>
      <c r="V27" s="168">
        <v>54</v>
      </c>
    </row>
    <row r="28" spans="1:24">
      <c r="A28" s="173" t="s">
        <v>19</v>
      </c>
      <c r="B28" s="171">
        <v>4</v>
      </c>
      <c r="C28" s="175">
        <v>8</v>
      </c>
      <c r="D28" s="198">
        <v>10</v>
      </c>
      <c r="E28" s="175">
        <v>6</v>
      </c>
      <c r="F28" s="194">
        <v>2</v>
      </c>
      <c r="G28" s="175">
        <v>0</v>
      </c>
      <c r="H28" s="194">
        <v>106</v>
      </c>
      <c r="I28" s="175">
        <v>27</v>
      </c>
      <c r="J28" s="194">
        <v>80</v>
      </c>
      <c r="K28" s="213">
        <v>38</v>
      </c>
      <c r="L28" s="171">
        <v>111</v>
      </c>
      <c r="M28" s="213">
        <v>65</v>
      </c>
      <c r="N28" s="171">
        <v>0</v>
      </c>
      <c r="O28" s="213">
        <v>0</v>
      </c>
      <c r="P28" s="171">
        <v>4</v>
      </c>
      <c r="Q28" s="200">
        <v>2</v>
      </c>
      <c r="R28" s="206">
        <v>22</v>
      </c>
      <c r="S28" s="177">
        <v>485</v>
      </c>
      <c r="T28" s="171">
        <v>10</v>
      </c>
      <c r="U28" s="167">
        <v>35</v>
      </c>
      <c r="V28" s="168">
        <v>198</v>
      </c>
    </row>
    <row r="29" spans="1:24">
      <c r="A29" s="199" t="s">
        <v>20</v>
      </c>
      <c r="B29" s="171">
        <v>0</v>
      </c>
      <c r="C29" s="175">
        <v>0</v>
      </c>
      <c r="D29" s="198">
        <v>6</v>
      </c>
      <c r="E29" s="175">
        <v>1</v>
      </c>
      <c r="F29" s="194">
        <v>0</v>
      </c>
      <c r="G29" s="175">
        <v>1</v>
      </c>
      <c r="H29" s="194">
        <v>11</v>
      </c>
      <c r="I29" s="175">
        <v>4</v>
      </c>
      <c r="J29" s="194">
        <v>29</v>
      </c>
      <c r="K29" s="213">
        <v>8</v>
      </c>
      <c r="L29" s="171">
        <v>107</v>
      </c>
      <c r="M29" s="213">
        <v>45</v>
      </c>
      <c r="N29" s="171">
        <v>0</v>
      </c>
      <c r="O29" s="213">
        <v>1</v>
      </c>
      <c r="P29" s="171">
        <v>6</v>
      </c>
      <c r="Q29" s="200">
        <v>1</v>
      </c>
      <c r="R29" s="206">
        <v>4</v>
      </c>
      <c r="S29" s="177">
        <v>224</v>
      </c>
      <c r="T29" s="171">
        <v>11</v>
      </c>
      <c r="U29" s="167" t="s">
        <v>192</v>
      </c>
      <c r="V29" s="168">
        <v>95</v>
      </c>
    </row>
    <row r="30" spans="1:24">
      <c r="A30" s="173" t="s">
        <v>21</v>
      </c>
      <c r="B30" s="171">
        <v>4</v>
      </c>
      <c r="C30" s="175">
        <v>0</v>
      </c>
      <c r="D30" s="198">
        <v>1</v>
      </c>
      <c r="E30" s="175">
        <v>1</v>
      </c>
      <c r="F30" s="194">
        <v>0</v>
      </c>
      <c r="G30" s="175">
        <v>0</v>
      </c>
      <c r="H30" s="194">
        <v>21</v>
      </c>
      <c r="I30" s="175">
        <v>6</v>
      </c>
      <c r="J30" s="194">
        <v>16</v>
      </c>
      <c r="K30" s="213">
        <v>3</v>
      </c>
      <c r="L30" s="171">
        <v>116</v>
      </c>
      <c r="M30" s="213">
        <v>61</v>
      </c>
      <c r="N30" s="171">
        <v>2</v>
      </c>
      <c r="O30" s="213">
        <v>1</v>
      </c>
      <c r="P30" s="171">
        <v>10</v>
      </c>
      <c r="Q30" s="200">
        <v>3</v>
      </c>
      <c r="R30" s="206">
        <v>0</v>
      </c>
      <c r="S30" s="177">
        <v>245</v>
      </c>
      <c r="T30" s="171">
        <v>7</v>
      </c>
      <c r="U30" s="167" t="s">
        <v>192</v>
      </c>
      <c r="V30" s="168">
        <v>117</v>
      </c>
    </row>
    <row r="31" spans="1:24">
      <c r="A31" s="173" t="s">
        <v>22</v>
      </c>
      <c r="B31" s="171">
        <v>3</v>
      </c>
      <c r="C31" s="175">
        <v>0</v>
      </c>
      <c r="D31" s="198">
        <v>8</v>
      </c>
      <c r="E31" s="175">
        <v>3</v>
      </c>
      <c r="F31" s="194">
        <v>1</v>
      </c>
      <c r="G31" s="175">
        <v>0</v>
      </c>
      <c r="H31" s="194">
        <v>60</v>
      </c>
      <c r="I31" s="175">
        <v>17</v>
      </c>
      <c r="J31" s="194">
        <v>58</v>
      </c>
      <c r="K31" s="213">
        <v>22</v>
      </c>
      <c r="L31" s="171">
        <v>187</v>
      </c>
      <c r="M31" s="213">
        <v>72</v>
      </c>
      <c r="N31" s="171">
        <v>0</v>
      </c>
      <c r="O31" s="213">
        <v>0</v>
      </c>
      <c r="P31" s="171">
        <v>9</v>
      </c>
      <c r="Q31" s="200">
        <v>4</v>
      </c>
      <c r="R31" s="206">
        <v>18</v>
      </c>
      <c r="S31" s="177">
        <v>462</v>
      </c>
      <c r="T31" s="171">
        <v>8</v>
      </c>
      <c r="U31" s="167">
        <v>2</v>
      </c>
      <c r="V31" s="168">
        <v>181</v>
      </c>
    </row>
    <row r="32" spans="1:24">
      <c r="A32" s="199" t="s">
        <v>23</v>
      </c>
      <c r="B32" s="171">
        <v>0</v>
      </c>
      <c r="C32" s="175">
        <v>0</v>
      </c>
      <c r="D32" s="198">
        <v>2</v>
      </c>
      <c r="E32" s="175">
        <v>0</v>
      </c>
      <c r="F32" s="194">
        <v>1</v>
      </c>
      <c r="G32" s="175">
        <v>0</v>
      </c>
      <c r="H32" s="194">
        <v>12</v>
      </c>
      <c r="I32" s="175">
        <v>0</v>
      </c>
      <c r="J32" s="194">
        <v>15</v>
      </c>
      <c r="K32" s="213">
        <v>0</v>
      </c>
      <c r="L32" s="171">
        <v>73</v>
      </c>
      <c r="M32" s="213">
        <v>21</v>
      </c>
      <c r="N32" s="171">
        <v>0</v>
      </c>
      <c r="O32" s="213">
        <v>0</v>
      </c>
      <c r="P32" s="171">
        <v>8</v>
      </c>
      <c r="Q32" s="200">
        <v>2</v>
      </c>
      <c r="R32" s="206">
        <v>3</v>
      </c>
      <c r="S32" s="177">
        <v>137</v>
      </c>
      <c r="T32" s="171">
        <v>3</v>
      </c>
      <c r="U32" s="167" t="s">
        <v>192</v>
      </c>
      <c r="V32" s="168">
        <v>52</v>
      </c>
    </row>
    <row r="33" spans="1:22">
      <c r="A33" s="173" t="s">
        <v>24</v>
      </c>
      <c r="B33" s="171">
        <v>3</v>
      </c>
      <c r="C33" s="175">
        <v>3</v>
      </c>
      <c r="D33" s="198">
        <v>31</v>
      </c>
      <c r="E33" s="175">
        <v>12</v>
      </c>
      <c r="F33" s="194">
        <v>4</v>
      </c>
      <c r="G33" s="175">
        <v>0</v>
      </c>
      <c r="H33" s="194">
        <v>138</v>
      </c>
      <c r="I33" s="175">
        <v>46</v>
      </c>
      <c r="J33" s="194">
        <v>123</v>
      </c>
      <c r="K33" s="213">
        <v>47</v>
      </c>
      <c r="L33" s="171">
        <v>622</v>
      </c>
      <c r="M33" s="213">
        <v>287</v>
      </c>
      <c r="N33" s="171">
        <v>5</v>
      </c>
      <c r="O33" s="213">
        <v>1</v>
      </c>
      <c r="P33" s="171">
        <v>30</v>
      </c>
      <c r="Q33" s="200">
        <v>14</v>
      </c>
      <c r="R33" s="206">
        <v>54</v>
      </c>
      <c r="S33" s="177">
        <v>1420</v>
      </c>
      <c r="T33" s="171">
        <v>71</v>
      </c>
      <c r="U33" s="167">
        <v>26</v>
      </c>
      <c r="V33" s="168">
        <v>650</v>
      </c>
    </row>
    <row r="34" spans="1:22">
      <c r="A34" s="173" t="s">
        <v>25</v>
      </c>
      <c r="B34" s="171">
        <v>1</v>
      </c>
      <c r="C34" s="175">
        <v>4</v>
      </c>
      <c r="D34" s="198">
        <v>10</v>
      </c>
      <c r="E34" s="175">
        <v>4</v>
      </c>
      <c r="F34" s="194">
        <v>0</v>
      </c>
      <c r="G34" s="175">
        <v>0</v>
      </c>
      <c r="H34" s="194">
        <v>25</v>
      </c>
      <c r="I34" s="175">
        <v>14</v>
      </c>
      <c r="J34" s="194">
        <v>28</v>
      </c>
      <c r="K34" s="213">
        <v>19</v>
      </c>
      <c r="L34" s="171">
        <v>122</v>
      </c>
      <c r="M34" s="213">
        <v>59</v>
      </c>
      <c r="N34" s="171">
        <v>0</v>
      </c>
      <c r="O34" s="213">
        <v>0</v>
      </c>
      <c r="P34" s="171">
        <v>5</v>
      </c>
      <c r="Q34" s="200">
        <v>9</v>
      </c>
      <c r="R34" s="206">
        <v>5</v>
      </c>
      <c r="S34" s="177">
        <v>305</v>
      </c>
      <c r="T34" s="171">
        <v>14</v>
      </c>
      <c r="U34" s="167">
        <v>7</v>
      </c>
      <c r="V34" s="168">
        <v>108</v>
      </c>
    </row>
    <row r="35" spans="1:22">
      <c r="A35" s="199" t="s">
        <v>26</v>
      </c>
      <c r="B35" s="171">
        <v>13</v>
      </c>
      <c r="C35" s="175">
        <v>5</v>
      </c>
      <c r="D35" s="198">
        <v>21</v>
      </c>
      <c r="E35" s="175">
        <v>11</v>
      </c>
      <c r="F35" s="194">
        <v>0</v>
      </c>
      <c r="G35" s="175">
        <v>0</v>
      </c>
      <c r="H35" s="194">
        <v>70</v>
      </c>
      <c r="I35" s="175">
        <v>34</v>
      </c>
      <c r="J35" s="194">
        <v>86</v>
      </c>
      <c r="K35" s="213">
        <v>63</v>
      </c>
      <c r="L35" s="171">
        <v>138</v>
      </c>
      <c r="M35" s="213">
        <v>138</v>
      </c>
      <c r="N35" s="171">
        <v>1</v>
      </c>
      <c r="O35" s="213">
        <v>0</v>
      </c>
      <c r="P35" s="171">
        <v>9</v>
      </c>
      <c r="Q35" s="200">
        <v>6</v>
      </c>
      <c r="R35" s="206">
        <v>12</v>
      </c>
      <c r="S35" s="177">
        <v>607</v>
      </c>
      <c r="T35" s="171">
        <v>27</v>
      </c>
      <c r="U35" s="167">
        <v>38</v>
      </c>
      <c r="V35" s="168">
        <v>257</v>
      </c>
    </row>
    <row r="36" spans="1:22">
      <c r="A36" s="199" t="s">
        <v>195</v>
      </c>
      <c r="B36" s="171">
        <v>0</v>
      </c>
      <c r="C36" s="175">
        <v>0</v>
      </c>
      <c r="D36" s="198">
        <v>0</v>
      </c>
      <c r="E36" s="175">
        <v>1</v>
      </c>
      <c r="F36" s="194">
        <v>0</v>
      </c>
      <c r="G36" s="175">
        <v>0</v>
      </c>
      <c r="H36" s="194">
        <v>2</v>
      </c>
      <c r="I36" s="175">
        <v>1</v>
      </c>
      <c r="J36" s="194">
        <v>10</v>
      </c>
      <c r="K36" s="213">
        <v>3</v>
      </c>
      <c r="L36" s="171">
        <v>18</v>
      </c>
      <c r="M36" s="213">
        <v>5</v>
      </c>
      <c r="N36" s="171">
        <v>0</v>
      </c>
      <c r="O36" s="213">
        <v>0</v>
      </c>
      <c r="P36" s="171">
        <v>1</v>
      </c>
      <c r="Q36" s="200">
        <v>0</v>
      </c>
      <c r="R36" s="206">
        <v>2</v>
      </c>
      <c r="S36" s="177">
        <v>43</v>
      </c>
      <c r="T36" s="171">
        <v>1</v>
      </c>
      <c r="U36" s="167" t="s">
        <v>192</v>
      </c>
      <c r="V36" s="168">
        <v>32</v>
      </c>
    </row>
    <row r="37" spans="1:22">
      <c r="A37" s="173" t="s">
        <v>28</v>
      </c>
      <c r="B37" s="171">
        <v>0</v>
      </c>
      <c r="C37" s="175">
        <v>0</v>
      </c>
      <c r="D37" s="198">
        <v>0</v>
      </c>
      <c r="E37" s="175">
        <v>0</v>
      </c>
      <c r="F37" s="194">
        <v>0</v>
      </c>
      <c r="G37" s="175">
        <v>0</v>
      </c>
      <c r="H37" s="194">
        <v>1</v>
      </c>
      <c r="I37" s="175">
        <v>1</v>
      </c>
      <c r="J37" s="194">
        <v>4</v>
      </c>
      <c r="K37" s="213">
        <v>1</v>
      </c>
      <c r="L37" s="171">
        <v>13</v>
      </c>
      <c r="M37" s="213">
        <v>2</v>
      </c>
      <c r="N37" s="171">
        <v>0</v>
      </c>
      <c r="O37" s="213">
        <v>0</v>
      </c>
      <c r="P37" s="171">
        <v>0</v>
      </c>
      <c r="Q37" s="200">
        <v>0</v>
      </c>
      <c r="R37" s="206">
        <v>1</v>
      </c>
      <c r="S37" s="177">
        <v>23</v>
      </c>
      <c r="T37" s="171" t="s">
        <v>192</v>
      </c>
      <c r="U37" s="167" t="s">
        <v>192</v>
      </c>
      <c r="V37" s="168">
        <v>5</v>
      </c>
    </row>
    <row r="38" spans="1:22" ht="15.75" thickBot="1">
      <c r="A38" s="174" t="s">
        <v>29</v>
      </c>
      <c r="B38" s="172">
        <v>14</v>
      </c>
      <c r="C38" s="176">
        <v>13</v>
      </c>
      <c r="D38" s="210">
        <v>15</v>
      </c>
      <c r="E38" s="176">
        <v>14</v>
      </c>
      <c r="F38" s="195">
        <v>2</v>
      </c>
      <c r="G38" s="176">
        <v>0</v>
      </c>
      <c r="H38" s="195">
        <v>77</v>
      </c>
      <c r="I38" s="176">
        <v>37</v>
      </c>
      <c r="J38" s="195">
        <v>136</v>
      </c>
      <c r="K38" s="214">
        <v>86</v>
      </c>
      <c r="L38" s="172">
        <v>132</v>
      </c>
      <c r="M38" s="214">
        <v>91</v>
      </c>
      <c r="N38" s="172">
        <v>1</v>
      </c>
      <c r="O38" s="214">
        <v>0</v>
      </c>
      <c r="P38" s="172">
        <v>10</v>
      </c>
      <c r="Q38" s="211">
        <v>4</v>
      </c>
      <c r="R38" s="209">
        <v>12</v>
      </c>
      <c r="S38" s="178">
        <v>644</v>
      </c>
      <c r="T38" s="172">
        <v>18</v>
      </c>
      <c r="U38" s="169">
        <v>48</v>
      </c>
      <c r="V38" s="170">
        <v>285</v>
      </c>
    </row>
    <row r="39" spans="1:22" ht="15.75">
      <c r="A39" s="276" t="s">
        <v>196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</row>
    <row r="40" spans="1:22" ht="15.75">
      <c r="A40" s="276" t="s">
        <v>197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</row>
    <row r="41" spans="1:22" ht="15.75">
      <c r="A41" s="276" t="s">
        <v>198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</row>
    <row r="42" spans="1:22" ht="15.75">
      <c r="A42" s="276" t="s">
        <v>199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</row>
    <row r="43" spans="1:22" ht="15.75">
      <c r="A43" s="276" t="s">
        <v>200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2:B62"/>
  <sheetViews>
    <sheetView workbookViewId="0"/>
  </sheetViews>
  <sheetFormatPr defaultRowHeight="15"/>
  <sheetData>
    <row r="62" spans="1:2">
      <c r="A62" t="s">
        <v>37</v>
      </c>
      <c r="B62" s="3" t="s">
        <v>36</v>
      </c>
    </row>
  </sheetData>
  <hyperlinks>
    <hyperlink ref="B62" r:id="rId1"/>
  </hyperlinks>
  <pageMargins left="0.7" right="0.7" top="0.75" bottom="0.75" header="0.3" footer="0.3"/>
  <pageSetup paperSize="5" scale="70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Model</vt:lpstr>
      <vt:lpstr>All FTE weighted</vt:lpstr>
      <vt:lpstr>FTE-3</vt:lpstr>
      <vt:lpstr>SQ FT</vt:lpstr>
      <vt:lpstr>Completers</vt:lpstr>
      <vt:lpstr>BACC Completers</vt:lpstr>
      <vt:lpstr>Cost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Prince, Chuck</dc:creator>
  <cp:lastModifiedBy>Sisley, Dottie</cp:lastModifiedBy>
  <cp:lastPrinted>2022-05-26T14:56:02Z</cp:lastPrinted>
  <dcterms:created xsi:type="dcterms:W3CDTF">2022-01-25T19:45:44Z</dcterms:created>
  <dcterms:modified xsi:type="dcterms:W3CDTF">2022-06-23T14:36:41Z</dcterms:modified>
</cp:coreProperties>
</file>