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erformance Reporting Form\2018-19\"/>
    </mc:Choice>
  </mc:AlternateContent>
  <bookViews>
    <workbookView xWindow="0" yWindow="0" windowWidth="24405" windowHeight="11160"/>
  </bookViews>
  <sheets>
    <sheet name="CORR MidYear" sheetId="1" r:id="rId1"/>
    <sheet name="Lookups" sheetId="3" state="hidden" r:id="rId2"/>
    <sheet name="Grant Data" sheetId="4" state="hidden" r:id="rId3"/>
  </sheets>
  <externalReferences>
    <externalReference r:id="rId4"/>
  </externalReferences>
  <definedNames>
    <definedName name="Form_Fields">'Grant Data'!$C:$L</definedName>
    <definedName name="Managers" localSheetId="2">[1]Lookups!$A$10:$B$15</definedName>
    <definedName name="Managers">Lookups!$A$10:$B$15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A22" i="1" s="1"/>
  <c r="A14" i="1"/>
  <c r="D14" i="1" s="1"/>
  <c r="C8" i="1"/>
  <c r="C7" i="1"/>
  <c r="E5" i="1"/>
  <c r="E4" i="1"/>
  <c r="E3" i="1"/>
  <c r="E2" i="1"/>
</calcChain>
</file>

<file path=xl/sharedStrings.xml><?xml version="1.0" encoding="utf-8"?>
<sst xmlns="http://schemas.openxmlformats.org/spreadsheetml/2006/main" count="183" uniqueCount="130">
  <si>
    <t>Contact Person Phone Number</t>
  </si>
  <si>
    <t>Contact Person Name</t>
  </si>
  <si>
    <t>Funds per Enrollment</t>
  </si>
  <si>
    <t>Project Award Amount</t>
  </si>
  <si>
    <t>Provider Name</t>
  </si>
  <si>
    <t xml:space="preserve"> Performance Outcomes
(Completed by Funded Agency)</t>
  </si>
  <si>
    <t>MID-YEAR INSTRUCTIONS</t>
  </si>
  <si>
    <t>Project Number</t>
  </si>
  <si>
    <r>
      <t xml:space="preserve">NRS Participant Projections
</t>
    </r>
    <r>
      <rPr>
        <b/>
        <sz val="8"/>
        <color theme="1"/>
        <rFont val="Arial"/>
        <family val="2"/>
      </rPr>
      <t>(Enrollment #APPROVED in Grant Award Form 1-D)</t>
    </r>
  </si>
  <si>
    <r>
      <t xml:space="preserve">Mid-Year NRS Participants </t>
    </r>
    <r>
      <rPr>
        <b/>
        <sz val="8"/>
        <color theme="1"/>
        <rFont val="Arial"/>
        <family val="2"/>
      </rPr>
      <t>(Unduplicated Student Enrollments)</t>
    </r>
  </si>
  <si>
    <t>Mid-Year Participant Percentage</t>
  </si>
  <si>
    <t xml:space="preserve">Do you need technical assistance implementing your Adult Education Program?  </t>
  </si>
  <si>
    <r>
      <t xml:space="preserve">4. Mid-year participant percentages will be autopopulated based on approved </t>
    </r>
    <r>
      <rPr>
        <sz val="11"/>
        <color theme="1"/>
        <rFont val="Arial"/>
        <family val="2"/>
      </rPr>
      <t>projected enrollment compared to actual mid-year enrollment.</t>
    </r>
  </si>
  <si>
    <t>Email Address</t>
  </si>
  <si>
    <t>Click here to select from dropdown menu</t>
  </si>
  <si>
    <t>Yes</t>
  </si>
  <si>
    <t>No</t>
  </si>
  <si>
    <t>Grant Managers</t>
  </si>
  <si>
    <t>Name</t>
  </si>
  <si>
    <t>Email</t>
  </si>
  <si>
    <t>Chris Ciardo</t>
  </si>
  <si>
    <t>Christopher.Ciardo@fldoe.org</t>
  </si>
  <si>
    <t>Daphne Kilpatrick</t>
  </si>
  <si>
    <t>daphne.kilpatrick@fldoe.org</t>
  </si>
  <si>
    <t>Darl Walker</t>
  </si>
  <si>
    <t>darl.walker@fldoe.org</t>
  </si>
  <si>
    <t>John Occhiuzzo</t>
  </si>
  <si>
    <t>john.occhiuzzo@fldoe.org</t>
  </si>
  <si>
    <t>Ordania Jones</t>
  </si>
  <si>
    <t>ordania.jones@fldoe.org</t>
  </si>
  <si>
    <t>Program Type</t>
  </si>
  <si>
    <t>Grant Year</t>
  </si>
  <si>
    <t>Grant Number</t>
  </si>
  <si>
    <t>Original Allocation</t>
  </si>
  <si>
    <t>Funds per enrollment</t>
  </si>
  <si>
    <t>Projected NRS participants</t>
  </si>
  <si>
    <t>Mid year NRS participants</t>
  </si>
  <si>
    <t>Agency</t>
  </si>
  <si>
    <t>Contact_Grant</t>
  </si>
  <si>
    <t>Phone number_Grant</t>
  </si>
  <si>
    <t>Email Address_Grant</t>
  </si>
  <si>
    <t>Project Manager</t>
  </si>
  <si>
    <t>Leon</t>
  </si>
  <si>
    <t>Regina Browning</t>
  </si>
  <si>
    <t xml:space="preserve">(850) 922-5343   Ext:      </t>
  </si>
  <si>
    <t>browningr@leonschools.net</t>
  </si>
  <si>
    <t>Indian River State College</t>
  </si>
  <si>
    <t>Kelly Amatucci</t>
  </si>
  <si>
    <t xml:space="preserve">(772) 462-7674   Ext:      </t>
  </si>
  <si>
    <t>Bay</t>
  </si>
  <si>
    <t>Ann Leonard</t>
  </si>
  <si>
    <t>leonaaa1@bay.k12.fl.us</t>
  </si>
  <si>
    <t>Pinellas</t>
  </si>
  <si>
    <t>Polk</t>
  </si>
  <si>
    <t xml:space="preserve">(863) 519-8438   Ext:      </t>
  </si>
  <si>
    <t>Nassau</t>
  </si>
  <si>
    <t>Angela Cole</t>
  </si>
  <si>
    <t xml:space="preserve">(904) 548-4475   Ext:      </t>
  </si>
  <si>
    <t>angela.cole@nassau.k12.fl.us</t>
  </si>
  <si>
    <t>St. Johns</t>
  </si>
  <si>
    <t>Santa Rosa</t>
  </si>
  <si>
    <t>Donna Christopher</t>
  </si>
  <si>
    <t xml:space="preserve">(850) 983-5710   Ext:      </t>
  </si>
  <si>
    <t>christopherd@santarosa.k12.fl.us</t>
  </si>
  <si>
    <t>Washington</t>
  </si>
  <si>
    <t>Martha Compton</t>
  </si>
  <si>
    <t xml:space="preserve">(850) 638-1180   Ext: 301  </t>
  </si>
  <si>
    <t>Osceola</t>
  </si>
  <si>
    <t>Melanie Stefanowicz</t>
  </si>
  <si>
    <t xml:space="preserve">(407) 518-4579   Ext:      </t>
  </si>
  <si>
    <t>stefanom@osceola.k12.fl.us</t>
  </si>
  <si>
    <t>Sumter</t>
  </si>
  <si>
    <t>(352) 793-5719   Ext: 54210</t>
  </si>
  <si>
    <t>Collier</t>
  </si>
  <si>
    <t>1. Save a copy of the Excel form to your computer.</t>
  </si>
  <si>
    <t>If yes, to facilitate service, please state your need(s) and your FLDOE program manager will contact you. Please respond here:</t>
  </si>
  <si>
    <t xml:space="preserve">6. Email the completed Mid-Year Performance Reporting Form to your FLDOE Program Manager. </t>
  </si>
  <si>
    <t>Insert Grant Manager Contact</t>
  </si>
  <si>
    <t>2. Click on the Project Number drop down menu and select the project award number you are reporting. This will auto-populate the following fields: Provider Name, Contact Person Name, Phone Number, Email Address, Project Award Amount, Funds per Enrollment, and NRS Participant Projections approved in your grant award found on Form 1-D.</t>
  </si>
  <si>
    <r>
      <t>3. Provide information in the green shaded cell labeled Mid-Year NRS Participants.
        -</t>
    </r>
    <r>
      <rPr>
        <i/>
        <sz val="11"/>
        <color theme="1"/>
        <rFont val="Arial"/>
        <family val="2"/>
      </rPr>
      <t>Note: Year to Date NRS Participants based on unduplicated enrollment in all NRS eligible programs; students enrolled in more than one NRS eligible program in the year are only counted once. Only report students who are enrolled on or after the project start date found in box 6 labeled Project Periods of the Project Award Notification (DOE 200).</t>
    </r>
    <r>
      <rPr>
        <sz val="11"/>
        <color theme="1"/>
        <rFont val="Arial"/>
        <family val="2"/>
      </rPr>
      <t xml:space="preserve">
</t>
    </r>
  </si>
  <si>
    <t>5. Respond to the technical assistance question by clicking on the dropdown menu and selecting either YES or NO. If assistance is needed, respond in the green box provided.
provided.</t>
  </si>
  <si>
    <t>Adult - Corrections Education</t>
  </si>
  <si>
    <t>kamutucc@irsc.edu</t>
  </si>
  <si>
    <t>Ariel Pechokas</t>
  </si>
  <si>
    <t xml:space="preserve">(239) 377-0959   Ext:      </t>
  </si>
  <si>
    <t>pechokar@collierschools.com</t>
  </si>
  <si>
    <t>Bridget O’Donnell</t>
  </si>
  <si>
    <t xml:space="preserve">(727) 547-7872   Ext:      </t>
  </si>
  <si>
    <t>odonnellb@pcsb.org</t>
  </si>
  <si>
    <t>Ebonee Dennis</t>
  </si>
  <si>
    <t xml:space="preserve">(850) 767-5520   Ext:      </t>
  </si>
  <si>
    <t>Martha.Compton@fptc.edu</t>
  </si>
  <si>
    <t>Department of Corrections</t>
  </si>
  <si>
    <t>Baker</t>
  </si>
  <si>
    <t>Ann Watts</t>
  </si>
  <si>
    <t xml:space="preserve">(904) 259-0408   Ext:      </t>
  </si>
  <si>
    <t>ann.watts@bakerk12.org</t>
  </si>
  <si>
    <t>Learn to Read</t>
  </si>
  <si>
    <t>Judy Bradshaw</t>
  </si>
  <si>
    <t xml:space="preserve">(904) 238-9000   Ext:      </t>
  </si>
  <si>
    <t>ebonee.dennis@fldoe.org</t>
  </si>
  <si>
    <t>Patrick Flahive</t>
  </si>
  <si>
    <t xml:space="preserve">(904) 547-3430   Ext:      </t>
  </si>
  <si>
    <t>patrick.flahive@stjohns.k12.fl.us</t>
  </si>
  <si>
    <t>Mid-Year Performance Reporting Form
Corrections Education
Program Year 2018-2019</t>
  </si>
  <si>
    <t>555-1919B-9PC01</t>
  </si>
  <si>
    <t>020-1919B-9CC01</t>
  </si>
  <si>
    <t>030-1919B-9CC01</t>
  </si>
  <si>
    <t>110-1919B-9CC01</t>
  </si>
  <si>
    <t>370-1919B-9CC01</t>
  </si>
  <si>
    <t>450-1919B-9CC01</t>
  </si>
  <si>
    <t>490-1919B-9CC01</t>
  </si>
  <si>
    <t>520-1919B-9CC01</t>
  </si>
  <si>
    <t>530-1919B-9CC01</t>
  </si>
  <si>
    <t>550-1919B-9CC01</t>
  </si>
  <si>
    <t>562-1919B-9CC01</t>
  </si>
  <si>
    <t>570-1919B-9CC01</t>
  </si>
  <si>
    <t>600-1919B-9CC01</t>
  </si>
  <si>
    <t>670-1919B-9CC01</t>
  </si>
  <si>
    <t>708-1919B-9CC01</t>
  </si>
  <si>
    <t>670-1919B-9CC02</t>
  </si>
  <si>
    <t>Steven Cochran</t>
  </si>
  <si>
    <t>steven.cochran@polk-fl.net</t>
  </si>
  <si>
    <t>Anna Schubarth</t>
  </si>
  <si>
    <t xml:space="preserve">(850) 717-3161   Ext:      </t>
  </si>
  <si>
    <t>Anna.Schubarth@fdc.myforida.com</t>
  </si>
  <si>
    <t>Casey Ferguson</t>
  </si>
  <si>
    <t>Casey.ferguson@sumter.k12.fl.us</t>
  </si>
  <si>
    <t>judybltr@gmail.com</t>
  </si>
  <si>
    <t>2018-19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</si>
</sst>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quot;$&quot;#,##0.00;\(&quot;$&quot;#,##0.00\)"/>
  </numFmts>
  <fonts count="19"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1"/>
      <color rgb="FFFF0000"/>
      <name val="Arial"/>
      <family val="2"/>
    </font>
    <font>
      <sz val="11"/>
      <color theme="1"/>
      <name val="Calibri"/>
      <family val="2"/>
      <scheme val="minor"/>
    </font>
    <font>
      <b/>
      <sz val="8"/>
      <color theme="1"/>
      <name val="Arial"/>
      <family val="2"/>
    </font>
    <font>
      <b/>
      <sz val="11"/>
      <name val="Arial"/>
      <family val="2"/>
    </font>
    <font>
      <b/>
      <u/>
      <sz val="11"/>
      <color theme="1"/>
      <name val="Arial"/>
      <family val="2"/>
    </font>
    <font>
      <u/>
      <sz val="11"/>
      <color theme="1"/>
      <name val="Arial"/>
      <family val="2"/>
    </font>
    <font>
      <sz val="11"/>
      <name val="Arial"/>
      <family val="2"/>
    </font>
    <font>
      <sz val="10"/>
      <color indexed="8"/>
      <name val="Arial"/>
      <family val="2"/>
    </font>
    <font>
      <sz val="11"/>
      <color indexed="8"/>
      <name val="Calibri"/>
      <family val="2"/>
    </font>
    <font>
      <i/>
      <sz val="11"/>
      <color theme="1"/>
      <name val="Arial"/>
      <family val="2"/>
    </font>
    <font>
      <sz val="16"/>
      <color rgb="FFFF0000"/>
      <name val="Arial"/>
      <family val="2"/>
    </font>
    <font>
      <sz val="16"/>
      <color theme="1"/>
      <name val="Arial"/>
      <family val="2"/>
    </font>
    <font>
      <sz val="11"/>
      <color indexed="8"/>
      <name val="Calibri"/>
    </font>
    <font>
      <sz val="10"/>
      <color indexed="8"/>
      <name val="Arial"/>
    </font>
    <font>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indexed="22"/>
        <bgColor indexed="0"/>
      </patternFill>
    </fill>
    <fill>
      <patternFill patternType="solid">
        <fgColor theme="9"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7">
    <xf numFmtId="0" fontId="0" fillId="0" borderId="0"/>
    <xf numFmtId="44"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17" fillId="0" borderId="0"/>
    <xf numFmtId="0" fontId="18" fillId="0" borderId="0" applyNumberFormat="0" applyFill="0" applyBorder="0" applyAlignment="0" applyProtection="0"/>
  </cellStyleXfs>
  <cellXfs count="92">
    <xf numFmtId="0" fontId="0" fillId="0" borderId="0" xfId="0"/>
    <xf numFmtId="0" fontId="3" fillId="0" borderId="0" xfId="0" applyFont="1"/>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Border="1" applyAlignment="1">
      <alignment horizontal="center" vertical="center"/>
    </xf>
    <xf numFmtId="0" fontId="8" fillId="0" borderId="0" xfId="0" applyFont="1"/>
    <xf numFmtId="0" fontId="9"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1" fillId="0" borderId="0" xfId="0" applyFont="1" applyFill="1" applyBorder="1" applyAlignment="1">
      <alignment horizontal="left"/>
    </xf>
    <xf numFmtId="164" fontId="1" fillId="0" borderId="0" xfId="1" applyNumberFormat="1" applyFont="1" applyFill="1" applyBorder="1" applyAlignment="1">
      <alignment horizontal="center"/>
    </xf>
    <xf numFmtId="164" fontId="1" fillId="0" borderId="0" xfId="1" applyNumberFormat="1" applyFont="1" applyFill="1" applyBorder="1"/>
    <xf numFmtId="0" fontId="1" fillId="0" borderId="0" xfId="0" applyFont="1" applyFill="1" applyBorder="1" applyAlignment="1">
      <alignment horizontal="left" vertical="center"/>
    </xf>
    <xf numFmtId="0" fontId="2"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xf numFmtId="0" fontId="3" fillId="0" borderId="0" xfId="0" applyFont="1" applyFill="1" applyBorder="1"/>
    <xf numFmtId="0" fontId="3" fillId="0" borderId="0" xfId="0" applyFont="1" applyBorder="1"/>
    <xf numFmtId="0" fontId="8" fillId="0" borderId="0" xfId="0" applyFont="1" applyFill="1" applyBorder="1"/>
    <xf numFmtId="0" fontId="9" fillId="0" borderId="0" xfId="0" applyFont="1" applyFill="1" applyBorder="1"/>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xf>
    <xf numFmtId="9" fontId="4" fillId="0" borderId="0" xfId="2" applyNumberFormat="1" applyFont="1" applyFill="1" applyBorder="1" applyAlignment="1">
      <alignment horizontal="center" vertical="center"/>
    </xf>
    <xf numFmtId="9" fontId="1" fillId="0" borderId="10" xfId="2" applyNumberFormat="1" applyFont="1" applyFill="1" applyBorder="1" applyAlignment="1">
      <alignment horizontal="center" vertical="center"/>
    </xf>
    <xf numFmtId="0" fontId="12" fillId="5" borderId="13" xfId="3" applyFont="1" applyFill="1" applyBorder="1" applyAlignment="1">
      <alignment horizontal="left"/>
    </xf>
    <xf numFmtId="0" fontId="12" fillId="0" borderId="14" xfId="4" applyFont="1" applyFill="1" applyBorder="1" applyAlignment="1">
      <alignment wrapText="1"/>
    </xf>
    <xf numFmtId="0" fontId="12" fillId="5" borderId="13" xfId="3" applyFont="1" applyFill="1" applyBorder="1" applyAlignment="1">
      <alignment horizontal="center" wrapText="1"/>
    </xf>
    <xf numFmtId="0" fontId="12" fillId="5" borderId="13" xfId="3" applyFont="1" applyFill="1" applyBorder="1" applyAlignment="1">
      <alignment horizontal="center"/>
    </xf>
    <xf numFmtId="0" fontId="0" fillId="0" borderId="0" xfId="0" applyAlignment="1">
      <alignment wrapText="1"/>
    </xf>
    <xf numFmtId="0" fontId="12" fillId="5" borderId="0" xfId="3" applyFont="1" applyFill="1" applyBorder="1" applyAlignment="1">
      <alignment horizontal="center"/>
    </xf>
    <xf numFmtId="0" fontId="12" fillId="0" borderId="14" xfId="3" applyFont="1" applyFill="1" applyBorder="1" applyAlignment="1">
      <alignment wrapText="1"/>
    </xf>
    <xf numFmtId="165" fontId="12" fillId="0" borderId="14" xfId="3" applyNumberFormat="1" applyFont="1" applyFill="1" applyBorder="1" applyAlignment="1">
      <alignment horizontal="right" wrapText="1"/>
    </xf>
    <xf numFmtId="0" fontId="12" fillId="0" borderId="14" xfId="3" applyFont="1" applyFill="1" applyBorder="1" applyAlignment="1">
      <alignment horizontal="right" wrapText="1"/>
    </xf>
    <xf numFmtId="0" fontId="11" fillId="0" borderId="0" xfId="3"/>
    <xf numFmtId="0" fontId="1" fillId="0" borderId="0" xfId="0" applyFont="1"/>
    <xf numFmtId="0" fontId="14" fillId="0" borderId="0" xfId="0" applyFont="1"/>
    <xf numFmtId="0" fontId="1" fillId="4" borderId="1" xfId="0" applyFont="1" applyFill="1" applyBorder="1" applyAlignment="1" applyProtection="1">
      <alignment horizontal="center" vertical="center"/>
      <protection locked="0"/>
    </xf>
    <xf numFmtId="0" fontId="15" fillId="0" borderId="0" xfId="0" applyFont="1" applyProtection="1">
      <protection locked="0"/>
    </xf>
    <xf numFmtId="0" fontId="16" fillId="0" borderId="14" xfId="5" applyFont="1" applyFill="1" applyBorder="1" applyAlignment="1">
      <alignment wrapText="1"/>
    </xf>
    <xf numFmtId="165" fontId="16" fillId="0" borderId="14" xfId="5" applyNumberFormat="1" applyFont="1" applyFill="1" applyBorder="1" applyAlignment="1">
      <alignment horizontal="right" wrapText="1"/>
    </xf>
    <xf numFmtId="0" fontId="16" fillId="0" borderId="14" xfId="5" applyFont="1" applyFill="1" applyBorder="1" applyAlignment="1">
      <alignment horizontal="right" wrapText="1"/>
    </xf>
    <xf numFmtId="0" fontId="18" fillId="0" borderId="14" xfId="6" applyFill="1" applyBorder="1" applyAlignment="1">
      <alignment wrapText="1"/>
    </xf>
    <xf numFmtId="0" fontId="1" fillId="6" borderId="2"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wrapText="1"/>
      <protection locked="0"/>
    </xf>
    <xf numFmtId="0" fontId="1" fillId="3" borderId="1" xfId="0" applyFont="1" applyFill="1" applyBorder="1" applyAlignment="1">
      <alignment horizontal="left"/>
    </xf>
    <xf numFmtId="0" fontId="1" fillId="3" borderId="3" xfId="0" applyFont="1" applyFill="1" applyBorder="1" applyAlignment="1">
      <alignment horizontal="left"/>
    </xf>
    <xf numFmtId="164" fontId="1" fillId="0" borderId="1" xfId="1" applyNumberFormat="1" applyFont="1" applyBorder="1" applyAlignment="1">
      <alignment horizontal="center"/>
    </xf>
    <xf numFmtId="164" fontId="1" fillId="0" borderId="3" xfId="1" applyNumberFormat="1" applyFont="1"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164" fontId="1" fillId="0" borderId="1" xfId="1" applyNumberFormat="1" applyFont="1" applyFill="1" applyBorder="1"/>
    <xf numFmtId="164" fontId="1" fillId="0" borderId="3" xfId="1" applyNumberFormat="1" applyFont="1" applyFill="1" applyBorder="1"/>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2" fillId="0" borderId="8" xfId="0" applyFont="1" applyBorder="1" applyAlignment="1">
      <alignment horizontal="center" vertic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0" borderId="0" xfId="0" applyFont="1" applyAlignment="1">
      <alignment horizontal="left" vertical="top" wrapText="1"/>
    </xf>
    <xf numFmtId="0" fontId="3" fillId="0" borderId="0" xfId="0" applyFont="1" applyAlignment="1">
      <alignment vertical="top" wrapText="1"/>
    </xf>
    <xf numFmtId="0" fontId="3" fillId="0" borderId="0" xfId="0" applyFont="1" applyFill="1"/>
    <xf numFmtId="0" fontId="1" fillId="2" borderId="3" xfId="0" applyFont="1" applyFill="1" applyBorder="1" applyAlignment="1">
      <alignment horizontal="left"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4" borderId="18" xfId="0" applyFont="1" applyFill="1" applyBorder="1" applyAlignment="1">
      <alignment horizontal="left" vertical="center"/>
    </xf>
    <xf numFmtId="0" fontId="1" fillId="4" borderId="0" xfId="0" applyFont="1" applyFill="1" applyBorder="1" applyAlignment="1">
      <alignment horizontal="left"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15" xfId="0" applyFont="1" applyFill="1" applyBorder="1" applyAlignment="1" applyProtection="1">
      <alignment horizontal="left" vertical="center"/>
      <protection locked="0"/>
    </xf>
    <xf numFmtId="0" fontId="1" fillId="4" borderId="16"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4"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cellXfs>
  <cellStyles count="7">
    <cellStyle name="Currency" xfId="1" builtinId="4"/>
    <cellStyle name="Hyperlink" xfId="6" builtinId="8"/>
    <cellStyle name="Normal" xfId="0" builtinId="0"/>
    <cellStyle name="Normal_Grant Data_1" xfId="5"/>
    <cellStyle name="Normal_HIDDEN DATA SHEET" xfId="3"/>
    <cellStyle name="Normal_Lookups" xfId="4"/>
    <cellStyle name="Percent" xfId="2" builtinId="5"/>
  </cellStyles>
  <dxfs count="3">
    <dxf>
      <fill>
        <patternFill>
          <bgColor theme="1"/>
        </patternFill>
      </fill>
    </dxf>
    <dxf>
      <font>
        <color rgb="FFFF0000"/>
      </font>
    </dxf>
    <dxf>
      <font>
        <color rgb="FF00B05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15</xdr:row>
          <xdr:rowOff>38100</xdr:rowOff>
        </xdr:from>
        <xdr:to>
          <xdr:col>4</xdr:col>
          <xdr:colOff>0</xdr:colOff>
          <xdr:row>15</xdr:row>
          <xdr:rowOff>228600</xdr:rowOff>
        </xdr:to>
        <xdr:sp macro="" textlink="">
          <xdr:nvSpPr>
            <xdr:cNvPr id="1025" name="TechAssistYes"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47625</xdr:rowOff>
        </xdr:from>
        <xdr:to>
          <xdr:col>4</xdr:col>
          <xdr:colOff>0</xdr:colOff>
          <xdr:row>15</xdr:row>
          <xdr:rowOff>238125</xdr:rowOff>
        </xdr:to>
        <xdr:sp macro="" textlink="">
          <xdr:nvSpPr>
            <xdr:cNvPr id="1026" name="TechAssistNo"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20Requests%20and%20Reports\Grants%20Unit\Marcy%20Sieg\17-18%20Performance%20Reporting%20Form%20End%20of%20Year%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Performance Form"/>
      <sheetName val="AGE Performance Full Form"/>
      <sheetName val="Lookups"/>
      <sheetName val="Grant Data"/>
    </sheetNames>
    <sheetDataSet>
      <sheetData sheetId="0" refreshError="1"/>
      <sheetData sheetId="1" refreshError="1"/>
      <sheetData sheetId="2">
        <row r="10">
          <cell r="A10" t="str">
            <v>Chris Ciardo</v>
          </cell>
          <cell r="B10" t="str">
            <v>Christopher.Ciardo@fldoe.org</v>
          </cell>
        </row>
        <row r="11">
          <cell r="A11" t="str">
            <v>Daphne Kilpatrick</v>
          </cell>
          <cell r="B11" t="str">
            <v>daphne.kilpatrick@fldoe.org</v>
          </cell>
        </row>
        <row r="12">
          <cell r="A12" t="str">
            <v>Darl Walker</v>
          </cell>
          <cell r="B12" t="str">
            <v>darl.walker@fldoe.org</v>
          </cell>
        </row>
        <row r="13">
          <cell r="A13" t="str">
            <v>Ebonee Daniels</v>
          </cell>
          <cell r="B13" t="str">
            <v>ebonee.daniels@fldoe.org</v>
          </cell>
        </row>
        <row r="14">
          <cell r="A14" t="str">
            <v>John Occhiuzzo</v>
          </cell>
          <cell r="B14" t="str">
            <v>john.occhiuzzo@fldoe.org</v>
          </cell>
        </row>
        <row r="15">
          <cell r="A15" t="str">
            <v>Ordania Jones</v>
          </cell>
          <cell r="B15" t="str">
            <v>ordania.jones@fldoe.org</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hyperlink" Target="mailto:Casey.ferguson@sumter.k12.fl.us" TargetMode="External"/><Relationship Id="rId2" Type="http://schemas.openxmlformats.org/officeDocument/2006/relationships/hyperlink" Target="mailto:Anna.Schubarth@fdc.myforida.com" TargetMode="External"/><Relationship Id="rId1" Type="http://schemas.openxmlformats.org/officeDocument/2006/relationships/hyperlink" Target="mailto:steven.cochran@polk-fl.net" TargetMode="External"/><Relationship Id="rId4" Type="http://schemas.openxmlformats.org/officeDocument/2006/relationships/hyperlink" Target="mailto:judybltr@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52"/>
  <sheetViews>
    <sheetView showGridLines="0" tabSelected="1" zoomScale="85" zoomScaleNormal="85" workbookViewId="0">
      <selection activeCell="C6" sqref="C6:D6"/>
    </sheetView>
  </sheetViews>
  <sheetFormatPr defaultColWidth="9.140625" defaultRowHeight="14.25" x14ac:dyDescent="0.2"/>
  <cols>
    <col min="1" max="1" width="9.140625" style="1" customWidth="1"/>
    <col min="2" max="2" width="16.28515625" style="1" customWidth="1"/>
    <col min="3" max="3" width="26.28515625" style="1" bestFit="1" customWidth="1"/>
    <col min="4" max="4" width="20.7109375" style="1" bestFit="1" customWidth="1"/>
    <col min="5" max="5" width="26.42578125" style="1" customWidth="1"/>
    <col min="6" max="10" width="13.7109375" style="1" customWidth="1"/>
    <col min="11" max="11" width="14" style="1" customWidth="1"/>
    <col min="12" max="16384" width="9.140625" style="1"/>
  </cols>
  <sheetData>
    <row r="1" spans="1:11" ht="56.25" customHeight="1" thickBot="1" x14ac:dyDescent="0.25">
      <c r="A1" s="61" t="s">
        <v>104</v>
      </c>
      <c r="B1" s="61"/>
      <c r="C1" s="61"/>
      <c r="D1" s="61"/>
      <c r="E1" s="61"/>
      <c r="F1" s="61"/>
      <c r="G1" s="61"/>
      <c r="H1" s="13"/>
      <c r="I1" s="13"/>
      <c r="J1" s="13"/>
      <c r="K1" s="13"/>
    </row>
    <row r="2" spans="1:11" ht="17.25" customHeight="1" thickBot="1" x14ac:dyDescent="0.25">
      <c r="A2" s="52" t="s">
        <v>4</v>
      </c>
      <c r="B2" s="53"/>
      <c r="C2" s="53"/>
      <c r="D2" s="53"/>
      <c r="E2" s="62">
        <f>VLOOKUP(C6,Form_Fields,6,FALSE)</f>
        <v>0</v>
      </c>
      <c r="F2" s="63"/>
      <c r="G2" s="64"/>
    </row>
    <row r="3" spans="1:11" ht="17.25" customHeight="1" thickBot="1" x14ac:dyDescent="0.3">
      <c r="A3" s="59" t="s">
        <v>1</v>
      </c>
      <c r="B3" s="60"/>
      <c r="C3" s="60"/>
      <c r="D3" s="60"/>
      <c r="E3" s="65">
        <f>VLOOKUP(C6,Form_Fields,7,FALSE)</f>
        <v>0</v>
      </c>
      <c r="F3" s="66"/>
      <c r="G3" s="67"/>
      <c r="H3" s="9"/>
      <c r="I3" s="9"/>
      <c r="J3" s="10"/>
      <c r="K3" s="10"/>
    </row>
    <row r="4" spans="1:11" ht="17.25" customHeight="1" thickBot="1" x14ac:dyDescent="0.3">
      <c r="A4" s="52" t="s">
        <v>0</v>
      </c>
      <c r="B4" s="53"/>
      <c r="C4" s="53"/>
      <c r="D4" s="53"/>
      <c r="E4" s="65">
        <f>VLOOKUP(C6,Form_Fields,8,FALSE)</f>
        <v>0</v>
      </c>
      <c r="F4" s="66"/>
      <c r="G4" s="67"/>
      <c r="H4" s="2"/>
      <c r="I4" s="2"/>
      <c r="J4" s="11"/>
      <c r="K4" s="11"/>
    </row>
    <row r="5" spans="1:11" ht="17.25" customHeight="1" thickBot="1" x14ac:dyDescent="0.25">
      <c r="A5" s="52" t="s">
        <v>13</v>
      </c>
      <c r="B5" s="53"/>
      <c r="C5" s="53"/>
      <c r="D5" s="74"/>
      <c r="E5" s="62">
        <f>VLOOKUP(C6,Form_Fields,9,FALSE)</f>
        <v>0</v>
      </c>
      <c r="F5" s="63"/>
      <c r="G5" s="64"/>
    </row>
    <row r="6" spans="1:11" ht="17.25" customHeight="1" thickBot="1" x14ac:dyDescent="0.3">
      <c r="A6" s="48" t="s">
        <v>7</v>
      </c>
      <c r="B6" s="49"/>
      <c r="C6" s="90" t="s">
        <v>14</v>
      </c>
      <c r="D6" s="91"/>
    </row>
    <row r="7" spans="1:11" ht="17.25" customHeight="1" thickBot="1" x14ac:dyDescent="0.3">
      <c r="A7" s="48" t="s">
        <v>3</v>
      </c>
      <c r="B7" s="49"/>
      <c r="C7" s="50">
        <f>VLOOKUP(C6,Form_Fields,2,FALSE)</f>
        <v>0</v>
      </c>
      <c r="D7" s="51"/>
    </row>
    <row r="8" spans="1:11" ht="17.25" customHeight="1" thickBot="1" x14ac:dyDescent="0.3">
      <c r="A8" s="52" t="s">
        <v>2</v>
      </c>
      <c r="B8" s="53"/>
      <c r="C8" s="54">
        <f>VLOOKUP(C6,Form_Fields,3,FALSE)</f>
        <v>0</v>
      </c>
      <c r="D8" s="55"/>
    </row>
    <row r="10" spans="1:11" ht="14.25" customHeight="1" thickBot="1" x14ac:dyDescent="0.25">
      <c r="A10" s="2"/>
      <c r="B10" s="2"/>
      <c r="C10" s="2"/>
      <c r="D10" s="2"/>
      <c r="E10" s="3"/>
      <c r="F10" s="2"/>
      <c r="G10" s="3"/>
    </row>
    <row r="11" spans="1:11" ht="33" customHeight="1" thickBot="1" x14ac:dyDescent="0.25">
      <c r="A11" s="68" t="s">
        <v>5</v>
      </c>
      <c r="B11" s="69"/>
      <c r="C11" s="69"/>
      <c r="D11" s="70"/>
      <c r="E11" s="15"/>
      <c r="F11" s="15"/>
      <c r="G11" s="15"/>
      <c r="H11" s="14"/>
      <c r="I11" s="14"/>
      <c r="J11" s="14"/>
      <c r="K11" s="14"/>
    </row>
    <row r="12" spans="1:11" ht="30" customHeight="1" x14ac:dyDescent="0.2">
      <c r="A12" s="79" t="s">
        <v>8</v>
      </c>
      <c r="B12" s="80"/>
      <c r="C12" s="75" t="s">
        <v>9</v>
      </c>
      <c r="D12" s="75" t="s">
        <v>10</v>
      </c>
      <c r="E12" s="14"/>
      <c r="F12" s="14"/>
      <c r="G12" s="14"/>
    </row>
    <row r="13" spans="1:11" ht="51.75" customHeight="1" thickBot="1" x14ac:dyDescent="0.25">
      <c r="A13" s="81"/>
      <c r="B13" s="82"/>
      <c r="C13" s="76"/>
      <c r="D13" s="76"/>
      <c r="E13" s="14"/>
      <c r="F13" s="14"/>
      <c r="G13" s="14"/>
    </row>
    <row r="14" spans="1:11" ht="49.9" customHeight="1" thickBot="1" x14ac:dyDescent="0.25">
      <c r="A14" s="77">
        <f>VLOOKUP(C6,Form_Fields,4,FALSE)</f>
        <v>0</v>
      </c>
      <c r="B14" s="78"/>
      <c r="C14" s="40"/>
      <c r="D14" s="27" t="str">
        <f>IFERROR(ROUNDDOWN(C14/A14,2),"")</f>
        <v/>
      </c>
      <c r="E14" s="2"/>
      <c r="F14" s="26"/>
      <c r="G14" s="26"/>
    </row>
    <row r="15" spans="1:11" ht="15" customHeight="1" thickBot="1" x14ac:dyDescent="0.25">
      <c r="A15" s="4"/>
      <c r="B15" s="4"/>
      <c r="C15" s="4"/>
      <c r="D15" s="4"/>
      <c r="E15" s="4"/>
      <c r="F15" s="4"/>
    </row>
    <row r="16" spans="1:11" ht="36" customHeight="1" thickBot="1" x14ac:dyDescent="0.25">
      <c r="A16" s="56" t="s">
        <v>11</v>
      </c>
      <c r="B16" s="57"/>
      <c r="C16" s="57"/>
      <c r="D16" s="57"/>
      <c r="E16" s="58"/>
      <c r="F16" s="46" t="s">
        <v>14</v>
      </c>
      <c r="G16" s="47"/>
      <c r="H16" s="12"/>
    </row>
    <row r="17" spans="1:11" ht="15" customHeight="1" x14ac:dyDescent="0.2">
      <c r="A17" s="83" t="s">
        <v>75</v>
      </c>
      <c r="B17" s="84"/>
      <c r="C17" s="84"/>
      <c r="D17" s="84"/>
      <c r="E17" s="84"/>
      <c r="F17" s="85"/>
      <c r="G17" s="86"/>
      <c r="H17" s="12"/>
      <c r="I17" s="12"/>
      <c r="J17" s="12"/>
      <c r="K17" s="12"/>
    </row>
    <row r="18" spans="1:11" ht="60.75" customHeight="1" thickBot="1" x14ac:dyDescent="0.25">
      <c r="A18" s="87"/>
      <c r="B18" s="88"/>
      <c r="C18" s="88"/>
      <c r="D18" s="88"/>
      <c r="E18" s="88"/>
      <c r="F18" s="88"/>
      <c r="G18" s="89"/>
      <c r="H18" s="12"/>
      <c r="I18" s="12"/>
      <c r="J18" s="12"/>
      <c r="K18" s="12"/>
    </row>
    <row r="19" spans="1:11" ht="14.45" customHeight="1" x14ac:dyDescent="0.2"/>
    <row r="20" spans="1:11" ht="20.25" x14ac:dyDescent="0.3">
      <c r="A20" s="39" t="s">
        <v>77</v>
      </c>
    </row>
    <row r="21" spans="1:11" ht="20.25" x14ac:dyDescent="0.3">
      <c r="A21" s="41">
        <f>VLOOKUP(C6,Form_Fields,10,FALSE)</f>
        <v>0</v>
      </c>
    </row>
    <row r="22" spans="1:11" ht="20.25" x14ac:dyDescent="0.3">
      <c r="A22" s="41" t="str">
        <f>IFERROR(VLOOKUP(A21,Managers,2,FALSE),"")</f>
        <v/>
      </c>
    </row>
    <row r="23" spans="1:11" ht="15" x14ac:dyDescent="0.25">
      <c r="A23" s="38"/>
    </row>
    <row r="24" spans="1:11" ht="15" x14ac:dyDescent="0.25">
      <c r="A24" s="5" t="s">
        <v>6</v>
      </c>
      <c r="B24" s="5"/>
      <c r="C24" s="6"/>
    </row>
    <row r="25" spans="1:11" x14ac:dyDescent="0.2">
      <c r="A25" s="1" t="s">
        <v>74</v>
      </c>
    </row>
    <row r="26" spans="1:11" ht="26.45" customHeight="1" x14ac:dyDescent="0.2">
      <c r="A26" s="71" t="s">
        <v>78</v>
      </c>
      <c r="B26" s="71"/>
      <c r="C26" s="71"/>
      <c r="D26" s="71"/>
      <c r="E26" s="71"/>
      <c r="F26" s="71"/>
      <c r="G26" s="71"/>
      <c r="H26" s="71"/>
      <c r="I26" s="7"/>
      <c r="J26" s="7"/>
      <c r="K26" s="7"/>
    </row>
    <row r="27" spans="1:11" ht="15.6" customHeight="1" x14ac:dyDescent="0.2">
      <c r="A27" s="71"/>
      <c r="B27" s="71"/>
      <c r="C27" s="71"/>
      <c r="D27" s="71"/>
      <c r="E27" s="71"/>
      <c r="F27" s="71"/>
      <c r="G27" s="71"/>
      <c r="H27" s="71"/>
      <c r="I27" s="7"/>
      <c r="J27" s="7"/>
      <c r="K27" s="7"/>
    </row>
    <row r="28" spans="1:11" ht="13.9" customHeight="1" x14ac:dyDescent="0.2">
      <c r="A28" s="72" t="s">
        <v>79</v>
      </c>
      <c r="B28" s="72"/>
      <c r="C28" s="72"/>
      <c r="D28" s="72"/>
      <c r="E28" s="72"/>
      <c r="F28" s="72"/>
      <c r="G28" s="72"/>
      <c r="H28" s="72"/>
      <c r="I28" s="8"/>
      <c r="J28" s="8"/>
      <c r="K28" s="8"/>
    </row>
    <row r="29" spans="1:11" ht="45.6" customHeight="1" x14ac:dyDescent="0.2">
      <c r="A29" s="72"/>
      <c r="B29" s="72"/>
      <c r="C29" s="72"/>
      <c r="D29" s="72"/>
      <c r="E29" s="72"/>
      <c r="F29" s="72"/>
      <c r="G29" s="72"/>
      <c r="H29" s="72"/>
      <c r="I29" s="8"/>
      <c r="J29" s="8"/>
      <c r="K29" s="8"/>
    </row>
    <row r="30" spans="1:11" ht="19.149999999999999" customHeight="1" x14ac:dyDescent="0.2">
      <c r="A30" s="72" t="s">
        <v>12</v>
      </c>
      <c r="B30" s="72"/>
      <c r="C30" s="72"/>
      <c r="D30" s="72"/>
      <c r="E30" s="72"/>
      <c r="F30" s="72"/>
      <c r="G30" s="72"/>
      <c r="H30" s="72"/>
      <c r="I30" s="8"/>
      <c r="J30" s="8"/>
      <c r="K30" s="8"/>
    </row>
    <row r="31" spans="1:11" ht="30" customHeight="1" x14ac:dyDescent="0.2">
      <c r="A31" s="72" t="s">
        <v>80</v>
      </c>
      <c r="B31" s="72"/>
      <c r="C31" s="72"/>
      <c r="D31" s="72"/>
      <c r="E31" s="72"/>
      <c r="F31" s="72"/>
      <c r="G31" s="72"/>
      <c r="H31" s="72"/>
      <c r="I31" s="8"/>
      <c r="J31" s="8"/>
      <c r="K31" s="8"/>
    </row>
    <row r="32" spans="1:11" ht="13.9" customHeight="1" x14ac:dyDescent="0.2">
      <c r="A32" s="73" t="s">
        <v>76</v>
      </c>
      <c r="B32" s="73"/>
      <c r="C32" s="73"/>
      <c r="D32" s="73"/>
      <c r="E32" s="73"/>
      <c r="F32" s="73"/>
      <c r="G32" s="73"/>
      <c r="H32" s="73"/>
      <c r="I32" s="16"/>
      <c r="J32" s="16"/>
      <c r="K32" s="16"/>
    </row>
    <row r="34" spans="1:11" s="18" customFormat="1" x14ac:dyDescent="0.2">
      <c r="B34" s="17"/>
      <c r="C34" s="17"/>
      <c r="D34" s="17"/>
      <c r="E34" s="17"/>
      <c r="F34" s="17"/>
      <c r="G34" s="17"/>
      <c r="H34" s="17"/>
    </row>
    <row r="35" spans="1:11" s="18" customFormat="1" ht="15" x14ac:dyDescent="0.25">
      <c r="B35" s="19"/>
      <c r="C35" s="20"/>
      <c r="D35" s="20"/>
      <c r="E35" s="20"/>
      <c r="F35" s="17"/>
      <c r="G35" s="17"/>
      <c r="H35" s="17"/>
    </row>
    <row r="36" spans="1:11" s="18" customFormat="1" x14ac:dyDescent="0.2">
      <c r="A36" s="17"/>
      <c r="B36" s="17"/>
      <c r="C36" s="17"/>
      <c r="D36" s="17"/>
      <c r="E36" s="17"/>
      <c r="F36" s="17"/>
      <c r="G36" s="17"/>
      <c r="H36" s="17"/>
    </row>
    <row r="37" spans="1:11" s="18" customFormat="1" ht="13.9" customHeight="1" x14ac:dyDescent="0.2">
      <c r="A37" s="21"/>
      <c r="B37" s="21"/>
      <c r="C37" s="21"/>
      <c r="D37" s="21"/>
      <c r="E37" s="21"/>
      <c r="F37" s="21"/>
      <c r="G37" s="21"/>
      <c r="H37" s="21"/>
      <c r="I37" s="22"/>
      <c r="J37" s="22"/>
      <c r="K37" s="22"/>
    </row>
    <row r="38" spans="1:11" s="18" customFormat="1" x14ac:dyDescent="0.2">
      <c r="A38" s="21"/>
      <c r="B38" s="21"/>
      <c r="C38" s="21"/>
      <c r="D38" s="21"/>
      <c r="E38" s="21"/>
      <c r="F38" s="21"/>
      <c r="G38" s="21"/>
      <c r="H38" s="21"/>
      <c r="I38" s="22"/>
      <c r="J38" s="22"/>
      <c r="K38" s="22"/>
    </row>
    <row r="39" spans="1:11" s="18" customFormat="1" ht="13.9" customHeight="1" x14ac:dyDescent="0.2">
      <c r="A39" s="23"/>
      <c r="B39" s="23"/>
      <c r="C39" s="23"/>
      <c r="D39" s="23"/>
      <c r="E39" s="23"/>
      <c r="F39" s="23"/>
      <c r="G39" s="23"/>
      <c r="H39" s="23"/>
      <c r="I39" s="24"/>
      <c r="J39" s="24"/>
      <c r="K39" s="24"/>
    </row>
    <row r="40" spans="1:11" s="18" customFormat="1" x14ac:dyDescent="0.2">
      <c r="A40" s="23"/>
      <c r="B40" s="23"/>
      <c r="C40" s="23"/>
      <c r="D40" s="23"/>
      <c r="E40" s="23"/>
      <c r="F40" s="23"/>
      <c r="G40" s="23"/>
      <c r="H40" s="23"/>
      <c r="I40" s="24"/>
      <c r="J40" s="24"/>
      <c r="K40" s="24"/>
    </row>
    <row r="41" spans="1:11" s="18" customFormat="1" x14ac:dyDescent="0.2">
      <c r="A41" s="23"/>
      <c r="B41" s="23"/>
      <c r="C41" s="23"/>
      <c r="D41" s="23"/>
      <c r="E41" s="23"/>
      <c r="F41" s="23"/>
      <c r="G41" s="23"/>
      <c r="H41" s="23"/>
      <c r="I41" s="24"/>
      <c r="J41" s="24"/>
      <c r="K41" s="24"/>
    </row>
    <row r="42" spans="1:11" s="18" customFormat="1" x14ac:dyDescent="0.2">
      <c r="A42" s="23"/>
      <c r="B42" s="23"/>
      <c r="C42" s="23"/>
      <c r="D42" s="23"/>
      <c r="E42" s="23"/>
      <c r="F42" s="23"/>
      <c r="G42" s="23"/>
      <c r="H42" s="23"/>
      <c r="I42" s="24"/>
      <c r="J42" s="24"/>
      <c r="K42" s="24"/>
    </row>
    <row r="43" spans="1:11" s="18" customFormat="1" ht="14.45" customHeight="1" x14ac:dyDescent="0.2">
      <c r="A43" s="23"/>
      <c r="B43" s="23"/>
      <c r="C43" s="23"/>
      <c r="D43" s="23"/>
      <c r="E43" s="23"/>
      <c r="F43" s="23"/>
      <c r="G43" s="23"/>
      <c r="H43" s="23"/>
      <c r="I43" s="24"/>
      <c r="J43" s="24"/>
      <c r="K43" s="24"/>
    </row>
    <row r="44" spans="1:11" s="18" customFormat="1" x14ac:dyDescent="0.2">
      <c r="A44" s="23"/>
      <c r="B44" s="23"/>
      <c r="C44" s="23"/>
      <c r="D44" s="23"/>
      <c r="E44" s="23"/>
      <c r="F44" s="23"/>
      <c r="G44" s="23"/>
      <c r="H44" s="23"/>
      <c r="I44" s="24"/>
      <c r="J44" s="24"/>
      <c r="K44" s="24"/>
    </row>
    <row r="45" spans="1:11" s="18" customFormat="1" x14ac:dyDescent="0.2">
      <c r="A45" s="23"/>
      <c r="B45" s="23"/>
      <c r="C45" s="23"/>
      <c r="D45" s="23"/>
      <c r="E45" s="23"/>
      <c r="F45" s="23"/>
      <c r="G45" s="23"/>
      <c r="H45" s="23"/>
      <c r="I45" s="24"/>
      <c r="J45" s="24"/>
      <c r="K45" s="24"/>
    </row>
    <row r="46" spans="1:11" s="18" customFormat="1" x14ac:dyDescent="0.2">
      <c r="A46" s="23"/>
      <c r="B46" s="23"/>
      <c r="C46" s="23"/>
      <c r="D46" s="23"/>
      <c r="E46" s="23"/>
      <c r="F46" s="23"/>
      <c r="G46" s="23"/>
      <c r="H46" s="23"/>
      <c r="I46" s="24"/>
      <c r="J46" s="24"/>
      <c r="K46" s="24"/>
    </row>
    <row r="47" spans="1:11" s="18" customFormat="1" ht="13.9" customHeight="1" x14ac:dyDescent="0.2">
      <c r="A47" s="23"/>
      <c r="B47" s="23"/>
      <c r="C47" s="23"/>
      <c r="D47" s="23"/>
      <c r="E47" s="23"/>
      <c r="F47" s="23"/>
      <c r="G47" s="23"/>
      <c r="H47" s="23"/>
      <c r="I47" s="24"/>
      <c r="J47" s="24"/>
      <c r="K47" s="24"/>
    </row>
    <row r="48" spans="1:11" s="18" customFormat="1" x14ac:dyDescent="0.2">
      <c r="A48" s="23"/>
      <c r="B48" s="23"/>
      <c r="C48" s="23"/>
      <c r="D48" s="23"/>
      <c r="E48" s="23"/>
      <c r="F48" s="23"/>
      <c r="G48" s="23"/>
      <c r="H48" s="23"/>
      <c r="I48" s="24"/>
      <c r="J48" s="24"/>
      <c r="K48" s="24"/>
    </row>
    <row r="49" spans="1:13" s="18" customFormat="1" ht="13.9" customHeight="1" x14ac:dyDescent="0.2">
      <c r="A49" s="17"/>
      <c r="B49" s="17"/>
      <c r="C49" s="17"/>
      <c r="D49" s="17"/>
      <c r="E49" s="17"/>
      <c r="F49" s="17"/>
      <c r="G49" s="17"/>
      <c r="H49" s="17"/>
      <c r="I49" s="17"/>
      <c r="J49" s="17"/>
      <c r="K49" s="17"/>
      <c r="L49" s="25"/>
      <c r="M49" s="25"/>
    </row>
    <row r="50" spans="1:13" s="18" customFormat="1" x14ac:dyDescent="0.2">
      <c r="A50" s="17"/>
      <c r="B50" s="17"/>
      <c r="C50" s="17"/>
      <c r="D50" s="17"/>
      <c r="E50" s="17"/>
      <c r="F50" s="17"/>
      <c r="G50" s="17"/>
      <c r="H50" s="17"/>
    </row>
    <row r="51" spans="1:13" s="18" customFormat="1" x14ac:dyDescent="0.2"/>
    <row r="52" spans="1:13" s="18" customFormat="1" x14ac:dyDescent="0.2"/>
  </sheetData>
  <sheetProtection algorithmName="SHA-512" hashValue="nR6/0UqvfiSQ97UGKCBamgM8qZVUxQg3DUBePhPGVMrPlMaRSHd98D6BkYLuXmg34TLFiaNO5So1nQDboFwvZA==" saltValue="z024++I+QkP8Wh7PXn0Ldg==" spinCount="100000" sheet="1" objects="1" scenarios="1"/>
  <mergeCells count="29">
    <mergeCell ref="E5:G5"/>
    <mergeCell ref="A11:D11"/>
    <mergeCell ref="A26:H27"/>
    <mergeCell ref="A28:H29"/>
    <mergeCell ref="A32:H32"/>
    <mergeCell ref="A5:D5"/>
    <mergeCell ref="C12:C13"/>
    <mergeCell ref="D12:D13"/>
    <mergeCell ref="A14:B14"/>
    <mergeCell ref="A12:B13"/>
    <mergeCell ref="A17:G17"/>
    <mergeCell ref="A18:G18"/>
    <mergeCell ref="A30:H30"/>
    <mergeCell ref="A31:H31"/>
    <mergeCell ref="A6:B6"/>
    <mergeCell ref="C6:D6"/>
    <mergeCell ref="A4:D4"/>
    <mergeCell ref="A3:D3"/>
    <mergeCell ref="A2:D2"/>
    <mergeCell ref="A1:G1"/>
    <mergeCell ref="E2:G2"/>
    <mergeCell ref="E3:G3"/>
    <mergeCell ref="E4:G4"/>
    <mergeCell ref="F16:G16"/>
    <mergeCell ref="A7:B7"/>
    <mergeCell ref="C7:D7"/>
    <mergeCell ref="A8:B8"/>
    <mergeCell ref="C8:D8"/>
    <mergeCell ref="A16:E16"/>
  </mergeCells>
  <conditionalFormatting sqref="F14:G14">
    <cfRule type="cellIs" dxfId="2" priority="2" operator="greaterThan">
      <formula>0.8449</formula>
    </cfRule>
    <cfRule type="cellIs" dxfId="1" priority="3" operator="lessThan">
      <formula>0.845</formula>
    </cfRule>
  </conditionalFormatting>
  <conditionalFormatting sqref="A18:G18">
    <cfRule type="expression" dxfId="0" priority="1">
      <formula>$F$16="No"</formula>
    </cfRule>
  </conditionalFormatting>
  <pageMargins left="0.5" right="0.5" top="0.5" bottom="0.5" header="0.3" footer="0.3"/>
  <pageSetup orientation="landscape" r:id="rId1"/>
  <drawing r:id="rId2"/>
  <legacyDrawing r:id="rId3"/>
  <controls>
    <mc:AlternateContent xmlns:mc="http://schemas.openxmlformats.org/markup-compatibility/2006">
      <mc:Choice Requires="x14">
        <control shapeId="1026" r:id="rId4" name="TechAssistNo">
          <controlPr autoLine="0" r:id="rId5">
            <anchor moveWithCells="1" sizeWithCells="1">
              <from>
                <xdr:col>4</xdr:col>
                <xdr:colOff>0</xdr:colOff>
                <xdr:row>15</xdr:row>
                <xdr:rowOff>47625</xdr:rowOff>
              </from>
              <to>
                <xdr:col>4</xdr:col>
                <xdr:colOff>0</xdr:colOff>
                <xdr:row>15</xdr:row>
                <xdr:rowOff>238125</xdr:rowOff>
              </to>
            </anchor>
          </controlPr>
        </control>
      </mc:Choice>
      <mc:Fallback>
        <control shapeId="1026" r:id="rId4" name="TechAssistNo"/>
      </mc:Fallback>
    </mc:AlternateContent>
    <mc:AlternateContent xmlns:mc="http://schemas.openxmlformats.org/markup-compatibility/2006">
      <mc:Choice Requires="x14">
        <control shapeId="1025" r:id="rId6" name="TechAssistYes">
          <controlPr autoLine="0" r:id="rId7">
            <anchor moveWithCells="1" sizeWithCells="1">
              <from>
                <xdr:col>4</xdr:col>
                <xdr:colOff>0</xdr:colOff>
                <xdr:row>15</xdr:row>
                <xdr:rowOff>38100</xdr:rowOff>
              </from>
              <to>
                <xdr:col>4</xdr:col>
                <xdr:colOff>0</xdr:colOff>
                <xdr:row>15</xdr:row>
                <xdr:rowOff>228600</xdr:rowOff>
              </to>
            </anchor>
          </controlPr>
        </control>
      </mc:Choice>
      <mc:Fallback>
        <control shapeId="1025" r:id="rId6" name="TechAssistYes"/>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Lookups!$A$1:$A$3</xm:f>
          </x14:formula1>
          <xm:sqref>F16:G16</xm:sqref>
        </x14:dataValidation>
        <x14:dataValidation type="list" allowBlank="1" showInputMessage="1" showErrorMessage="1">
          <x14:formula1>
            <xm:f>'Grant Data'!$C$2:$C$57</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6" sqref="B26"/>
    </sheetView>
  </sheetViews>
  <sheetFormatPr defaultRowHeight="15" x14ac:dyDescent="0.25"/>
  <cols>
    <col min="1" max="1" width="24.85546875" customWidth="1"/>
    <col min="2" max="2" width="35.140625" customWidth="1"/>
  </cols>
  <sheetData>
    <row r="1" spans="1:2" x14ac:dyDescent="0.25">
      <c r="A1" s="28" t="s">
        <v>14</v>
      </c>
    </row>
    <row r="2" spans="1:2" x14ac:dyDescent="0.25">
      <c r="A2" t="s">
        <v>15</v>
      </c>
    </row>
    <row r="3" spans="1:2" x14ac:dyDescent="0.25">
      <c r="A3" t="s">
        <v>16</v>
      </c>
    </row>
    <row r="8" spans="1:2" x14ac:dyDescent="0.25">
      <c r="A8" t="s">
        <v>17</v>
      </c>
    </row>
    <row r="9" spans="1:2" x14ac:dyDescent="0.25">
      <c r="A9" t="s">
        <v>18</v>
      </c>
      <c r="B9" t="s">
        <v>19</v>
      </c>
    </row>
    <row r="10" spans="1:2" x14ac:dyDescent="0.25">
      <c r="A10" s="29" t="s">
        <v>20</v>
      </c>
      <c r="B10" s="29" t="s">
        <v>21</v>
      </c>
    </row>
    <row r="11" spans="1:2" x14ac:dyDescent="0.25">
      <c r="A11" s="29" t="s">
        <v>22</v>
      </c>
      <c r="B11" s="29" t="s">
        <v>23</v>
      </c>
    </row>
    <row r="12" spans="1:2" x14ac:dyDescent="0.25">
      <c r="A12" s="29" t="s">
        <v>24</v>
      </c>
      <c r="B12" s="29" t="s">
        <v>25</v>
      </c>
    </row>
    <row r="13" spans="1:2" x14ac:dyDescent="0.25">
      <c r="A13" s="29" t="s">
        <v>89</v>
      </c>
      <c r="B13" t="s">
        <v>100</v>
      </c>
    </row>
    <row r="14" spans="1:2" x14ac:dyDescent="0.25">
      <c r="A14" s="29" t="s">
        <v>26</v>
      </c>
      <c r="B14" s="29" t="s">
        <v>27</v>
      </c>
    </row>
    <row r="15" spans="1:2" x14ac:dyDescent="0.25">
      <c r="A15" s="29" t="s">
        <v>28</v>
      </c>
      <c r="B15" s="29"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7"/>
  <sheetViews>
    <sheetView topLeftCell="B1" workbookViewId="0">
      <selection activeCell="B1" sqref="B1:B1048576"/>
    </sheetView>
  </sheetViews>
  <sheetFormatPr defaultRowHeight="15" x14ac:dyDescent="0.25"/>
  <cols>
    <col min="1" max="1" width="26.85546875" customWidth="1"/>
    <col min="3" max="3" width="29.85546875" customWidth="1"/>
    <col min="4" max="4" width="14.140625" customWidth="1"/>
    <col min="5" max="7" width="12.7109375" customWidth="1"/>
    <col min="8" max="8" width="28.7109375" customWidth="1"/>
    <col min="9" max="9" width="40.85546875" customWidth="1"/>
    <col min="10" max="10" width="29.5703125" customWidth="1"/>
    <col min="11" max="11" width="45.140625" customWidth="1"/>
    <col min="12" max="12" width="23.42578125" customWidth="1"/>
  </cols>
  <sheetData>
    <row r="1" spans="1:12" s="32" customFormat="1" ht="45" x14ac:dyDescent="0.25">
      <c r="A1" s="30" t="s">
        <v>30</v>
      </c>
      <c r="B1" s="30" t="s">
        <v>31</v>
      </c>
      <c r="C1" s="30" t="s">
        <v>32</v>
      </c>
      <c r="D1" s="30" t="s">
        <v>33</v>
      </c>
      <c r="E1" s="30" t="s">
        <v>34</v>
      </c>
      <c r="F1" s="30" t="s">
        <v>35</v>
      </c>
      <c r="G1" s="30" t="s">
        <v>36</v>
      </c>
      <c r="H1" s="30" t="s">
        <v>37</v>
      </c>
      <c r="I1" s="30" t="s">
        <v>38</v>
      </c>
      <c r="J1" s="30" t="s">
        <v>39</v>
      </c>
      <c r="K1" s="30" t="s">
        <v>40</v>
      </c>
      <c r="L1" s="31" t="s">
        <v>41</v>
      </c>
    </row>
    <row r="2" spans="1:12" x14ac:dyDescent="0.25">
      <c r="A2" s="33"/>
      <c r="B2" s="33"/>
      <c r="C2" s="31" t="s">
        <v>14</v>
      </c>
      <c r="D2" s="33"/>
      <c r="E2" s="33"/>
      <c r="F2" s="33"/>
      <c r="G2" s="33"/>
      <c r="H2" s="33"/>
      <c r="I2" s="33"/>
      <c r="J2" s="33"/>
      <c r="K2" s="33"/>
      <c r="L2" s="33"/>
    </row>
    <row r="3" spans="1:12" ht="30" x14ac:dyDescent="0.25">
      <c r="A3" s="42" t="s">
        <v>81</v>
      </c>
      <c r="B3" s="42" t="s">
        <v>129</v>
      </c>
      <c r="C3" s="42" t="s">
        <v>106</v>
      </c>
      <c r="D3" s="43">
        <v>60020</v>
      </c>
      <c r="E3" s="43">
        <v>706</v>
      </c>
      <c r="F3" s="44">
        <v>85</v>
      </c>
      <c r="G3" s="44">
        <v>0</v>
      </c>
      <c r="H3" s="42" t="s">
        <v>93</v>
      </c>
      <c r="I3" s="42" t="s">
        <v>94</v>
      </c>
      <c r="J3" s="42" t="s">
        <v>95</v>
      </c>
      <c r="K3" s="42" t="s">
        <v>96</v>
      </c>
      <c r="L3" s="42" t="s">
        <v>20</v>
      </c>
    </row>
    <row r="4" spans="1:12" ht="30" x14ac:dyDescent="0.25">
      <c r="A4" s="42" t="s">
        <v>81</v>
      </c>
      <c r="B4" s="42" t="s">
        <v>129</v>
      </c>
      <c r="C4" s="42" t="s">
        <v>107</v>
      </c>
      <c r="D4" s="43">
        <v>69224</v>
      </c>
      <c r="E4" s="43">
        <v>640</v>
      </c>
      <c r="F4" s="44">
        <v>108</v>
      </c>
      <c r="G4" s="44">
        <v>0</v>
      </c>
      <c r="H4" s="42" t="s">
        <v>49</v>
      </c>
      <c r="I4" s="42" t="s">
        <v>50</v>
      </c>
      <c r="J4" s="42" t="s">
        <v>90</v>
      </c>
      <c r="K4" s="42" t="s">
        <v>51</v>
      </c>
      <c r="L4" s="42" t="s">
        <v>22</v>
      </c>
    </row>
    <row r="5" spans="1:12" ht="30" x14ac:dyDescent="0.25">
      <c r="A5" s="42" t="s">
        <v>81</v>
      </c>
      <c r="B5" s="42" t="s">
        <v>129</v>
      </c>
      <c r="C5" s="42" t="s">
        <v>108</v>
      </c>
      <c r="D5" s="43">
        <v>100000</v>
      </c>
      <c r="E5" s="43">
        <v>546</v>
      </c>
      <c r="F5" s="44">
        <v>183</v>
      </c>
      <c r="G5" s="44">
        <v>0</v>
      </c>
      <c r="H5" s="42" t="s">
        <v>73</v>
      </c>
      <c r="I5" s="42" t="s">
        <v>83</v>
      </c>
      <c r="J5" s="42" t="s">
        <v>84</v>
      </c>
      <c r="K5" s="42" t="s">
        <v>85</v>
      </c>
      <c r="L5" s="42" t="s">
        <v>28</v>
      </c>
    </row>
    <row r="6" spans="1:12" ht="30" x14ac:dyDescent="0.25">
      <c r="A6" s="42" t="s">
        <v>81</v>
      </c>
      <c r="B6" s="42" t="s">
        <v>129</v>
      </c>
      <c r="C6" s="42" t="s">
        <v>109</v>
      </c>
      <c r="D6" s="43">
        <v>100000</v>
      </c>
      <c r="E6" s="43">
        <v>546</v>
      </c>
      <c r="F6" s="44">
        <v>183</v>
      </c>
      <c r="G6" s="44">
        <v>0</v>
      </c>
      <c r="H6" s="42" t="s">
        <v>42</v>
      </c>
      <c r="I6" s="42" t="s">
        <v>43</v>
      </c>
      <c r="J6" s="42" t="s">
        <v>44</v>
      </c>
      <c r="K6" s="42" t="s">
        <v>45</v>
      </c>
      <c r="L6" s="42" t="s">
        <v>89</v>
      </c>
    </row>
    <row r="7" spans="1:12" ht="30" x14ac:dyDescent="0.25">
      <c r="A7" s="42" t="s">
        <v>81</v>
      </c>
      <c r="B7" s="42" t="s">
        <v>129</v>
      </c>
      <c r="C7" s="42" t="s">
        <v>110</v>
      </c>
      <c r="D7" s="43">
        <v>87624</v>
      </c>
      <c r="E7" s="43">
        <v>576</v>
      </c>
      <c r="F7" s="44">
        <v>152</v>
      </c>
      <c r="G7" s="44">
        <v>0</v>
      </c>
      <c r="H7" s="42" t="s">
        <v>55</v>
      </c>
      <c r="I7" s="42" t="s">
        <v>56</v>
      </c>
      <c r="J7" s="42" t="s">
        <v>57</v>
      </c>
      <c r="K7" s="42" t="s">
        <v>58</v>
      </c>
      <c r="L7" s="42" t="s">
        <v>20</v>
      </c>
    </row>
    <row r="8" spans="1:12" ht="30" x14ac:dyDescent="0.25">
      <c r="A8" s="42" t="s">
        <v>81</v>
      </c>
      <c r="B8" s="42" t="s">
        <v>129</v>
      </c>
      <c r="C8" s="42" t="s">
        <v>111</v>
      </c>
      <c r="D8" s="43">
        <v>100000</v>
      </c>
      <c r="E8" s="43">
        <v>416</v>
      </c>
      <c r="F8" s="44">
        <v>240</v>
      </c>
      <c r="G8" s="44">
        <v>0</v>
      </c>
      <c r="H8" s="42" t="s">
        <v>67</v>
      </c>
      <c r="I8" s="42" t="s">
        <v>68</v>
      </c>
      <c r="J8" s="42" t="s">
        <v>69</v>
      </c>
      <c r="K8" s="42" t="s">
        <v>70</v>
      </c>
      <c r="L8" s="42" t="s">
        <v>26</v>
      </c>
    </row>
    <row r="9" spans="1:12" ht="30" x14ac:dyDescent="0.25">
      <c r="A9" s="42" t="s">
        <v>81</v>
      </c>
      <c r="B9" s="42" t="s">
        <v>129</v>
      </c>
      <c r="C9" s="42" t="s">
        <v>112</v>
      </c>
      <c r="D9" s="43">
        <v>100000</v>
      </c>
      <c r="E9" s="43">
        <v>381</v>
      </c>
      <c r="F9" s="44">
        <v>262</v>
      </c>
      <c r="G9" s="44">
        <v>0</v>
      </c>
      <c r="H9" s="42" t="s">
        <v>52</v>
      </c>
      <c r="I9" s="42" t="s">
        <v>86</v>
      </c>
      <c r="J9" s="42" t="s">
        <v>87</v>
      </c>
      <c r="K9" s="42" t="s">
        <v>88</v>
      </c>
      <c r="L9" s="42" t="s">
        <v>89</v>
      </c>
    </row>
    <row r="10" spans="1:12" ht="30" x14ac:dyDescent="0.25">
      <c r="A10" s="42" t="s">
        <v>81</v>
      </c>
      <c r="B10" s="42" t="s">
        <v>129</v>
      </c>
      <c r="C10" s="42" t="s">
        <v>113</v>
      </c>
      <c r="D10" s="43">
        <v>100000</v>
      </c>
      <c r="E10" s="43">
        <v>540</v>
      </c>
      <c r="F10" s="44">
        <v>185</v>
      </c>
      <c r="G10" s="44">
        <v>0</v>
      </c>
      <c r="H10" s="42" t="s">
        <v>53</v>
      </c>
      <c r="I10" s="42" t="s">
        <v>121</v>
      </c>
      <c r="J10" s="42" t="s">
        <v>54</v>
      </c>
      <c r="K10" s="45" t="s">
        <v>122</v>
      </c>
      <c r="L10" s="42" t="s">
        <v>89</v>
      </c>
    </row>
    <row r="11" spans="1:12" ht="30" x14ac:dyDescent="0.25">
      <c r="A11" s="42" t="s">
        <v>81</v>
      </c>
      <c r="B11" s="42" t="s">
        <v>129</v>
      </c>
      <c r="C11" s="42" t="s">
        <v>114</v>
      </c>
      <c r="D11" s="43">
        <v>90920</v>
      </c>
      <c r="E11" s="43">
        <v>568</v>
      </c>
      <c r="F11" s="44">
        <v>160</v>
      </c>
      <c r="G11" s="44">
        <v>0</v>
      </c>
      <c r="H11" s="42" t="s">
        <v>59</v>
      </c>
      <c r="I11" s="42" t="s">
        <v>101</v>
      </c>
      <c r="J11" s="42" t="s">
        <v>102</v>
      </c>
      <c r="K11" s="42" t="s">
        <v>103</v>
      </c>
      <c r="L11" s="42" t="s">
        <v>20</v>
      </c>
    </row>
    <row r="12" spans="1:12" ht="30" x14ac:dyDescent="0.25">
      <c r="A12" s="42" t="s">
        <v>81</v>
      </c>
      <c r="B12" s="42" t="s">
        <v>129</v>
      </c>
      <c r="C12" s="42" t="s">
        <v>105</v>
      </c>
      <c r="D12" s="43">
        <v>41480</v>
      </c>
      <c r="E12" s="43">
        <v>1037</v>
      </c>
      <c r="F12" s="44">
        <v>40</v>
      </c>
      <c r="G12" s="44">
        <v>0</v>
      </c>
      <c r="H12" s="42" t="s">
        <v>97</v>
      </c>
      <c r="I12" s="42" t="s">
        <v>98</v>
      </c>
      <c r="J12" s="42" t="s">
        <v>99</v>
      </c>
      <c r="K12" s="45" t="s">
        <v>128</v>
      </c>
      <c r="L12" s="42" t="s">
        <v>20</v>
      </c>
    </row>
    <row r="13" spans="1:12" ht="30" x14ac:dyDescent="0.25">
      <c r="A13" s="42" t="s">
        <v>81</v>
      </c>
      <c r="B13" s="42" t="s">
        <v>129</v>
      </c>
      <c r="C13" s="42" t="s">
        <v>115</v>
      </c>
      <c r="D13" s="43">
        <v>45600</v>
      </c>
      <c r="E13" s="43">
        <v>912</v>
      </c>
      <c r="F13" s="44">
        <v>50</v>
      </c>
      <c r="G13" s="44">
        <v>0</v>
      </c>
      <c r="H13" s="42" t="s">
        <v>46</v>
      </c>
      <c r="I13" s="42" t="s">
        <v>47</v>
      </c>
      <c r="J13" s="42" t="s">
        <v>48</v>
      </c>
      <c r="K13" s="42" t="s">
        <v>82</v>
      </c>
      <c r="L13" s="42" t="s">
        <v>26</v>
      </c>
    </row>
    <row r="14" spans="1:12" ht="30" x14ac:dyDescent="0.25">
      <c r="A14" s="42" t="s">
        <v>81</v>
      </c>
      <c r="B14" s="42" t="s">
        <v>129</v>
      </c>
      <c r="C14" s="42" t="s">
        <v>116</v>
      </c>
      <c r="D14" s="43">
        <v>37360</v>
      </c>
      <c r="E14" s="43">
        <v>1245</v>
      </c>
      <c r="F14" s="44">
        <v>30</v>
      </c>
      <c r="G14" s="44">
        <v>0</v>
      </c>
      <c r="H14" s="42" t="s">
        <v>60</v>
      </c>
      <c r="I14" s="42" t="s">
        <v>61</v>
      </c>
      <c r="J14" s="42" t="s">
        <v>62</v>
      </c>
      <c r="K14" s="42" t="s">
        <v>63</v>
      </c>
      <c r="L14" s="42" t="s">
        <v>22</v>
      </c>
    </row>
    <row r="15" spans="1:12" ht="30" x14ac:dyDescent="0.25">
      <c r="A15" s="42" t="s">
        <v>81</v>
      </c>
      <c r="B15" s="42" t="s">
        <v>129</v>
      </c>
      <c r="C15" s="42" t="s">
        <v>117</v>
      </c>
      <c r="D15" s="43">
        <v>62080</v>
      </c>
      <c r="E15" s="43">
        <v>689</v>
      </c>
      <c r="F15" s="44">
        <v>90</v>
      </c>
      <c r="G15" s="44">
        <v>0</v>
      </c>
      <c r="H15" s="42" t="s">
        <v>71</v>
      </c>
      <c r="I15" s="42" t="s">
        <v>126</v>
      </c>
      <c r="J15" s="42" t="s">
        <v>72</v>
      </c>
      <c r="K15" s="45" t="s">
        <v>127</v>
      </c>
      <c r="L15" s="42" t="s">
        <v>28</v>
      </c>
    </row>
    <row r="16" spans="1:12" ht="30" x14ac:dyDescent="0.25">
      <c r="A16" s="42" t="s">
        <v>81</v>
      </c>
      <c r="B16" s="42" t="s">
        <v>129</v>
      </c>
      <c r="C16" s="42" t="s">
        <v>118</v>
      </c>
      <c r="D16" s="43">
        <v>43540</v>
      </c>
      <c r="E16" s="43">
        <v>967</v>
      </c>
      <c r="F16" s="44">
        <v>45</v>
      </c>
      <c r="G16" s="44">
        <v>0</v>
      </c>
      <c r="H16" s="42" t="s">
        <v>64</v>
      </c>
      <c r="I16" s="42" t="s">
        <v>65</v>
      </c>
      <c r="J16" s="42" t="s">
        <v>66</v>
      </c>
      <c r="K16" s="42" t="s">
        <v>91</v>
      </c>
      <c r="L16" s="42" t="s">
        <v>22</v>
      </c>
    </row>
    <row r="17" spans="1:12" ht="30" x14ac:dyDescent="0.25">
      <c r="A17" s="42" t="s">
        <v>81</v>
      </c>
      <c r="B17" s="42" t="s">
        <v>129</v>
      </c>
      <c r="C17" s="42" t="s">
        <v>120</v>
      </c>
      <c r="D17" s="43">
        <v>34476</v>
      </c>
      <c r="E17" s="43">
        <v>1412</v>
      </c>
      <c r="F17" s="44">
        <v>25</v>
      </c>
      <c r="G17" s="44">
        <v>0</v>
      </c>
      <c r="H17" s="42" t="s">
        <v>64</v>
      </c>
      <c r="I17" s="42" t="s">
        <v>65</v>
      </c>
      <c r="J17" s="42" t="s">
        <v>66</v>
      </c>
      <c r="K17" s="42" t="s">
        <v>91</v>
      </c>
      <c r="L17" s="42" t="s">
        <v>22</v>
      </c>
    </row>
    <row r="18" spans="1:12" ht="30" x14ac:dyDescent="0.25">
      <c r="A18" s="42" t="s">
        <v>81</v>
      </c>
      <c r="B18" s="42" t="s">
        <v>129</v>
      </c>
      <c r="C18" s="42" t="s">
        <v>119</v>
      </c>
      <c r="D18" s="43">
        <v>1000000</v>
      </c>
      <c r="E18" s="43">
        <v>80</v>
      </c>
      <c r="F18" s="44">
        <v>12474</v>
      </c>
      <c r="G18" s="44">
        <v>0</v>
      </c>
      <c r="H18" s="42" t="s">
        <v>92</v>
      </c>
      <c r="I18" s="42" t="s">
        <v>123</v>
      </c>
      <c r="J18" s="42" t="s">
        <v>124</v>
      </c>
      <c r="K18" s="45" t="s">
        <v>125</v>
      </c>
      <c r="L18" s="42" t="s">
        <v>89</v>
      </c>
    </row>
    <row r="19" spans="1:12" x14ac:dyDescent="0.25">
      <c r="A19" s="34"/>
      <c r="B19" s="34"/>
      <c r="C19" s="34"/>
      <c r="D19" s="35"/>
      <c r="E19" s="37"/>
      <c r="F19" s="37"/>
      <c r="G19" s="37"/>
      <c r="H19" s="34"/>
      <c r="I19" s="34"/>
      <c r="J19" s="34"/>
      <c r="K19" s="34"/>
      <c r="L19" s="34"/>
    </row>
    <row r="20" spans="1:12" x14ac:dyDescent="0.25">
      <c r="A20" s="34"/>
      <c r="B20" s="34"/>
      <c r="C20" s="34"/>
      <c r="D20" s="35"/>
      <c r="E20" s="35"/>
      <c r="F20" s="36"/>
      <c r="G20" s="36"/>
      <c r="H20" s="34"/>
      <c r="I20" s="34"/>
      <c r="J20" s="34"/>
      <c r="K20" s="34"/>
      <c r="L20" s="34"/>
    </row>
    <row r="21" spans="1:12" x14ac:dyDescent="0.25">
      <c r="A21" s="34"/>
      <c r="B21" s="34"/>
      <c r="C21" s="34"/>
      <c r="D21" s="35"/>
      <c r="E21" s="37"/>
      <c r="F21" s="37"/>
      <c r="G21" s="37"/>
      <c r="H21" s="34"/>
      <c r="I21" s="34"/>
      <c r="J21" s="34"/>
      <c r="K21" s="34"/>
      <c r="L21" s="34"/>
    </row>
    <row r="22" spans="1:12" x14ac:dyDescent="0.25">
      <c r="A22" s="34"/>
      <c r="B22" s="34"/>
      <c r="C22" s="34"/>
      <c r="D22" s="35"/>
      <c r="E22" s="35"/>
      <c r="F22" s="36"/>
      <c r="G22" s="36"/>
      <c r="H22" s="34"/>
      <c r="I22" s="34"/>
      <c r="J22" s="34"/>
      <c r="K22" s="34"/>
      <c r="L22" s="34"/>
    </row>
    <row r="23" spans="1:12" x14ac:dyDescent="0.25">
      <c r="A23" s="34"/>
      <c r="B23" s="34"/>
      <c r="C23" s="34"/>
      <c r="D23" s="35"/>
      <c r="E23" s="35"/>
      <c r="F23" s="36"/>
      <c r="G23" s="36"/>
      <c r="H23" s="34"/>
      <c r="I23" s="34"/>
      <c r="J23" s="34"/>
      <c r="K23" s="34"/>
      <c r="L23" s="34"/>
    </row>
    <row r="24" spans="1:12" x14ac:dyDescent="0.25">
      <c r="A24" s="34"/>
      <c r="B24" s="34"/>
      <c r="C24" s="34"/>
      <c r="D24" s="35"/>
      <c r="E24" s="35"/>
      <c r="F24" s="36"/>
      <c r="G24" s="36"/>
      <c r="H24" s="34"/>
      <c r="I24" s="34"/>
      <c r="J24" s="34"/>
      <c r="K24" s="34"/>
      <c r="L24" s="34"/>
    </row>
    <row r="25" spans="1:12" x14ac:dyDescent="0.25">
      <c r="A25" s="34"/>
      <c r="B25" s="34"/>
      <c r="C25" s="34"/>
      <c r="D25" s="35"/>
      <c r="E25" s="35"/>
      <c r="F25" s="36"/>
      <c r="G25" s="36"/>
      <c r="H25" s="34"/>
      <c r="I25" s="34"/>
      <c r="J25" s="34"/>
      <c r="K25" s="34"/>
      <c r="L25" s="34"/>
    </row>
    <row r="26" spans="1:12" x14ac:dyDescent="0.25">
      <c r="A26" s="34"/>
      <c r="B26" s="34"/>
      <c r="C26" s="34"/>
      <c r="D26" s="35"/>
      <c r="E26" s="37"/>
      <c r="F26" s="37"/>
      <c r="G26" s="37"/>
      <c r="H26" s="34"/>
      <c r="I26" s="34"/>
      <c r="J26" s="34"/>
      <c r="K26" s="34"/>
      <c r="L26" s="34"/>
    </row>
    <row r="27" spans="1:12" x14ac:dyDescent="0.25">
      <c r="A27" s="34"/>
      <c r="B27" s="34"/>
      <c r="C27" s="34"/>
      <c r="D27" s="35"/>
      <c r="E27" s="37"/>
      <c r="F27" s="37"/>
      <c r="G27" s="37"/>
      <c r="H27" s="34"/>
      <c r="I27" s="34"/>
      <c r="J27" s="34"/>
      <c r="K27" s="34"/>
      <c r="L27" s="34"/>
    </row>
    <row r="28" spans="1:12" x14ac:dyDescent="0.25">
      <c r="A28" s="34"/>
      <c r="B28" s="34"/>
      <c r="C28" s="34"/>
      <c r="D28" s="35"/>
      <c r="E28" s="37"/>
      <c r="F28" s="37"/>
      <c r="G28" s="37"/>
      <c r="H28" s="34"/>
      <c r="I28" s="34"/>
      <c r="J28" s="34"/>
      <c r="K28" s="34"/>
      <c r="L28" s="34"/>
    </row>
    <row r="29" spans="1:12" x14ac:dyDescent="0.25">
      <c r="A29" s="34"/>
      <c r="B29" s="34"/>
      <c r="C29" s="34"/>
      <c r="D29" s="35"/>
      <c r="E29" s="37"/>
      <c r="F29" s="37"/>
      <c r="G29" s="37"/>
      <c r="H29" s="34"/>
      <c r="I29" s="34"/>
      <c r="J29" s="34"/>
      <c r="K29" s="34"/>
      <c r="L29" s="34"/>
    </row>
    <row r="30" spans="1:12" x14ac:dyDescent="0.25">
      <c r="A30" s="34"/>
      <c r="B30" s="34"/>
      <c r="C30" s="34"/>
      <c r="D30" s="35"/>
      <c r="E30" s="35"/>
      <c r="F30" s="36"/>
      <c r="G30" s="36"/>
      <c r="H30" s="34"/>
      <c r="I30" s="34"/>
      <c r="J30" s="34"/>
      <c r="K30" s="34"/>
      <c r="L30" s="34"/>
    </row>
    <row r="31" spans="1:12" x14ac:dyDescent="0.25">
      <c r="A31" s="34"/>
      <c r="B31" s="34"/>
      <c r="C31" s="34"/>
      <c r="D31" s="35"/>
      <c r="E31" s="35"/>
      <c r="F31" s="36"/>
      <c r="G31" s="36"/>
      <c r="H31" s="34"/>
      <c r="I31" s="34"/>
      <c r="J31" s="34"/>
      <c r="K31" s="34"/>
      <c r="L31" s="34"/>
    </row>
    <row r="32" spans="1:12" x14ac:dyDescent="0.25">
      <c r="A32" s="34"/>
      <c r="B32" s="34"/>
      <c r="C32" s="34"/>
      <c r="D32" s="35"/>
      <c r="E32" s="35"/>
      <c r="F32" s="36"/>
      <c r="G32" s="36"/>
      <c r="H32" s="34"/>
      <c r="I32" s="34"/>
      <c r="J32" s="34"/>
      <c r="K32" s="34"/>
      <c r="L32" s="34"/>
    </row>
    <row r="33" spans="1:12" x14ac:dyDescent="0.25">
      <c r="A33" s="34"/>
      <c r="B33" s="34"/>
      <c r="C33" s="34"/>
      <c r="D33" s="35"/>
      <c r="E33" s="35"/>
      <c r="F33" s="36"/>
      <c r="G33" s="36"/>
      <c r="H33" s="34"/>
      <c r="I33" s="34"/>
      <c r="J33" s="34"/>
      <c r="K33" s="34"/>
      <c r="L33" s="34"/>
    </row>
    <row r="34" spans="1:12" x14ac:dyDescent="0.25">
      <c r="A34" s="34"/>
      <c r="B34" s="34"/>
      <c r="C34" s="34"/>
      <c r="D34" s="35"/>
      <c r="E34" s="35"/>
      <c r="F34" s="36"/>
      <c r="G34" s="36"/>
      <c r="H34" s="34"/>
      <c r="I34" s="34"/>
      <c r="J34" s="34"/>
      <c r="K34" s="34"/>
      <c r="L34" s="34"/>
    </row>
    <row r="35" spans="1:12" x14ac:dyDescent="0.25">
      <c r="A35" s="34"/>
      <c r="B35" s="34"/>
      <c r="C35" s="34"/>
      <c r="D35" s="35"/>
      <c r="E35" s="35"/>
      <c r="F35" s="36"/>
      <c r="G35" s="36"/>
      <c r="H35" s="34"/>
      <c r="I35" s="34"/>
      <c r="J35" s="34"/>
      <c r="K35" s="34"/>
      <c r="L35" s="34"/>
    </row>
    <row r="36" spans="1:12" x14ac:dyDescent="0.25">
      <c r="A36" s="34"/>
      <c r="B36" s="34"/>
      <c r="C36" s="34"/>
      <c r="D36" s="35"/>
      <c r="E36" s="35"/>
      <c r="F36" s="36"/>
      <c r="G36" s="36"/>
      <c r="H36" s="34"/>
      <c r="I36" s="34"/>
      <c r="J36" s="34"/>
      <c r="K36" s="34"/>
      <c r="L36" s="34"/>
    </row>
    <row r="37" spans="1:12" x14ac:dyDescent="0.25">
      <c r="A37" s="34"/>
      <c r="B37" s="34"/>
      <c r="C37" s="34"/>
      <c r="D37" s="35"/>
      <c r="E37" s="35"/>
      <c r="F37" s="36"/>
      <c r="G37" s="36"/>
      <c r="H37" s="34"/>
      <c r="I37" s="34"/>
      <c r="J37" s="34"/>
      <c r="K37" s="34"/>
      <c r="L37" s="34"/>
    </row>
    <row r="38" spans="1:12" x14ac:dyDescent="0.25">
      <c r="A38" s="34"/>
      <c r="B38" s="34"/>
      <c r="C38" s="34"/>
      <c r="D38" s="35"/>
      <c r="E38" s="35"/>
      <c r="F38" s="36"/>
      <c r="G38" s="36"/>
      <c r="H38" s="34"/>
      <c r="I38" s="34"/>
      <c r="J38" s="34"/>
      <c r="K38" s="34"/>
      <c r="L38" s="34"/>
    </row>
    <row r="39" spans="1:12" x14ac:dyDescent="0.25">
      <c r="A39" s="34"/>
      <c r="B39" s="34"/>
      <c r="C39" s="34"/>
      <c r="D39" s="35"/>
      <c r="E39" s="35"/>
      <c r="F39" s="36"/>
      <c r="G39" s="36"/>
      <c r="H39" s="34"/>
      <c r="I39" s="34"/>
      <c r="J39" s="34"/>
      <c r="K39" s="34"/>
      <c r="L39" s="34"/>
    </row>
    <row r="40" spans="1:12" x14ac:dyDescent="0.25">
      <c r="A40" s="34"/>
      <c r="B40" s="34"/>
      <c r="C40" s="34"/>
      <c r="D40" s="35"/>
      <c r="E40" s="35"/>
      <c r="F40" s="36"/>
      <c r="G40" s="36"/>
      <c r="H40" s="34"/>
      <c r="I40" s="34"/>
      <c r="J40" s="34"/>
      <c r="K40" s="34"/>
      <c r="L40" s="34"/>
    </row>
    <row r="41" spans="1:12" x14ac:dyDescent="0.25">
      <c r="A41" s="34"/>
      <c r="B41" s="34"/>
      <c r="C41" s="34"/>
      <c r="D41" s="35"/>
      <c r="E41" s="35"/>
      <c r="F41" s="36"/>
      <c r="G41" s="36"/>
      <c r="H41" s="34"/>
      <c r="I41" s="34"/>
      <c r="J41" s="34"/>
      <c r="K41" s="34"/>
      <c r="L41" s="34"/>
    </row>
    <row r="42" spans="1:12" x14ac:dyDescent="0.25">
      <c r="A42" s="34"/>
      <c r="B42" s="34"/>
      <c r="C42" s="34"/>
      <c r="D42" s="35"/>
      <c r="E42" s="35"/>
      <c r="F42" s="36"/>
      <c r="G42" s="36"/>
      <c r="H42" s="34"/>
      <c r="I42" s="34"/>
      <c r="J42" s="34"/>
      <c r="K42" s="34"/>
      <c r="L42" s="34"/>
    </row>
    <row r="43" spans="1:12" x14ac:dyDescent="0.25">
      <c r="A43" s="34"/>
      <c r="B43" s="34"/>
      <c r="C43" s="34"/>
      <c r="D43" s="35"/>
      <c r="E43" s="35"/>
      <c r="F43" s="36"/>
      <c r="G43" s="36"/>
      <c r="H43" s="34"/>
      <c r="I43" s="34"/>
      <c r="J43" s="34"/>
      <c r="K43" s="34"/>
      <c r="L43" s="34"/>
    </row>
    <row r="44" spans="1:12" x14ac:dyDescent="0.25">
      <c r="A44" s="34"/>
      <c r="B44" s="34"/>
      <c r="C44" s="34"/>
      <c r="D44" s="35"/>
      <c r="E44" s="35"/>
      <c r="F44" s="36"/>
      <c r="G44" s="36"/>
      <c r="H44" s="34"/>
      <c r="I44" s="34"/>
      <c r="J44" s="34"/>
      <c r="K44" s="34"/>
      <c r="L44" s="34"/>
    </row>
    <row r="45" spans="1:12" x14ac:dyDescent="0.25">
      <c r="A45" s="34"/>
      <c r="B45" s="34"/>
      <c r="C45" s="34"/>
      <c r="D45" s="35"/>
      <c r="E45" s="35"/>
      <c r="F45" s="36"/>
      <c r="G45" s="36"/>
      <c r="H45" s="34"/>
      <c r="I45" s="34"/>
      <c r="J45" s="34"/>
      <c r="K45" s="34"/>
      <c r="L45" s="34"/>
    </row>
    <row r="46" spans="1:12" x14ac:dyDescent="0.25">
      <c r="A46" s="34"/>
      <c r="B46" s="34"/>
      <c r="C46" s="34"/>
      <c r="D46" s="35"/>
      <c r="E46" s="35"/>
      <c r="F46" s="36"/>
      <c r="G46" s="36"/>
      <c r="H46" s="34"/>
      <c r="I46" s="34"/>
      <c r="J46" s="34"/>
      <c r="K46" s="34"/>
      <c r="L46" s="34"/>
    </row>
    <row r="47" spans="1:12" x14ac:dyDescent="0.25">
      <c r="A47" s="34"/>
      <c r="B47" s="34"/>
      <c r="C47" s="34"/>
      <c r="D47" s="35"/>
      <c r="E47" s="35"/>
      <c r="F47" s="36"/>
      <c r="G47" s="36"/>
      <c r="H47" s="34"/>
      <c r="I47" s="34"/>
      <c r="J47" s="34"/>
      <c r="K47" s="34"/>
      <c r="L47" s="34"/>
    </row>
    <row r="48" spans="1:12" x14ac:dyDescent="0.25">
      <c r="A48" s="34"/>
      <c r="B48" s="34"/>
      <c r="C48" s="34"/>
      <c r="D48" s="35"/>
      <c r="E48" s="35"/>
      <c r="F48" s="36"/>
      <c r="G48" s="36"/>
      <c r="H48" s="34"/>
      <c r="I48" s="34"/>
      <c r="J48" s="34"/>
      <c r="K48" s="34"/>
      <c r="L48" s="34"/>
    </row>
    <row r="49" spans="1:12" x14ac:dyDescent="0.25">
      <c r="A49" s="34"/>
      <c r="B49" s="34"/>
      <c r="C49" s="34"/>
      <c r="D49" s="35"/>
      <c r="E49" s="35"/>
      <c r="F49" s="36"/>
      <c r="G49" s="36"/>
      <c r="H49" s="34"/>
      <c r="I49" s="34"/>
      <c r="J49" s="34"/>
      <c r="K49" s="34"/>
      <c r="L49" s="34"/>
    </row>
    <row r="50" spans="1:12" x14ac:dyDescent="0.25">
      <c r="A50" s="34"/>
      <c r="B50" s="34"/>
      <c r="C50" s="34"/>
      <c r="D50" s="35"/>
      <c r="E50" s="35"/>
      <c r="F50" s="36"/>
      <c r="G50" s="36"/>
      <c r="H50" s="34"/>
      <c r="I50" s="34"/>
      <c r="J50" s="34"/>
      <c r="K50" s="34"/>
      <c r="L50" s="34"/>
    </row>
    <row r="51" spans="1:12" x14ac:dyDescent="0.25">
      <c r="A51" s="34"/>
      <c r="B51" s="34"/>
      <c r="C51" s="34"/>
      <c r="D51" s="35"/>
      <c r="E51" s="35"/>
      <c r="F51" s="36"/>
      <c r="G51" s="36"/>
      <c r="H51" s="34"/>
      <c r="I51" s="34"/>
      <c r="J51" s="34"/>
      <c r="K51" s="34"/>
      <c r="L51" s="34"/>
    </row>
    <row r="52" spans="1:12" x14ac:dyDescent="0.25">
      <c r="A52" s="34"/>
      <c r="B52" s="34"/>
      <c r="C52" s="34"/>
      <c r="D52" s="35"/>
      <c r="E52" s="35"/>
      <c r="F52" s="36"/>
      <c r="G52" s="36"/>
      <c r="H52" s="34"/>
      <c r="I52" s="34"/>
      <c r="J52" s="34"/>
      <c r="K52" s="34"/>
      <c r="L52" s="34"/>
    </row>
    <row r="53" spans="1:12" x14ac:dyDescent="0.25">
      <c r="A53" s="34"/>
      <c r="B53" s="34"/>
      <c r="C53" s="34"/>
      <c r="D53" s="35"/>
      <c r="E53" s="35"/>
      <c r="F53" s="36"/>
      <c r="G53" s="36"/>
      <c r="H53" s="34"/>
      <c r="I53" s="34"/>
      <c r="J53" s="34"/>
      <c r="K53" s="34"/>
      <c r="L53" s="34"/>
    </row>
    <row r="54" spans="1:12" x14ac:dyDescent="0.25">
      <c r="A54" s="34"/>
      <c r="B54" s="34"/>
      <c r="C54" s="34"/>
      <c r="D54" s="35"/>
      <c r="E54" s="35"/>
      <c r="F54" s="36"/>
      <c r="G54" s="36"/>
      <c r="H54" s="34"/>
      <c r="I54" s="34"/>
      <c r="J54" s="34"/>
      <c r="K54" s="34"/>
      <c r="L54" s="34"/>
    </row>
    <row r="55" spans="1:12" x14ac:dyDescent="0.25">
      <c r="A55" s="34"/>
      <c r="B55" s="34"/>
      <c r="C55" s="34"/>
      <c r="D55" s="35"/>
      <c r="E55" s="37"/>
      <c r="F55" s="37"/>
      <c r="G55" s="37"/>
      <c r="H55" s="34"/>
      <c r="I55" s="34"/>
      <c r="J55" s="34"/>
      <c r="K55" s="34"/>
      <c r="L55" s="34"/>
    </row>
    <row r="56" spans="1:12" x14ac:dyDescent="0.25">
      <c r="A56" s="34"/>
      <c r="B56" s="34"/>
      <c r="C56" s="34"/>
      <c r="D56" s="35"/>
      <c r="E56" s="35"/>
      <c r="F56" s="36"/>
      <c r="G56" s="36"/>
      <c r="H56" s="34"/>
      <c r="I56" s="34"/>
      <c r="J56" s="34"/>
      <c r="K56" s="34"/>
      <c r="L56" s="34"/>
    </row>
    <row r="57" spans="1:12" x14ac:dyDescent="0.25">
      <c r="A57" s="34"/>
      <c r="B57" s="34"/>
      <c r="C57" s="34"/>
      <c r="D57" s="35"/>
      <c r="E57" s="37"/>
      <c r="F57" s="37"/>
      <c r="G57" s="37"/>
      <c r="H57" s="34"/>
      <c r="I57" s="34"/>
      <c r="J57" s="34"/>
      <c r="K57" s="34"/>
      <c r="L57" s="34"/>
    </row>
  </sheetData>
  <sortState ref="A3:L19">
    <sortCondition ref="C3:C19"/>
  </sortState>
  <hyperlinks>
    <hyperlink ref="K10" r:id="rId1"/>
    <hyperlink ref="K18" r:id="rId2"/>
    <hyperlink ref="K15" r:id="rId3"/>
    <hyperlink ref="K12"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CORR MidYear</vt:lpstr>
      <vt:lpstr>Lookups</vt:lpstr>
      <vt:lpstr>Grant Data</vt:lpstr>
      <vt:lpstr>Form_Fields</vt:lpstr>
      <vt:lpstr>Managers</vt:lpstr>
    </vt:vector>
  </TitlesOfParts>
  <Company>Florida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Jerris</dc:creator>
  <cp:lastModifiedBy>Houston, Daphne</cp:lastModifiedBy>
  <cp:lastPrinted>2017-05-18T12:41:45Z</cp:lastPrinted>
  <dcterms:created xsi:type="dcterms:W3CDTF">2016-11-03T16:11:23Z</dcterms:created>
  <dcterms:modified xsi:type="dcterms:W3CDTF">2019-02-22T21:52:35Z</dcterms:modified>
</cp:coreProperties>
</file>