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Josue.colorado\Desktop\Web files\"/>
    </mc:Choice>
  </mc:AlternateContent>
  <bookViews>
    <workbookView xWindow="0" yWindow="0" windowWidth="24405" windowHeight="11160"/>
  </bookViews>
  <sheets>
    <sheet name="AGE MidYear" sheetId="1" r:id="rId1"/>
    <sheet name="Lookups" sheetId="3" state="hidden" r:id="rId2"/>
    <sheet name="Grant Data" sheetId="4" state="hidden" r:id="rId3"/>
  </sheets>
  <externalReferences>
    <externalReference r:id="rId4"/>
  </externalReferences>
  <definedNames>
    <definedName name="AdultEdTechAssist">'AGE MidYear'!$A$16</definedName>
    <definedName name="ContactName">'AGE MidYear'!$A$3</definedName>
    <definedName name="ContactPhone">'AGE MidYear'!$A$4</definedName>
    <definedName name="Email">'AGE MidYear'!$A$5</definedName>
    <definedName name="Form_Fields">'Grant Data'!$C:$L</definedName>
    <definedName name="FundsPerEnroll">'AGE MidYear'!$A$8</definedName>
    <definedName name="Managers" localSheetId="2">[1]Lookups!$A$10:$B$15</definedName>
    <definedName name="Managers">Lookups!$A$10:$B$15</definedName>
    <definedName name="MidYrNRS">'AGE MidYear'!$C$12</definedName>
    <definedName name="MidYrPerc">'AGE MidYear'!$D$12</definedName>
    <definedName name="NRSParticipants">'AGE MidYear'!$A$12</definedName>
    <definedName name="PerformanceOutcomes">'AGE MidYear'!$A$11</definedName>
    <definedName name="ProjectAward">'AGE MidYear'!$A$7</definedName>
    <definedName name="ProjectNum">'AGE MidYear'!$A$6</definedName>
    <definedName name="ProviderName">'AGE MidYear'!$A$2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21" i="1" l="1"/>
  <c r="A22" i="1" s="1"/>
  <c r="A14" i="1"/>
  <c r="D14" i="1" s="1"/>
  <c r="C8" i="1"/>
  <c r="C7" i="1"/>
  <c r="E5" i="1"/>
  <c r="E4" i="1"/>
  <c r="E3" i="1"/>
  <c r="E2" i="1"/>
</calcChain>
</file>

<file path=xl/sharedStrings.xml><?xml version="1.0" encoding="utf-8"?>
<sst xmlns="http://schemas.openxmlformats.org/spreadsheetml/2006/main" count="591" uniqueCount="357">
  <si>
    <t>Contact Person Phone Number</t>
  </si>
  <si>
    <t>Contact Person Name</t>
  </si>
  <si>
    <t>Funds per Enrollment</t>
  </si>
  <si>
    <t>Project Award Amount</t>
  </si>
  <si>
    <t>Provider Name</t>
  </si>
  <si>
    <t xml:space="preserve"> Performance Outcomes
(Completed by Funded Agency)</t>
  </si>
  <si>
    <t>MID-YEAR INSTRUCTIONS</t>
  </si>
  <si>
    <t>Project Number</t>
  </si>
  <si>
    <r>
      <t xml:space="preserve">NRS Participant Projections
</t>
    </r>
    <r>
      <rPr>
        <b/>
        <sz val="8"/>
        <color theme="1"/>
        <rFont val="Arial"/>
        <family val="2"/>
      </rPr>
      <t>(Enrollment #APPROVED in Grant Award Form 1-D)</t>
    </r>
  </si>
  <si>
    <r>
      <t xml:space="preserve">Mid-Year NRS Participants </t>
    </r>
    <r>
      <rPr>
        <b/>
        <sz val="8"/>
        <color theme="1"/>
        <rFont val="Arial"/>
        <family val="2"/>
      </rPr>
      <t>(Unduplicated Student Enrollments)</t>
    </r>
  </si>
  <si>
    <t>Mid-Year Participant Percentage</t>
  </si>
  <si>
    <t xml:space="preserve">Do you need technical assistance implementing your Adult Education Program?  </t>
  </si>
  <si>
    <r>
      <t xml:space="preserve">4. Mid-year participant percentages will be autopopulated based on approved </t>
    </r>
    <r>
      <rPr>
        <sz val="11"/>
        <color theme="1"/>
        <rFont val="Arial"/>
        <family val="2"/>
      </rPr>
      <t>projected enrollment compared to actual mid-year enrollment.</t>
    </r>
  </si>
  <si>
    <t>Email Address</t>
  </si>
  <si>
    <t>Click here to select from dropdown menu</t>
  </si>
  <si>
    <t>Yes</t>
  </si>
  <si>
    <t>No</t>
  </si>
  <si>
    <t>Grant Managers</t>
  </si>
  <si>
    <t>Name</t>
  </si>
  <si>
    <t>Email</t>
  </si>
  <si>
    <t>Chris Ciardo</t>
  </si>
  <si>
    <t>Christopher.Ciardo@fldoe.org</t>
  </si>
  <si>
    <t>Daphne Kilpatrick</t>
  </si>
  <si>
    <t>John Occhiuzzo</t>
  </si>
  <si>
    <t>Ordania Jones</t>
  </si>
  <si>
    <t>Program Type</t>
  </si>
  <si>
    <t>Grant Year</t>
  </si>
  <si>
    <t>Grant Number</t>
  </si>
  <si>
    <t>Original Allocation</t>
  </si>
  <si>
    <t>Funds per enrollment</t>
  </si>
  <si>
    <t>Projected NRS participants</t>
  </si>
  <si>
    <t>Mid year NRS participants</t>
  </si>
  <si>
    <t>Agency</t>
  </si>
  <si>
    <t>Contact_Grant</t>
  </si>
  <si>
    <t>Phone number_Grant</t>
  </si>
  <si>
    <t>Email Address_Grant</t>
  </si>
  <si>
    <t>Project Manager</t>
  </si>
  <si>
    <t>Adult General Education</t>
  </si>
  <si>
    <t>Leon</t>
  </si>
  <si>
    <t>Regina Browning</t>
  </si>
  <si>
    <t xml:space="preserve">(850) 922-5343   Ext:      </t>
  </si>
  <si>
    <t>browningr@leonschools.net</t>
  </si>
  <si>
    <t>Santa Fe College</t>
  </si>
  <si>
    <t>Julie Falt</t>
  </si>
  <si>
    <t xml:space="preserve">(352) 395-5967   Ext:      </t>
  </si>
  <si>
    <t>julie.falt@sfcollege.edu</t>
  </si>
  <si>
    <t>Lee</t>
  </si>
  <si>
    <t>Rita Davis</t>
  </si>
  <si>
    <t xml:space="preserve">(239) 939-6304   Ext:      </t>
  </si>
  <si>
    <t>ritaed@leeschools.net</t>
  </si>
  <si>
    <t>Indian River State College</t>
  </si>
  <si>
    <t>Kelly Amatucci</t>
  </si>
  <si>
    <t xml:space="preserve">(772) 462-7674   Ext:      </t>
  </si>
  <si>
    <t>kamatucc@irsc.edu</t>
  </si>
  <si>
    <t>Citrus</t>
  </si>
  <si>
    <t>Gloria Bishop</t>
  </si>
  <si>
    <t xml:space="preserve">(352) 726-2430   Ext: 4313 </t>
  </si>
  <si>
    <t>bishopg@citrus.k12.fl.us</t>
  </si>
  <si>
    <t>Marion</t>
  </si>
  <si>
    <t>St. Johns River State College</t>
  </si>
  <si>
    <t>Melissa Perry</t>
  </si>
  <si>
    <t xml:space="preserve">(386) 312-4088   Ext:      </t>
  </si>
  <si>
    <t>melissaperry@sjrstate.edu</t>
  </si>
  <si>
    <t>Clay</t>
  </si>
  <si>
    <t xml:space="preserve">(904) 336-4450   Ext:      </t>
  </si>
  <si>
    <t>Columbia</t>
  </si>
  <si>
    <t>Janora Crow</t>
  </si>
  <si>
    <t xml:space="preserve">(386) 758-4888   Ext:      </t>
  </si>
  <si>
    <t>crowj@columbiak12.com</t>
  </si>
  <si>
    <t>Florida State College at Jacksonville</t>
  </si>
  <si>
    <t>Jennifer Peterson</t>
  </si>
  <si>
    <t xml:space="preserve">(904) 632-3291   Ext:      </t>
  </si>
  <si>
    <t>jennifer.peterson@fscj.edu</t>
  </si>
  <si>
    <t>Pensacola State College</t>
  </si>
  <si>
    <t>Jackson</t>
  </si>
  <si>
    <t>Phyllis Daniels</t>
  </si>
  <si>
    <t xml:space="preserve">(850) 482-9617   Ext: 223  </t>
  </si>
  <si>
    <t>phyllis.daniels@jcsb.org</t>
  </si>
  <si>
    <t>Calhoun</t>
  </si>
  <si>
    <t xml:space="preserve">(850) 674-8733   Ext: 22   </t>
  </si>
  <si>
    <t>Escambia</t>
  </si>
  <si>
    <t>Bay</t>
  </si>
  <si>
    <t>Ann Leonard</t>
  </si>
  <si>
    <t>leonaaa1@bay.k12.fl.us</t>
  </si>
  <si>
    <t>Pinellas</t>
  </si>
  <si>
    <t>Charlotte</t>
  </si>
  <si>
    <t>Deelynn Bennett</t>
  </si>
  <si>
    <t xml:space="preserve">(941) 255-7500   Ext: 101  </t>
  </si>
  <si>
    <t>deelynn.bennett@yourcharlotteschools.net</t>
  </si>
  <si>
    <t>South Florida State College</t>
  </si>
  <si>
    <t>Courtney Green</t>
  </si>
  <si>
    <t xml:space="preserve">(863) 784-7431   Ext:      </t>
  </si>
  <si>
    <t>courtney.green@southflorida.edu</t>
  </si>
  <si>
    <t>Hernando</t>
  </si>
  <si>
    <t>Sophia Watson</t>
  </si>
  <si>
    <t xml:space="preserve">(352) 797-7018   Ext: 415  </t>
  </si>
  <si>
    <t>watson_s@hcsb.k12.fl.us</t>
  </si>
  <si>
    <t>De Soto</t>
  </si>
  <si>
    <t>Kathy Severson</t>
  </si>
  <si>
    <t xml:space="preserve">(863) 993-1333   Ext:      </t>
  </si>
  <si>
    <t>kathy.severson@desotoschools.com</t>
  </si>
  <si>
    <t>Manatee</t>
  </si>
  <si>
    <t>Pasco</t>
  </si>
  <si>
    <t>Palm Beach</t>
  </si>
  <si>
    <t>Fred Barch</t>
  </si>
  <si>
    <t xml:space="preserve">(561) 649-6015   Ext:      </t>
  </si>
  <si>
    <t>fred.barch@palmbeachschools.org</t>
  </si>
  <si>
    <t>Broward</t>
  </si>
  <si>
    <t>Enid Valdez</t>
  </si>
  <si>
    <t xml:space="preserve">(754) 321-8401   Ext:      </t>
  </si>
  <si>
    <t>enid.valdez@browardschools.com</t>
  </si>
  <si>
    <t>Miami Dade College</t>
  </si>
  <si>
    <t>Monroe</t>
  </si>
  <si>
    <t>(305) 293-1400   Ext: 53386</t>
  </si>
  <si>
    <t>Hardee</t>
  </si>
  <si>
    <t>Meredith Durastanti</t>
  </si>
  <si>
    <t xml:space="preserve">(863) 773-3173   Ext:      </t>
  </si>
  <si>
    <t>mdurastanti@hardee.k12.fl.us</t>
  </si>
  <si>
    <t>Sarasota</t>
  </si>
  <si>
    <t>Eric McClendon</t>
  </si>
  <si>
    <t>(941) 924-1365   Ext: 62495</t>
  </si>
  <si>
    <t>Eric.McClendon@sarasotacountyschools.net</t>
  </si>
  <si>
    <t>Polk</t>
  </si>
  <si>
    <t xml:space="preserve">(863) 519-8438   Ext:      </t>
  </si>
  <si>
    <t>Nassau</t>
  </si>
  <si>
    <t>Angela Cole</t>
  </si>
  <si>
    <t xml:space="preserve">(904) 548-4475   Ext:      </t>
  </si>
  <si>
    <t>angela.cole@nassau.k12.fl.us</t>
  </si>
  <si>
    <t>St. Johns</t>
  </si>
  <si>
    <t xml:space="preserve">(904) 547-3430   Ext:      </t>
  </si>
  <si>
    <t>College of Central Florida</t>
  </si>
  <si>
    <t>Suwannee</t>
  </si>
  <si>
    <t>Mary Keen</t>
  </si>
  <si>
    <t xml:space="preserve">(386) 647-4230   Ext:      </t>
  </si>
  <si>
    <t>mary.keen@suwannee.k12.fl.us</t>
  </si>
  <si>
    <t>Flagler</t>
  </si>
  <si>
    <t>Sharon Kochenour</t>
  </si>
  <si>
    <t xml:space="preserve">(386) 447-4345   Ext:      </t>
  </si>
  <si>
    <t>kochenours@flaglerschools.com</t>
  </si>
  <si>
    <t>Lake</t>
  </si>
  <si>
    <t>DeAnna Thomas</t>
  </si>
  <si>
    <t xml:space="preserve">(352) 589-2250   Ext: 1813 </t>
  </si>
  <si>
    <t>thomasd@lake.k12.fl.us</t>
  </si>
  <si>
    <t>Santa Rosa</t>
  </si>
  <si>
    <t xml:space="preserve">(850) 983-5710   Ext:      </t>
  </si>
  <si>
    <t>Northwest Florida State College</t>
  </si>
  <si>
    <t>Liberty</t>
  </si>
  <si>
    <t>Terrell Sykes</t>
  </si>
  <si>
    <t xml:space="preserve">(850) 643-1016   Ext: 203  </t>
  </si>
  <si>
    <t>terrell.sykes@lcsb.org</t>
  </si>
  <si>
    <t>Washington</t>
  </si>
  <si>
    <t>Martha Compton</t>
  </si>
  <si>
    <t xml:space="preserve">(850) 638-1180   Ext: 301  </t>
  </si>
  <si>
    <t>Indian River</t>
  </si>
  <si>
    <t>Christi Shields</t>
  </si>
  <si>
    <t xml:space="preserve">(772) 564-5001   Ext:      </t>
  </si>
  <si>
    <t>christi.shields@indianriverschools.org</t>
  </si>
  <si>
    <t>Martin</t>
  </si>
  <si>
    <t>Melissa Eversdyke</t>
  </si>
  <si>
    <t xml:space="preserve">(772) 219-1296   Ext: 161  </t>
  </si>
  <si>
    <t>eversdm@martin.k12.fl.us</t>
  </si>
  <si>
    <t>Brevard</t>
  </si>
  <si>
    <t>Jeffery Arnott</t>
  </si>
  <si>
    <t xml:space="preserve">(321) 633-3660   Ext: 198  </t>
  </si>
  <si>
    <t>Seminole State College of Florida</t>
  </si>
  <si>
    <t>Frank Bonjione</t>
  </si>
  <si>
    <t xml:space="preserve">(407) 708-2119   Ext:      </t>
  </si>
  <si>
    <t>Daytona State College</t>
  </si>
  <si>
    <t>Osceola</t>
  </si>
  <si>
    <t>Melanie Stefanowicz</t>
  </si>
  <si>
    <t xml:space="preserve">(407) 518-4579   Ext:      </t>
  </si>
  <si>
    <t>Sumter</t>
  </si>
  <si>
    <t>(352) 793-5719   Ext: 54210</t>
  </si>
  <si>
    <t>Orange</t>
  </si>
  <si>
    <t>Rosa Grant</t>
  </si>
  <si>
    <t xml:space="preserve">(407) 317-3200   Ext: 2708 </t>
  </si>
  <si>
    <t>rosa.grant@ocps.net</t>
  </si>
  <si>
    <t>Hillsborough</t>
  </si>
  <si>
    <t xml:space="preserve">(813) 231-1929   Ext:      </t>
  </si>
  <si>
    <t>Josalyn.Loango@sdhc.k12.fl.us</t>
  </si>
  <si>
    <t>Collier</t>
  </si>
  <si>
    <t>Taylor</t>
  </si>
  <si>
    <t>Jodi Tillman</t>
  </si>
  <si>
    <t xml:space="preserve">(850) 838-2545   Ext:      </t>
  </si>
  <si>
    <t>jodi.tillman@taylor.k12.fl.us</t>
  </si>
  <si>
    <t>Miami-Dade</t>
  </si>
  <si>
    <t>Iraida R. Mendez-Cartaya</t>
  </si>
  <si>
    <t xml:space="preserve">(305) 995-1497   Ext:      </t>
  </si>
  <si>
    <t>imendez@dadeschools.net</t>
  </si>
  <si>
    <t>1. Save a copy of the Excel form to your computer.</t>
  </si>
  <si>
    <t>If yes, to facilitate service, please state your need(s) and your FLDOE program manager will contact you. Please respond here:</t>
  </si>
  <si>
    <t xml:space="preserve">6. Email the completed Mid-Year Performance Reporting Form to your FLDOE Program Manager. </t>
  </si>
  <si>
    <t>2. Click on the Project Number drop down menu and select the project award number you are reporting. This will auto-populate the following fields: Provider Name, Contact Person Name, Phone Number, Email Address, Project Award Amount, Funds per Enrollment, and NRS Participant Projections approved in your grant award found on Form 1-D.</t>
  </si>
  <si>
    <r>
      <t>3. Provide information in the green shaded cell labeled Mid-Year NRS Participants.
        -</t>
    </r>
    <r>
      <rPr>
        <i/>
        <sz val="11"/>
        <color theme="1"/>
        <rFont val="Arial"/>
        <family val="2"/>
      </rPr>
      <t>Note: Year to Date NRS Participants based on unduplicated enrollment in all NRS eligible programs; students enrolled in more than one NRS eligible program in the year are only counted once. Only report students who are enrolled on or after the project start date found in box 6 labeled Project Periods of the Project Award Notification (DOE 200).</t>
    </r>
    <r>
      <rPr>
        <sz val="11"/>
        <color theme="1"/>
        <rFont val="Arial"/>
        <family val="2"/>
      </rPr>
      <t xml:space="preserve">
</t>
    </r>
  </si>
  <si>
    <t>5. Respond to the technical assistance question by clicking on the dropdown menu and selecting either YES or NO. If assistance is needed, respond in the green box provided.
provided.</t>
  </si>
  <si>
    <t>Ebonee Dennis</t>
  </si>
  <si>
    <t>Joseph Kyle</t>
  </si>
  <si>
    <t xml:space="preserve">(850) 484-2132   Ext:      </t>
  </si>
  <si>
    <t>jkyle@pensacolastate.edu</t>
  </si>
  <si>
    <t xml:space="preserve">(850) 767-5520   Ext:      </t>
  </si>
  <si>
    <t>Josalyn Loango</t>
  </si>
  <si>
    <t>Ariel Pehokas</t>
  </si>
  <si>
    <t xml:space="preserve">(239) 377-0959   Ext:      </t>
  </si>
  <si>
    <t>pechokar@colliershcools.com</t>
  </si>
  <si>
    <t>Madison</t>
  </si>
  <si>
    <t>Hendry</t>
  </si>
  <si>
    <t>Mike Swindle</t>
  </si>
  <si>
    <t xml:space="preserve">(863) 983-1511   Ext:      </t>
  </si>
  <si>
    <t>swindlem@hendry-schools.net</t>
  </si>
  <si>
    <t>Union</t>
  </si>
  <si>
    <t>Barry Sams</t>
  </si>
  <si>
    <t>samsb@union.k12.fl.us</t>
  </si>
  <si>
    <t>Tallahassee Community College</t>
  </si>
  <si>
    <t xml:space="preserve">(850) 201-6655   Ext:      </t>
  </si>
  <si>
    <t>Wakulla</t>
  </si>
  <si>
    <t>William "Dod" Walker</t>
  </si>
  <si>
    <t xml:space="preserve">(850) 926-1841   Ext:      </t>
  </si>
  <si>
    <t>william.walker@wcsb.us</t>
  </si>
  <si>
    <t>Baker</t>
  </si>
  <si>
    <t xml:space="preserve">(904) 259-0408   Ext:      </t>
  </si>
  <si>
    <t>Grant Manager Contact</t>
  </si>
  <si>
    <t>Patrick Flahive</t>
  </si>
  <si>
    <t>patrick.flahive@stjohns.k12.fl.us</t>
  </si>
  <si>
    <t>martha.compton@fptc.edu</t>
  </si>
  <si>
    <t>Lafayette</t>
  </si>
  <si>
    <t xml:space="preserve">(386) 249-1649   Ext:      </t>
  </si>
  <si>
    <t>Bradford</t>
  </si>
  <si>
    <t>Brad Bishop</t>
  </si>
  <si>
    <t xml:space="preserve">(904) 966-6762   Ext:      </t>
  </si>
  <si>
    <t>bishop.brad@mybradford.us</t>
  </si>
  <si>
    <t>Mike Kelly</t>
  </si>
  <si>
    <t xml:space="preserve">(352) 671-7200   Ext:      </t>
  </si>
  <si>
    <t>Michael.Kelly@marion.k12.fl.us</t>
  </si>
  <si>
    <t>Trevor Tyler</t>
  </si>
  <si>
    <t>trevor.tyler@keysschools.com</t>
  </si>
  <si>
    <t>Stewart Hancock</t>
  </si>
  <si>
    <t>shancock@lcsbmail.net</t>
  </si>
  <si>
    <t>Lisa Roderick</t>
  </si>
  <si>
    <t xml:space="preserve">(850) 973-1530   Ext:      </t>
  </si>
  <si>
    <t>lisa.roderick@madison.k12.fl.us</t>
  </si>
  <si>
    <t>Steven Cochran</t>
  </si>
  <si>
    <t>steven.cochran@polk-fl.net</t>
  </si>
  <si>
    <t>Wendy Beard</t>
  </si>
  <si>
    <t xml:space="preserve">(813) 794-2462   Ext:      </t>
  </si>
  <si>
    <t>wbeard@pasco.k12.fl.us</t>
  </si>
  <si>
    <t>bonjionf@seminolestate.edu</t>
  </si>
  <si>
    <t>Elizabeth Daniels</t>
  </si>
  <si>
    <t>danielse@tcc.fl.edu</t>
  </si>
  <si>
    <t xml:space="preserve">(850) 941-6200   Ext:  </t>
  </si>
  <si>
    <t>Dr. Valerie Viands</t>
  </si>
  <si>
    <t xml:space="preserve">(941) 751-7900   Ext: 1001 </t>
  </si>
  <si>
    <t>viandsv@manateeschools.net</t>
  </si>
  <si>
    <t>Mid-Year Performance Reporting Form
Adult General Education
Program Year 2019-2020</t>
  </si>
  <si>
    <t>Cody Zinker</t>
  </si>
  <si>
    <t>Cody.Zinker@fldoe.org</t>
  </si>
  <si>
    <t>Daphne.Kilpatrick@fldoe.org</t>
  </si>
  <si>
    <t>Ebonee.Dennis@fldoe.org</t>
  </si>
  <si>
    <t>John.Occhiuzzo@fldoe.org</t>
  </si>
  <si>
    <t>Ordania.Jones@fldoe.org</t>
  </si>
  <si>
    <t>2019-20</t>
  </si>
  <si>
    <t>012-1910B-0CG01</t>
  </si>
  <si>
    <t>020-1910B-0CG01</t>
  </si>
  <si>
    <t>030-1910B-0CG01</t>
  </si>
  <si>
    <t>040-1910B-0CG01</t>
  </si>
  <si>
    <t>050-1910B-0CG01</t>
  </si>
  <si>
    <t>060-1910B-0CG01</t>
  </si>
  <si>
    <t>070-1910B-0CG01</t>
  </si>
  <si>
    <t>080-1910B-0CG01</t>
  </si>
  <si>
    <t>090-1910B-0CG01</t>
  </si>
  <si>
    <t>100-1910B-0CG01</t>
  </si>
  <si>
    <t>110-1910B-0CG01</t>
  </si>
  <si>
    <t>120-1910B-0CG01</t>
  </si>
  <si>
    <t>130-1910B-0CG01</t>
  </si>
  <si>
    <t>132-1910B-0CG01</t>
  </si>
  <si>
    <t>140-1910B-0CG01</t>
  </si>
  <si>
    <t>162-1910B-0CG01</t>
  </si>
  <si>
    <t>170-1910B-0CG01</t>
  </si>
  <si>
    <t>172-1910B-0CG01</t>
  </si>
  <si>
    <t>180-1910B-0CG01</t>
  </si>
  <si>
    <t>250-1910B-0CG01</t>
  </si>
  <si>
    <t>260-1910B-0CG01</t>
  </si>
  <si>
    <t>270-1910B-0CG01</t>
  </si>
  <si>
    <t>282-1910B-0CG01</t>
  </si>
  <si>
    <t>290-1910B-0CG01</t>
  </si>
  <si>
    <t>310-1910B-0CG01</t>
  </si>
  <si>
    <t>320-1910B-0CG01</t>
  </si>
  <si>
    <t>340-1910B-0CG01</t>
  </si>
  <si>
    <t>350-1910B-0CG01</t>
  </si>
  <si>
    <t>360-1910B-0CG01</t>
  </si>
  <si>
    <t>370-1910B-0CG01</t>
  </si>
  <si>
    <t>372-1910B-0CG01</t>
  </si>
  <si>
    <t>390-1910B-0CG01</t>
  </si>
  <si>
    <t>400-1910B-0CG01</t>
  </si>
  <si>
    <t>410-1910B-0CG01</t>
  </si>
  <si>
    <t>420-1910B-0CG01</t>
  </si>
  <si>
    <t>422-1910B-0CG01</t>
  </si>
  <si>
    <t>430-1910B-0CG01</t>
  </si>
  <si>
    <t>440-1910B-0CG01</t>
  </si>
  <si>
    <t>450-1910B-0CG01</t>
  </si>
  <si>
    <t>462-1910B-0CG01</t>
  </si>
  <si>
    <t>480-1910B-0CG01</t>
  </si>
  <si>
    <t>490-1910B-0CG01</t>
  </si>
  <si>
    <t>500-1910B-0CG01</t>
  </si>
  <si>
    <t>510-1910B-0CG01</t>
  </si>
  <si>
    <t>520-1910B-0CG01</t>
  </si>
  <si>
    <t>530-1910B-0CG01</t>
  </si>
  <si>
    <t>542-1910B-0CG01</t>
  </si>
  <si>
    <t>550-1910B-0CG01</t>
  </si>
  <si>
    <t>562-1910B-0CG01</t>
  </si>
  <si>
    <t>570-1910B-0CG01</t>
  </si>
  <si>
    <t>580-1910B-0CG01</t>
  </si>
  <si>
    <t>592-1910B-0CG01</t>
  </si>
  <si>
    <t>600-1910B-0CG01</t>
  </si>
  <si>
    <t>610-1910B-0CG01</t>
  </si>
  <si>
    <t>620-1910B-0CG01</t>
  </si>
  <si>
    <t>630-1910B-0CG01</t>
  </si>
  <si>
    <t>642-1910B-0CG01</t>
  </si>
  <si>
    <t>650-1910B-0CG01</t>
  </si>
  <si>
    <t>670-1910B-0CG01</t>
  </si>
  <si>
    <t>282-1910B-0CG02</t>
  </si>
  <si>
    <t>372-1910B-0CG02</t>
  </si>
  <si>
    <t>422-1910B-0CG02</t>
  </si>
  <si>
    <t>462-1910B-0CG02</t>
  </si>
  <si>
    <t>562-1910B-0CG02</t>
  </si>
  <si>
    <t>670-1910B-0CG02</t>
  </si>
  <si>
    <t>562-1910B-0CG03</t>
  </si>
  <si>
    <t>562-1910B-0CG04</t>
  </si>
  <si>
    <t>Casey Ferguson</t>
  </si>
  <si>
    <t>casey.ferguson@sumter.k12.fl.us</t>
  </si>
  <si>
    <t>arnott.jeffery@brevardschools.com</t>
  </si>
  <si>
    <t>Dr. Debbie Williams</t>
  </si>
  <si>
    <t>debbie.williams@calhounflschools.org</t>
  </si>
  <si>
    <t>Jesse Wolfe</t>
  </si>
  <si>
    <t>jwolfe@escambia.k12.fl.us</t>
  </si>
  <si>
    <t>Rhonda Springfield</t>
  </si>
  <si>
    <t xml:space="preserve">(850) 729-5297   Ext:      </t>
  </si>
  <si>
    <t>springfr@nsfsc.edu</t>
  </si>
  <si>
    <t>Lawrence Heringer</t>
  </si>
  <si>
    <t>heringerl@santarosa.k12.fl.us</t>
  </si>
  <si>
    <t>Carrie Dopson</t>
  </si>
  <si>
    <t>carrie.dopson@bakerk12.org</t>
  </si>
  <si>
    <t>Sarah Lawson</t>
  </si>
  <si>
    <t>sarah.lawson@myoneclay.net</t>
  </si>
  <si>
    <t>Leah Gamble</t>
  </si>
  <si>
    <t xml:space="preserve">(352) 658-4077  Ext:      </t>
  </si>
  <si>
    <t>gamblel@cf.edu</t>
  </si>
  <si>
    <t xml:space="preserve">(352) 448-5145   Ext:      </t>
  </si>
  <si>
    <t>Kathryn Clark</t>
  </si>
  <si>
    <t xml:space="preserve">(386) 506-3820   Ext:      </t>
  </si>
  <si>
    <t>kathryn.clark@daytonastate.edu</t>
  </si>
  <si>
    <t>Alexia Rolle</t>
  </si>
  <si>
    <t xml:space="preserve">(305) 237-3904 Ext:      </t>
  </si>
  <si>
    <t>arolle@mdc.edu</t>
  </si>
  <si>
    <t>Illiyana Vassileva</t>
  </si>
  <si>
    <t>(727) 588-6298   Ext:</t>
  </si>
  <si>
    <t>vassilevai@pcsb.org</t>
  </si>
  <si>
    <t>melanie.stefanowicz@osceolaschools.net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</si>
</sst>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quot;$&quot;* #,##0.00_);_(&quot;$&quot;* \(#,##0.00\);_(&quot;$&quot;* &quot;-&quot;??_);_(@_)"/>
    <numFmt numFmtId="164" formatCode="_(&quot;$&quot;* #,##0_);_(&quot;$&quot;* \(#,##0\);_(&quot;$&quot;* &quot;-&quot;??_);_(@_)"/>
    <numFmt numFmtId="165" formatCode="&quot;$&quot;#,##0.00;\(&quot;$&quot;#,##0.00\)"/>
  </numFmts>
  <fonts count="20" x14ac:knownFonts="1">
    <font>
      <sz val="11"/>
      <color theme="1"/>
      <name val="Calibri"/>
      <family val="2"/>
      <scheme val="minor"/>
    </font>
    <font>
      <b/>
      <sz val="11"/>
      <color theme="1"/>
      <name val="Arial"/>
      <family val="2"/>
    </font>
    <font>
      <b/>
      <sz val="12"/>
      <color theme="1"/>
      <name val="Arial"/>
      <family val="2"/>
    </font>
    <font>
      <sz val="11"/>
      <color theme="1"/>
      <name val="Arial"/>
      <family val="2"/>
    </font>
    <font>
      <b/>
      <sz val="11"/>
      <color rgb="FFFF0000"/>
      <name val="Arial"/>
      <family val="2"/>
    </font>
    <font>
      <sz val="11"/>
      <color theme="1"/>
      <name val="Calibri"/>
      <family val="2"/>
      <scheme val="minor"/>
    </font>
    <font>
      <b/>
      <sz val="8"/>
      <color theme="1"/>
      <name val="Arial"/>
      <family val="2"/>
    </font>
    <font>
      <b/>
      <sz val="11"/>
      <name val="Arial"/>
      <family val="2"/>
    </font>
    <font>
      <b/>
      <u/>
      <sz val="11"/>
      <color theme="1"/>
      <name val="Arial"/>
      <family val="2"/>
    </font>
    <font>
      <u/>
      <sz val="11"/>
      <color theme="1"/>
      <name val="Arial"/>
      <family val="2"/>
    </font>
    <font>
      <sz val="11"/>
      <name val="Arial"/>
      <family val="2"/>
    </font>
    <font>
      <sz val="10"/>
      <color indexed="8"/>
      <name val="Arial"/>
      <family val="2"/>
    </font>
    <font>
      <sz val="11"/>
      <color indexed="8"/>
      <name val="Calibri"/>
      <family val="2"/>
    </font>
    <font>
      <i/>
      <sz val="11"/>
      <color theme="1"/>
      <name val="Arial"/>
      <family val="2"/>
    </font>
    <font>
      <sz val="16"/>
      <color rgb="FFFF0000"/>
      <name val="Arial"/>
      <family val="2"/>
    </font>
    <font>
      <sz val="16"/>
      <name val="Arial"/>
      <family val="2"/>
    </font>
    <font>
      <sz val="11"/>
      <color indexed="8"/>
      <name val="Calibri"/>
      <family val="2"/>
    </font>
    <font>
      <sz val="10"/>
      <color indexed="8"/>
      <name val="Arial"/>
      <family val="2"/>
    </font>
    <font>
      <u/>
      <sz val="11"/>
      <color theme="10"/>
      <name val="Calibri"/>
      <family val="2"/>
      <scheme val="minor"/>
    </font>
    <font>
      <sz val="11"/>
      <color rgb="FF000000"/>
      <name val="Calibri"/>
      <family val="2"/>
    </font>
  </fonts>
  <fills count="7">
    <fill>
      <patternFill patternType="none"/>
    </fill>
    <fill>
      <patternFill patternType="gray125"/>
    </fill>
    <fill>
      <patternFill patternType="solid">
        <fgColor theme="0" tint="-0.14999847407452621"/>
        <bgColor indexed="64"/>
      </patternFill>
    </fill>
    <fill>
      <patternFill patternType="solid">
        <fgColor theme="2" tint="-9.9978637043366805E-2"/>
        <bgColor indexed="64"/>
      </patternFill>
    </fill>
    <fill>
      <patternFill patternType="solid">
        <fgColor theme="9" tint="0.59999389629810485"/>
        <bgColor indexed="64"/>
      </patternFill>
    </fill>
    <fill>
      <patternFill patternType="solid">
        <fgColor indexed="22"/>
        <bgColor indexed="0"/>
      </patternFill>
    </fill>
    <fill>
      <patternFill patternType="solid">
        <fgColor theme="9" tint="0.79998168889431442"/>
        <bgColor indexed="64"/>
      </patternFill>
    </fill>
  </fills>
  <borders count="2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8"/>
      </left>
      <right style="thin">
        <color indexed="8"/>
      </right>
      <top style="thin">
        <color indexed="8"/>
      </top>
      <bottom style="thin">
        <color indexed="8"/>
      </bottom>
      <diagonal/>
    </border>
    <border>
      <left style="thin">
        <color indexed="22"/>
      </left>
      <right style="thin">
        <color indexed="22"/>
      </right>
      <top style="thin">
        <color indexed="22"/>
      </top>
      <bottom style="thin">
        <color indexed="22"/>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diagonal/>
    </border>
    <border>
      <left style="thin">
        <color rgb="FFD0D7E5"/>
      </left>
      <right style="thin">
        <color rgb="FFD0D7E5"/>
      </right>
      <top style="thin">
        <color rgb="FFD0D7E5"/>
      </top>
      <bottom style="thin">
        <color rgb="FFD0D7E5"/>
      </bottom>
      <diagonal/>
    </border>
  </borders>
  <cellStyleXfs count="9">
    <xf numFmtId="0" fontId="0" fillId="0" borderId="0"/>
    <xf numFmtId="44" fontId="5" fillId="0" borderId="0" applyFont="0" applyFill="0" applyBorder="0" applyAlignment="0" applyProtection="0"/>
    <xf numFmtId="9" fontId="5" fillId="0" borderId="0" applyFont="0" applyFill="0" applyBorder="0" applyAlignment="0" applyProtection="0"/>
    <xf numFmtId="0" fontId="11" fillId="0" borderId="0"/>
    <xf numFmtId="0" fontId="11" fillId="0" borderId="0"/>
    <xf numFmtId="0" fontId="17" fillId="0" borderId="0"/>
    <xf numFmtId="0" fontId="17" fillId="0" borderId="0"/>
    <xf numFmtId="0" fontId="18" fillId="0" borderId="0" applyNumberFormat="0" applyFill="0" applyBorder="0" applyAlignment="0" applyProtection="0"/>
    <xf numFmtId="0" fontId="11" fillId="0" borderId="0"/>
  </cellStyleXfs>
  <cellXfs count="95">
    <xf numFmtId="0" fontId="0" fillId="0" borderId="0" xfId="0"/>
    <xf numFmtId="0" fontId="3" fillId="0" borderId="0" xfId="0" applyFont="1"/>
    <xf numFmtId="0" fontId="1" fillId="0" borderId="0" xfId="0" applyFont="1" applyFill="1" applyBorder="1" applyAlignment="1">
      <alignment horizontal="center" vertical="center"/>
    </xf>
    <xf numFmtId="0" fontId="3" fillId="0" borderId="0" xfId="0" applyFont="1" applyFill="1" applyBorder="1" applyAlignment="1">
      <alignment horizontal="center"/>
    </xf>
    <xf numFmtId="0" fontId="1" fillId="0" borderId="0" xfId="0" applyFont="1" applyBorder="1" applyAlignment="1">
      <alignment horizontal="center" vertical="center"/>
    </xf>
    <xf numFmtId="0" fontId="8" fillId="0" borderId="0" xfId="0" applyFont="1"/>
    <xf numFmtId="0" fontId="9" fillId="0" borderId="0" xfId="0" applyFont="1"/>
    <xf numFmtId="0" fontId="3" fillId="0" borderId="0" xfId="0" applyFont="1" applyAlignment="1">
      <alignment horizontal="left" vertical="top" wrapText="1"/>
    </xf>
    <xf numFmtId="0" fontId="3" fillId="0" borderId="0" xfId="0" applyFont="1" applyAlignment="1">
      <alignment vertical="top" wrapText="1"/>
    </xf>
    <xf numFmtId="0" fontId="1" fillId="0" borderId="0" xfId="0" applyFont="1" applyFill="1" applyBorder="1" applyAlignment="1">
      <alignment horizontal="left"/>
    </xf>
    <xf numFmtId="164" fontId="1" fillId="0" borderId="0" xfId="1" applyNumberFormat="1" applyFont="1" applyFill="1" applyBorder="1" applyAlignment="1">
      <alignment horizontal="center"/>
    </xf>
    <xf numFmtId="164" fontId="1" fillId="0" borderId="0" xfId="1" applyNumberFormat="1" applyFont="1" applyFill="1" applyBorder="1"/>
    <xf numFmtId="0" fontId="1" fillId="0" borderId="0" xfId="0" applyFont="1" applyFill="1" applyBorder="1" applyAlignment="1">
      <alignment horizontal="left" vertical="center"/>
    </xf>
    <xf numFmtId="0" fontId="2" fillId="0" borderId="0" xfId="0" applyFont="1" applyAlignment="1">
      <alignment horizontal="center" vertical="center" wrapText="1"/>
    </xf>
    <xf numFmtId="0" fontId="1" fillId="0" borderId="0" xfId="0" applyFont="1" applyFill="1" applyBorder="1" applyAlignment="1">
      <alignment horizontal="center" vertical="center" wrapText="1"/>
    </xf>
    <xf numFmtId="0" fontId="1" fillId="0" borderId="0" xfId="0" applyFont="1" applyFill="1" applyBorder="1" applyAlignment="1">
      <alignment horizontal="left" vertical="center" wrapText="1"/>
    </xf>
    <xf numFmtId="0" fontId="3" fillId="0" borderId="0" xfId="0" applyFont="1" applyFill="1"/>
    <xf numFmtId="0" fontId="3" fillId="0" borderId="0" xfId="0" applyFont="1" applyFill="1" applyBorder="1"/>
    <xf numFmtId="0" fontId="3" fillId="0" borderId="0" xfId="0" applyFont="1" applyBorder="1"/>
    <xf numFmtId="0" fontId="8" fillId="0" borderId="0" xfId="0" applyFont="1" applyFill="1" applyBorder="1"/>
    <xf numFmtId="0" fontId="9" fillId="0" borderId="0" xfId="0" applyFont="1" applyFill="1" applyBorder="1"/>
    <xf numFmtId="0" fontId="3" fillId="0" borderId="0" xfId="0" applyFont="1" applyFill="1" applyBorder="1" applyAlignment="1">
      <alignment horizontal="left" vertical="top" wrapText="1"/>
    </xf>
    <xf numFmtId="0" fontId="3" fillId="0" borderId="0" xfId="0" applyFont="1" applyBorder="1" applyAlignment="1">
      <alignment horizontal="left" vertical="top" wrapText="1"/>
    </xf>
    <xf numFmtId="0" fontId="3" fillId="0" borderId="0" xfId="0" applyFont="1" applyFill="1" applyBorder="1" applyAlignment="1">
      <alignment vertical="top" wrapText="1"/>
    </xf>
    <xf numFmtId="0" fontId="3" fillId="0" borderId="0" xfId="0" applyFont="1" applyBorder="1" applyAlignment="1">
      <alignment vertical="top" wrapText="1"/>
    </xf>
    <xf numFmtId="0" fontId="3" fillId="0" borderId="0" xfId="0" applyFont="1" applyBorder="1" applyAlignment="1">
      <alignment vertical="top"/>
    </xf>
    <xf numFmtId="9" fontId="4" fillId="0" borderId="0" xfId="2" applyNumberFormat="1" applyFont="1" applyFill="1" applyBorder="1" applyAlignment="1">
      <alignment horizontal="center" vertical="center"/>
    </xf>
    <xf numFmtId="9" fontId="1" fillId="0" borderId="10" xfId="2" applyNumberFormat="1" applyFont="1" applyFill="1" applyBorder="1" applyAlignment="1">
      <alignment horizontal="center" vertical="center"/>
    </xf>
    <xf numFmtId="0" fontId="12" fillId="5" borderId="13" xfId="3" applyFont="1" applyFill="1" applyBorder="1" applyAlignment="1">
      <alignment horizontal="left"/>
    </xf>
    <xf numFmtId="0" fontId="12" fillId="0" borderId="14" xfId="4" applyFont="1" applyFill="1" applyBorder="1" applyAlignment="1">
      <alignment wrapText="1"/>
    </xf>
    <xf numFmtId="0" fontId="12" fillId="5" borderId="13" xfId="3" applyFont="1" applyFill="1" applyBorder="1" applyAlignment="1">
      <alignment horizontal="center" wrapText="1"/>
    </xf>
    <xf numFmtId="0" fontId="12" fillId="5" borderId="13" xfId="3" applyFont="1" applyFill="1" applyBorder="1" applyAlignment="1">
      <alignment horizontal="center"/>
    </xf>
    <xf numFmtId="0" fontId="0" fillId="0" borderId="0" xfId="0" applyAlignment="1">
      <alignment wrapText="1"/>
    </xf>
    <xf numFmtId="0" fontId="12" fillId="5" borderId="0" xfId="3" applyFont="1" applyFill="1" applyBorder="1" applyAlignment="1">
      <alignment horizontal="center"/>
    </xf>
    <xf numFmtId="0" fontId="15" fillId="0" borderId="0" xfId="0" applyFont="1"/>
    <xf numFmtId="0" fontId="1" fillId="4" borderId="1" xfId="0" applyFont="1" applyFill="1" applyBorder="1" applyAlignment="1" applyProtection="1">
      <alignment horizontal="center" vertical="center"/>
      <protection locked="0"/>
    </xf>
    <xf numFmtId="0" fontId="14" fillId="0" borderId="0" xfId="0" applyFont="1" applyProtection="1">
      <protection locked="0"/>
    </xf>
    <xf numFmtId="0" fontId="16" fillId="0" borderId="14" xfId="5" applyFont="1" applyFill="1" applyBorder="1" applyAlignment="1">
      <alignment wrapText="1"/>
    </xf>
    <xf numFmtId="165" fontId="16" fillId="0" borderId="14" xfId="5" applyNumberFormat="1" applyFont="1" applyFill="1" applyBorder="1" applyAlignment="1">
      <alignment horizontal="right" wrapText="1"/>
    </xf>
    <xf numFmtId="0" fontId="16" fillId="0" borderId="14" xfId="5" applyFont="1" applyFill="1" applyBorder="1" applyAlignment="1">
      <alignment horizontal="right" wrapText="1"/>
    </xf>
    <xf numFmtId="0" fontId="16" fillId="0" borderId="14" xfId="6" applyFont="1" applyFill="1" applyBorder="1" applyAlignment="1">
      <alignment wrapText="1"/>
    </xf>
    <xf numFmtId="165" fontId="16" fillId="0" borderId="14" xfId="6" applyNumberFormat="1" applyFont="1" applyFill="1" applyBorder="1" applyAlignment="1">
      <alignment horizontal="right" wrapText="1"/>
    </xf>
    <xf numFmtId="0" fontId="16" fillId="0" borderId="14" xfId="6" applyFont="1" applyFill="1" applyBorder="1" applyAlignment="1">
      <alignment horizontal="right" wrapText="1"/>
    </xf>
    <xf numFmtId="0" fontId="18" fillId="0" borderId="14" xfId="7" applyFill="1" applyBorder="1" applyAlignment="1">
      <alignment wrapText="1"/>
    </xf>
    <xf numFmtId="0" fontId="0" fillId="0" borderId="0" xfId="0" applyFill="1"/>
    <xf numFmtId="0" fontId="18" fillId="0" borderId="0" xfId="7"/>
    <xf numFmtId="0" fontId="12" fillId="0" borderId="14" xfId="5" applyFont="1" applyFill="1" applyBorder="1" applyAlignment="1">
      <alignment wrapText="1"/>
    </xf>
    <xf numFmtId="0" fontId="19" fillId="0" borderId="19" xfId="0" applyFont="1" applyFill="1" applyBorder="1" applyAlignment="1" applyProtection="1">
      <alignment vertical="center"/>
    </xf>
    <xf numFmtId="0" fontId="12" fillId="0" borderId="14" xfId="8" applyFont="1" applyFill="1" applyBorder="1" applyAlignment="1">
      <alignment wrapText="1"/>
    </xf>
    <xf numFmtId="0" fontId="3" fillId="0" borderId="1" xfId="0" applyFont="1" applyFill="1" applyBorder="1" applyAlignment="1">
      <alignment horizontal="center"/>
    </xf>
    <xf numFmtId="0" fontId="3" fillId="0" borderId="2" xfId="0" applyFont="1" applyFill="1" applyBorder="1" applyAlignment="1">
      <alignment horizontal="center"/>
    </xf>
    <xf numFmtId="0" fontId="3" fillId="0" borderId="3" xfId="0" applyFont="1" applyFill="1" applyBorder="1" applyAlignment="1">
      <alignment horizontal="center"/>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0" fillId="0" borderId="0" xfId="0" applyFont="1" applyAlignment="1">
      <alignment horizontal="left" vertical="top" wrapText="1"/>
    </xf>
    <xf numFmtId="0" fontId="3" fillId="0" borderId="0" xfId="0" applyFont="1" applyAlignment="1">
      <alignment vertical="top" wrapText="1"/>
    </xf>
    <xf numFmtId="0" fontId="3" fillId="0" borderId="0" xfId="0" applyFont="1" applyFill="1"/>
    <xf numFmtId="0" fontId="1" fillId="2" borderId="1" xfId="0" applyFont="1" applyFill="1" applyBorder="1" applyAlignment="1">
      <alignment horizontal="left" vertical="center"/>
    </xf>
    <xf numFmtId="0" fontId="1" fillId="2" borderId="2" xfId="0" applyFont="1" applyFill="1" applyBorder="1" applyAlignment="1">
      <alignment horizontal="left" vertical="center"/>
    </xf>
    <xf numFmtId="0" fontId="1" fillId="2" borderId="3" xfId="0" applyFont="1" applyFill="1" applyBorder="1" applyAlignment="1">
      <alignment horizontal="left" vertical="center"/>
    </xf>
    <xf numFmtId="0" fontId="1" fillId="3" borderId="11" xfId="0" applyFont="1" applyFill="1" applyBorder="1" applyAlignment="1">
      <alignment horizontal="center" vertical="center" wrapText="1"/>
    </xf>
    <xf numFmtId="0" fontId="1" fillId="3" borderId="12" xfId="0" applyFont="1" applyFill="1" applyBorder="1" applyAlignment="1">
      <alignment horizontal="center" vertical="center" wrapText="1"/>
    </xf>
    <xf numFmtId="0" fontId="1" fillId="0" borderId="1" xfId="0" applyFont="1" applyBorder="1" applyAlignment="1">
      <alignment horizontal="center" vertical="center"/>
    </xf>
    <xf numFmtId="0" fontId="1" fillId="0" borderId="3" xfId="0" applyFont="1" applyBorder="1" applyAlignment="1">
      <alignment horizontal="center" vertical="center"/>
    </xf>
    <xf numFmtId="0" fontId="1" fillId="2" borderId="4"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2" borderId="9" xfId="0" applyFont="1" applyFill="1" applyBorder="1" applyAlignment="1">
      <alignment horizontal="center" vertical="center" wrapText="1"/>
    </xf>
    <xf numFmtId="0" fontId="1" fillId="4" borderId="18" xfId="0" applyFont="1" applyFill="1" applyBorder="1" applyAlignment="1">
      <alignment horizontal="left" vertical="center"/>
    </xf>
    <xf numFmtId="0" fontId="1" fillId="4" borderId="0" xfId="0" applyFont="1" applyFill="1" applyBorder="1" applyAlignment="1">
      <alignment horizontal="left" vertical="center"/>
    </xf>
    <xf numFmtId="0" fontId="1" fillId="4" borderId="5" xfId="0" applyFont="1" applyFill="1" applyBorder="1" applyAlignment="1">
      <alignment horizontal="left" vertical="center"/>
    </xf>
    <xf numFmtId="0" fontId="1" fillId="4" borderId="6" xfId="0" applyFont="1" applyFill="1" applyBorder="1" applyAlignment="1">
      <alignment horizontal="left" vertical="center"/>
    </xf>
    <xf numFmtId="0" fontId="1" fillId="4" borderId="15" xfId="0" applyFont="1" applyFill="1" applyBorder="1" applyAlignment="1" applyProtection="1">
      <alignment horizontal="left" vertical="center"/>
      <protection locked="0"/>
    </xf>
    <xf numFmtId="0" fontId="1" fillId="4" borderId="16" xfId="0" applyFont="1" applyFill="1" applyBorder="1" applyAlignment="1" applyProtection="1">
      <alignment horizontal="left" vertical="center"/>
      <protection locked="0"/>
    </xf>
    <xf numFmtId="0" fontId="1" fillId="4" borderId="17" xfId="0" applyFont="1" applyFill="1" applyBorder="1" applyAlignment="1" applyProtection="1">
      <alignment horizontal="left" vertical="center"/>
      <protection locked="0"/>
    </xf>
    <xf numFmtId="0" fontId="1" fillId="3" borderId="1" xfId="0" applyFont="1" applyFill="1" applyBorder="1" applyAlignment="1">
      <alignment horizontal="left"/>
    </xf>
    <xf numFmtId="0" fontId="1" fillId="3" borderId="3" xfId="0" applyFont="1" applyFill="1" applyBorder="1" applyAlignment="1">
      <alignment horizontal="left"/>
    </xf>
    <xf numFmtId="0" fontId="4" fillId="4" borderId="1" xfId="0" applyFont="1" applyFill="1" applyBorder="1" applyAlignment="1" applyProtection="1">
      <alignment horizontal="center"/>
      <protection locked="0"/>
    </xf>
    <xf numFmtId="0" fontId="7" fillId="4" borderId="3" xfId="0" applyFont="1" applyFill="1" applyBorder="1" applyAlignment="1" applyProtection="1">
      <alignment horizontal="center"/>
      <protection locked="0"/>
    </xf>
    <xf numFmtId="0" fontId="1" fillId="2" borderId="4" xfId="0" applyFont="1" applyFill="1" applyBorder="1" applyAlignment="1">
      <alignment horizontal="left" vertical="center"/>
    </xf>
    <xf numFmtId="0" fontId="1" fillId="2" borderId="5" xfId="0" applyFont="1" applyFill="1" applyBorder="1" applyAlignment="1">
      <alignment horizontal="left" vertical="center"/>
    </xf>
    <xf numFmtId="0" fontId="2" fillId="0" borderId="8" xfId="0" applyFont="1" applyBorder="1" applyAlignment="1">
      <alignment horizontal="center" vertical="center" wrapText="1"/>
    </xf>
    <xf numFmtId="0" fontId="3" fillId="0" borderId="4" xfId="0" applyFont="1" applyFill="1" applyBorder="1" applyAlignment="1">
      <alignment horizontal="center"/>
    </xf>
    <xf numFmtId="0" fontId="3" fillId="0" borderId="5" xfId="0" applyFont="1" applyFill="1" applyBorder="1" applyAlignment="1">
      <alignment horizontal="center"/>
    </xf>
    <xf numFmtId="0" fontId="3" fillId="0" borderId="6" xfId="0" applyFont="1" applyFill="1" applyBorder="1" applyAlignment="1">
      <alignment horizontal="center"/>
    </xf>
    <xf numFmtId="0" fontId="1" fillId="6" borderId="2" xfId="0" applyFont="1" applyFill="1" applyBorder="1" applyAlignment="1" applyProtection="1">
      <alignment horizontal="center" vertical="center" wrapText="1"/>
      <protection locked="0"/>
    </xf>
    <xf numFmtId="0" fontId="1" fillId="6" borderId="3" xfId="0" applyFont="1" applyFill="1" applyBorder="1" applyAlignment="1" applyProtection="1">
      <alignment horizontal="center" vertical="center" wrapText="1"/>
      <protection locked="0"/>
    </xf>
    <xf numFmtId="164" fontId="1" fillId="0" borderId="1" xfId="1" applyNumberFormat="1" applyFont="1" applyBorder="1" applyAlignment="1">
      <alignment horizontal="center"/>
    </xf>
    <xf numFmtId="164" fontId="1" fillId="0" borderId="3" xfId="1" applyNumberFormat="1" applyFont="1" applyBorder="1" applyAlignment="1">
      <alignment horizontal="center"/>
    </xf>
    <xf numFmtId="164" fontId="1" fillId="0" borderId="1" xfId="1" applyNumberFormat="1" applyFont="1" applyFill="1" applyBorder="1"/>
    <xf numFmtId="164" fontId="1" fillId="0" borderId="3" xfId="1" applyNumberFormat="1" applyFont="1" applyFill="1" applyBorder="1"/>
    <xf numFmtId="0" fontId="1" fillId="4" borderId="1" xfId="0" applyFont="1" applyFill="1" applyBorder="1" applyAlignment="1">
      <alignment horizontal="left" vertical="center"/>
    </xf>
    <xf numFmtId="0" fontId="1" fillId="4" borderId="2" xfId="0" applyFont="1" applyFill="1" applyBorder="1" applyAlignment="1">
      <alignment horizontal="left" vertical="center"/>
    </xf>
    <xf numFmtId="0" fontId="1" fillId="4" borderId="3" xfId="0" applyFont="1" applyFill="1" applyBorder="1" applyAlignment="1">
      <alignment horizontal="left" vertical="center"/>
    </xf>
  </cellXfs>
  <cellStyles count="9">
    <cellStyle name="Currency" xfId="1" builtinId="4"/>
    <cellStyle name="Hyperlink" xfId="7" builtinId="8"/>
    <cellStyle name="Normal" xfId="0" builtinId="0"/>
    <cellStyle name="Normal_Grant Data" xfId="5"/>
    <cellStyle name="Normal_Grant Data_1" xfId="8"/>
    <cellStyle name="Normal_HIDDEN DATA SHEET" xfId="3"/>
    <cellStyle name="Normal_Lookups" xfId="4"/>
    <cellStyle name="Normal_Sheet1" xfId="6"/>
    <cellStyle name="Percent" xfId="2" builtinId="5"/>
  </cellStyles>
  <dxfs count="3">
    <dxf>
      <fill>
        <patternFill>
          <bgColor theme="1"/>
        </patternFill>
      </fill>
    </dxf>
    <dxf>
      <font>
        <color rgb="FFFF0000"/>
      </font>
    </dxf>
    <dxf>
      <font>
        <color rgb="FF00B050"/>
      </font>
    </dxf>
  </dxfs>
  <tableStyles count="0" defaultTableStyle="TableStyleMedium2" defaultPivotStyle="PivotStyleLight16"/>
  <colors>
    <mruColors>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drawings/_rels/vmlDrawing1.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0</xdr:colOff>
          <xdr:row>15</xdr:row>
          <xdr:rowOff>38100</xdr:rowOff>
        </xdr:from>
        <xdr:to>
          <xdr:col>4</xdr:col>
          <xdr:colOff>0</xdr:colOff>
          <xdr:row>15</xdr:row>
          <xdr:rowOff>228600</xdr:rowOff>
        </xdr:to>
        <xdr:sp macro="" textlink="">
          <xdr:nvSpPr>
            <xdr:cNvPr id="1025" name="TechAssistYes" hidden="1">
              <a:extLst>
                <a:ext uri="{63B3BB69-23CF-44E3-9099-C40C66FF867C}">
                  <a14:compatExt spid="_x0000_s102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15</xdr:row>
          <xdr:rowOff>47625</xdr:rowOff>
        </xdr:from>
        <xdr:to>
          <xdr:col>4</xdr:col>
          <xdr:colOff>0</xdr:colOff>
          <xdr:row>15</xdr:row>
          <xdr:rowOff>238125</xdr:rowOff>
        </xdr:to>
        <xdr:sp macro="" textlink="">
          <xdr:nvSpPr>
            <xdr:cNvPr id="1026" name="TechAssistNo" hidden="1">
              <a:extLst>
                <a:ext uri="{63B3BB69-23CF-44E3-9099-C40C66FF867C}">
                  <a14:compatExt spid="_x0000_s102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Data%20Requests%20and%20Reports\Grants%20Unit\Marcy%20Sieg\17-18%20Performance%20Reporting%20Form%20End%20of%20Year%20Fin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GE Performance Form"/>
      <sheetName val="AGE Performance Full Form"/>
      <sheetName val="Lookups"/>
      <sheetName val="Grant Data"/>
    </sheetNames>
    <sheetDataSet>
      <sheetData sheetId="0" refreshError="1"/>
      <sheetData sheetId="1" refreshError="1"/>
      <sheetData sheetId="2">
        <row r="10">
          <cell r="A10" t="str">
            <v>Chris Ciardo</v>
          </cell>
          <cell r="B10" t="str">
            <v>Christopher.Ciardo@fldoe.org</v>
          </cell>
        </row>
        <row r="11">
          <cell r="A11" t="str">
            <v>Daphne Kilpatrick</v>
          </cell>
          <cell r="B11" t="str">
            <v>daphne.kilpatrick@fldoe.org</v>
          </cell>
        </row>
        <row r="12">
          <cell r="A12" t="str">
            <v>Darl Walker</v>
          </cell>
          <cell r="B12" t="str">
            <v>darl.walker@fldoe.org</v>
          </cell>
        </row>
        <row r="13">
          <cell r="A13" t="str">
            <v>Ebonee Daniels</v>
          </cell>
          <cell r="B13" t="str">
            <v>ebonee.daniels@fldoe.org</v>
          </cell>
        </row>
        <row r="14">
          <cell r="A14" t="str">
            <v>John Occhiuzzo</v>
          </cell>
          <cell r="B14" t="str">
            <v>john.occhiuzzo@fldoe.org</v>
          </cell>
        </row>
        <row r="15">
          <cell r="A15" t="str">
            <v>Ordania Jones</v>
          </cell>
          <cell r="B15" t="str">
            <v>ordania.jones@fldoe.org</v>
          </cell>
        </row>
      </sheetData>
      <sheetData sheetId="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image" Target="../media/image2.emf"/><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ntrol" Target="../activeX/activeX2.xml"/><Relationship Id="rId5" Type="http://schemas.openxmlformats.org/officeDocument/2006/relationships/image" Target="../media/image1.emf"/><Relationship Id="rId4" Type="http://schemas.openxmlformats.org/officeDocument/2006/relationships/control" Target="../activeX/activeX1.xml"/></Relationships>
</file>

<file path=xl/worksheets/_rels/sheet2.xml.rels><?xml version="1.0" encoding="UTF-8" standalone="yes"?>
<Relationships xmlns="http://schemas.openxmlformats.org/package/2006/relationships"><Relationship Id="rId3" Type="http://schemas.openxmlformats.org/officeDocument/2006/relationships/hyperlink" Target="mailto:Ebonee.Dennis@fldoe.org" TargetMode="External"/><Relationship Id="rId2" Type="http://schemas.openxmlformats.org/officeDocument/2006/relationships/hyperlink" Target="mailto:Daphne.Kilpatrick@fldoe.org" TargetMode="External"/><Relationship Id="rId1" Type="http://schemas.openxmlformats.org/officeDocument/2006/relationships/hyperlink" Target="mailto:Cody.Zinker@fldoe.org" TargetMode="External"/><Relationship Id="rId6" Type="http://schemas.openxmlformats.org/officeDocument/2006/relationships/hyperlink" Target="mailto:Christopher.Ciardo@fldoe.org" TargetMode="External"/><Relationship Id="rId5" Type="http://schemas.openxmlformats.org/officeDocument/2006/relationships/hyperlink" Target="mailto:Ordania.Jones@fldoe.org" TargetMode="External"/><Relationship Id="rId4" Type="http://schemas.openxmlformats.org/officeDocument/2006/relationships/hyperlink" Target="mailto:John.Occhiuzzo@fldoe.org"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mailto:danielse@tcc.fl.edu" TargetMode="External"/><Relationship Id="rId13" Type="http://schemas.openxmlformats.org/officeDocument/2006/relationships/hyperlink" Target="mailto:springfr@nsfsc.edu" TargetMode="External"/><Relationship Id="rId18" Type="http://schemas.openxmlformats.org/officeDocument/2006/relationships/hyperlink" Target="mailto:gamblel@cf.edu" TargetMode="External"/><Relationship Id="rId3" Type="http://schemas.openxmlformats.org/officeDocument/2006/relationships/hyperlink" Target="mailto:steven.cochran@polk-fl.net" TargetMode="External"/><Relationship Id="rId21" Type="http://schemas.openxmlformats.org/officeDocument/2006/relationships/hyperlink" Target="mailto:melanie.stefanowicz@osceolaschools.net" TargetMode="External"/><Relationship Id="rId7" Type="http://schemas.openxmlformats.org/officeDocument/2006/relationships/hyperlink" Target="mailto:viandsv@manateeschools.net" TargetMode="External"/><Relationship Id="rId12" Type="http://schemas.openxmlformats.org/officeDocument/2006/relationships/hyperlink" Target="mailto:jwolfe@escambia.k12.fl.us" TargetMode="External"/><Relationship Id="rId17" Type="http://schemas.openxmlformats.org/officeDocument/2006/relationships/hyperlink" Target="mailto:gamblel@cf.edu" TargetMode="External"/><Relationship Id="rId2" Type="http://schemas.openxmlformats.org/officeDocument/2006/relationships/hyperlink" Target="mailto:lisa.roderick@madison.k12.fl.us" TargetMode="External"/><Relationship Id="rId16" Type="http://schemas.openxmlformats.org/officeDocument/2006/relationships/hyperlink" Target="mailto:sarah.lawson@myoneclay.net" TargetMode="External"/><Relationship Id="rId20" Type="http://schemas.openxmlformats.org/officeDocument/2006/relationships/hyperlink" Target="mailto:arolle@mdc.edu" TargetMode="External"/><Relationship Id="rId1" Type="http://schemas.openxmlformats.org/officeDocument/2006/relationships/hyperlink" Target="mailto:shancock@lcsbmail.net" TargetMode="External"/><Relationship Id="rId6" Type="http://schemas.openxmlformats.org/officeDocument/2006/relationships/hyperlink" Target="mailto:danielse@tcc.fl.edu" TargetMode="External"/><Relationship Id="rId11" Type="http://schemas.openxmlformats.org/officeDocument/2006/relationships/hyperlink" Target="mailto:debbie.williams@calhounflschools.org" TargetMode="External"/><Relationship Id="rId5" Type="http://schemas.openxmlformats.org/officeDocument/2006/relationships/hyperlink" Target="mailto:bonjionf@seminolestate.edu" TargetMode="External"/><Relationship Id="rId15" Type="http://schemas.openxmlformats.org/officeDocument/2006/relationships/hyperlink" Target="mailto:carrie.dopson@bakerk12.org" TargetMode="External"/><Relationship Id="rId10" Type="http://schemas.openxmlformats.org/officeDocument/2006/relationships/hyperlink" Target="mailto:martha.compton@fptc.edu" TargetMode="External"/><Relationship Id="rId19" Type="http://schemas.openxmlformats.org/officeDocument/2006/relationships/hyperlink" Target="mailto:kathryn.clark@daytonastate.edu" TargetMode="External"/><Relationship Id="rId4" Type="http://schemas.openxmlformats.org/officeDocument/2006/relationships/hyperlink" Target="mailto:springfr@nsfsc.edu" TargetMode="External"/><Relationship Id="rId9" Type="http://schemas.openxmlformats.org/officeDocument/2006/relationships/hyperlink" Target="mailto:arnott.jeffery@brevardschools.com" TargetMode="External"/><Relationship Id="rId14" Type="http://schemas.openxmlformats.org/officeDocument/2006/relationships/hyperlink" Target="mailto:heringerl@santarosa.k12.fl.us" TargetMode="External"/><Relationship Id="rId22"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M52"/>
  <sheetViews>
    <sheetView showGridLines="0" tabSelected="1" zoomScale="90" zoomScaleNormal="90" workbookViewId="0">
      <selection activeCell="A2" sqref="A2:D2"/>
    </sheetView>
  </sheetViews>
  <sheetFormatPr defaultColWidth="9.140625" defaultRowHeight="14.25" x14ac:dyDescent="0.2"/>
  <cols>
    <col min="1" max="1" width="9.140625" style="1" customWidth="1"/>
    <col min="2" max="2" width="16.28515625" style="1" customWidth="1"/>
    <col min="3" max="3" width="26.28515625" style="1" bestFit="1" customWidth="1"/>
    <col min="4" max="4" width="20.7109375" style="1" bestFit="1" customWidth="1"/>
    <col min="5" max="5" width="26.42578125" style="1" customWidth="1"/>
    <col min="6" max="6" width="13.7109375" style="1" customWidth="1"/>
    <col min="7" max="7" width="14.85546875" style="1" customWidth="1"/>
    <col min="8" max="10" width="13.7109375" style="1" customWidth="1"/>
    <col min="11" max="11" width="14" style="1" customWidth="1"/>
    <col min="12" max="16384" width="9.140625" style="1"/>
  </cols>
  <sheetData>
    <row r="1" spans="1:11" ht="56.25" customHeight="1" thickBot="1" x14ac:dyDescent="0.25">
      <c r="A1" s="82" t="s">
        <v>252</v>
      </c>
      <c r="B1" s="82"/>
      <c r="C1" s="82"/>
      <c r="D1" s="82"/>
      <c r="E1" s="82"/>
      <c r="F1" s="82"/>
      <c r="G1" s="82"/>
      <c r="H1" s="13"/>
      <c r="I1" s="13"/>
      <c r="J1" s="13"/>
      <c r="K1" s="13"/>
    </row>
    <row r="2" spans="1:11" ht="17.25" customHeight="1" thickBot="1" x14ac:dyDescent="0.25">
      <c r="A2" s="58" t="s">
        <v>4</v>
      </c>
      <c r="B2" s="59"/>
      <c r="C2" s="59"/>
      <c r="D2" s="59"/>
      <c r="E2" s="49">
        <f>VLOOKUP(C6,Form_Fields,6,FALSE)</f>
        <v>0</v>
      </c>
      <c r="F2" s="50"/>
      <c r="G2" s="51"/>
    </row>
    <row r="3" spans="1:11" ht="17.25" customHeight="1" thickBot="1" x14ac:dyDescent="0.3">
      <c r="A3" s="80" t="s">
        <v>1</v>
      </c>
      <c r="B3" s="81"/>
      <c r="C3" s="81"/>
      <c r="D3" s="81"/>
      <c r="E3" s="83">
        <f>VLOOKUP(C6,Form_Fields,7,FALSE)</f>
        <v>0</v>
      </c>
      <c r="F3" s="84"/>
      <c r="G3" s="85"/>
      <c r="H3" s="9"/>
      <c r="I3" s="9"/>
      <c r="J3" s="10"/>
      <c r="K3" s="10"/>
    </row>
    <row r="4" spans="1:11" ht="17.25" customHeight="1" thickBot="1" x14ac:dyDescent="0.3">
      <c r="A4" s="58" t="s">
        <v>0</v>
      </c>
      <c r="B4" s="59"/>
      <c r="C4" s="59"/>
      <c r="D4" s="59"/>
      <c r="E4" s="83">
        <f>VLOOKUP(C6,Form_Fields,8,FALSE)</f>
        <v>0</v>
      </c>
      <c r="F4" s="84"/>
      <c r="G4" s="85"/>
      <c r="H4" s="2"/>
      <c r="I4" s="2"/>
      <c r="J4" s="11"/>
      <c r="K4" s="11"/>
    </row>
    <row r="5" spans="1:11" ht="17.25" customHeight="1" thickBot="1" x14ac:dyDescent="0.25">
      <c r="A5" s="58" t="s">
        <v>13</v>
      </c>
      <c r="B5" s="59"/>
      <c r="C5" s="59"/>
      <c r="D5" s="60"/>
      <c r="E5" s="49">
        <f>VLOOKUP(C6,Form_Fields,9,FALSE)</f>
        <v>0</v>
      </c>
      <c r="F5" s="50"/>
      <c r="G5" s="51"/>
    </row>
    <row r="6" spans="1:11" ht="17.25" customHeight="1" thickBot="1" x14ac:dyDescent="0.3">
      <c r="A6" s="76" t="s">
        <v>7</v>
      </c>
      <c r="B6" s="77"/>
      <c r="C6" s="78" t="s">
        <v>14</v>
      </c>
      <c r="D6" s="79"/>
    </row>
    <row r="7" spans="1:11" ht="17.25" customHeight="1" thickBot="1" x14ac:dyDescent="0.3">
      <c r="A7" s="76" t="s">
        <v>3</v>
      </c>
      <c r="B7" s="77"/>
      <c r="C7" s="88">
        <f>VLOOKUP(C6,Form_Fields,2,FALSE)</f>
        <v>0</v>
      </c>
      <c r="D7" s="89"/>
    </row>
    <row r="8" spans="1:11" ht="17.25" customHeight="1" thickBot="1" x14ac:dyDescent="0.3">
      <c r="A8" s="58" t="s">
        <v>2</v>
      </c>
      <c r="B8" s="59"/>
      <c r="C8" s="90">
        <f>VLOOKUP(C6,Form_Fields,3,FALSE)</f>
        <v>0</v>
      </c>
      <c r="D8" s="91"/>
    </row>
    <row r="10" spans="1:11" ht="14.25" customHeight="1" thickBot="1" x14ac:dyDescent="0.25">
      <c r="A10" s="2"/>
      <c r="B10" s="2"/>
      <c r="C10" s="2"/>
      <c r="D10" s="2"/>
      <c r="E10" s="3"/>
      <c r="F10" s="2"/>
      <c r="G10" s="3"/>
    </row>
    <row r="11" spans="1:11" ht="33" customHeight="1" thickBot="1" x14ac:dyDescent="0.25">
      <c r="A11" s="52" t="s">
        <v>5</v>
      </c>
      <c r="B11" s="53"/>
      <c r="C11" s="53"/>
      <c r="D11" s="54"/>
      <c r="E11" s="15"/>
      <c r="F11" s="15"/>
      <c r="G11" s="15"/>
      <c r="H11" s="14"/>
      <c r="I11" s="14"/>
      <c r="J11" s="14"/>
      <c r="K11" s="14"/>
    </row>
    <row r="12" spans="1:11" ht="30" customHeight="1" x14ac:dyDescent="0.2">
      <c r="A12" s="65" t="s">
        <v>8</v>
      </c>
      <c r="B12" s="66"/>
      <c r="C12" s="61" t="s">
        <v>9</v>
      </c>
      <c r="D12" s="61" t="s">
        <v>10</v>
      </c>
      <c r="E12" s="14"/>
      <c r="F12" s="14"/>
      <c r="G12" s="14"/>
    </row>
    <row r="13" spans="1:11" ht="51.75" customHeight="1" thickBot="1" x14ac:dyDescent="0.25">
      <c r="A13" s="67"/>
      <c r="B13" s="68"/>
      <c r="C13" s="62"/>
      <c r="D13" s="62"/>
      <c r="E13" s="14"/>
      <c r="F13" s="14"/>
      <c r="G13" s="14"/>
    </row>
    <row r="14" spans="1:11" ht="49.9" customHeight="1" thickBot="1" x14ac:dyDescent="0.25">
      <c r="A14" s="63">
        <f>VLOOKUP(C6,Form_Fields,4,FALSE)</f>
        <v>0</v>
      </c>
      <c r="B14" s="64"/>
      <c r="C14" s="35"/>
      <c r="D14" s="27" t="str">
        <f>IFERROR(ROUNDDOWN(C14/A14,2),"")</f>
        <v/>
      </c>
      <c r="E14" s="2"/>
      <c r="F14" s="26"/>
      <c r="G14" s="26"/>
    </row>
    <row r="15" spans="1:11" ht="15" customHeight="1" thickBot="1" x14ac:dyDescent="0.25">
      <c r="A15" s="4"/>
      <c r="B15" s="4"/>
      <c r="C15" s="4"/>
      <c r="D15" s="4"/>
      <c r="E15" s="4"/>
      <c r="F15" s="4"/>
    </row>
    <row r="16" spans="1:11" ht="36" customHeight="1" thickBot="1" x14ac:dyDescent="0.25">
      <c r="A16" s="92" t="s">
        <v>11</v>
      </c>
      <c r="B16" s="93"/>
      <c r="C16" s="93"/>
      <c r="D16" s="93"/>
      <c r="E16" s="94"/>
      <c r="F16" s="86" t="s">
        <v>14</v>
      </c>
      <c r="G16" s="87"/>
      <c r="H16" s="12"/>
    </row>
    <row r="17" spans="1:11" ht="15" customHeight="1" x14ac:dyDescent="0.2">
      <c r="A17" s="69" t="s">
        <v>190</v>
      </c>
      <c r="B17" s="70"/>
      <c r="C17" s="70"/>
      <c r="D17" s="70"/>
      <c r="E17" s="70"/>
      <c r="F17" s="71"/>
      <c r="G17" s="72"/>
      <c r="H17" s="12"/>
      <c r="I17" s="12"/>
      <c r="J17" s="12"/>
      <c r="K17" s="12"/>
    </row>
    <row r="18" spans="1:11" ht="60.75" customHeight="1" thickBot="1" x14ac:dyDescent="0.25">
      <c r="A18" s="73"/>
      <c r="B18" s="74"/>
      <c r="C18" s="74"/>
      <c r="D18" s="74"/>
      <c r="E18" s="74"/>
      <c r="F18" s="74"/>
      <c r="G18" s="75"/>
      <c r="H18" s="12"/>
      <c r="I18" s="12"/>
      <c r="J18" s="12"/>
      <c r="K18" s="12"/>
    </row>
    <row r="19" spans="1:11" ht="14.45" customHeight="1" x14ac:dyDescent="0.2"/>
    <row r="20" spans="1:11" ht="20.25" x14ac:dyDescent="0.3">
      <c r="A20" s="34" t="s">
        <v>220</v>
      </c>
    </row>
    <row r="21" spans="1:11" ht="20.25" x14ac:dyDescent="0.3">
      <c r="A21" s="36">
        <f>VLOOKUP(C6,Form_Fields,10,FALSE)</f>
        <v>0</v>
      </c>
    </row>
    <row r="22" spans="1:11" ht="20.25" x14ac:dyDescent="0.3">
      <c r="A22" s="36" t="str">
        <f>IFERROR(VLOOKUP(A21,Managers,2,FALSE),"")</f>
        <v/>
      </c>
    </row>
    <row r="24" spans="1:11" ht="15" x14ac:dyDescent="0.25">
      <c r="A24" s="5" t="s">
        <v>6</v>
      </c>
      <c r="B24" s="5"/>
      <c r="C24" s="6"/>
    </row>
    <row r="25" spans="1:11" x14ac:dyDescent="0.2">
      <c r="A25" s="1" t="s">
        <v>189</v>
      </c>
    </row>
    <row r="26" spans="1:11" ht="26.45" customHeight="1" x14ac:dyDescent="0.2">
      <c r="A26" s="55" t="s">
        <v>192</v>
      </c>
      <c r="B26" s="55"/>
      <c r="C26" s="55"/>
      <c r="D26" s="55"/>
      <c r="E26" s="55"/>
      <c r="F26" s="55"/>
      <c r="G26" s="55"/>
      <c r="H26" s="55"/>
      <c r="I26" s="7"/>
      <c r="J26" s="7"/>
      <c r="K26" s="7"/>
    </row>
    <row r="27" spans="1:11" ht="15.6" customHeight="1" x14ac:dyDescent="0.2">
      <c r="A27" s="55"/>
      <c r="B27" s="55"/>
      <c r="C27" s="55"/>
      <c r="D27" s="55"/>
      <c r="E27" s="55"/>
      <c r="F27" s="55"/>
      <c r="G27" s="55"/>
      <c r="H27" s="55"/>
      <c r="I27" s="7"/>
      <c r="J27" s="7"/>
      <c r="K27" s="7"/>
    </row>
    <row r="28" spans="1:11" ht="13.9" customHeight="1" x14ac:dyDescent="0.2">
      <c r="A28" s="56" t="s">
        <v>193</v>
      </c>
      <c r="B28" s="56"/>
      <c r="C28" s="56"/>
      <c r="D28" s="56"/>
      <c r="E28" s="56"/>
      <c r="F28" s="56"/>
      <c r="G28" s="56"/>
      <c r="H28" s="56"/>
      <c r="I28" s="8"/>
      <c r="J28" s="8"/>
      <c r="K28" s="8"/>
    </row>
    <row r="29" spans="1:11" ht="45.6" customHeight="1" x14ac:dyDescent="0.2">
      <c r="A29" s="56"/>
      <c r="B29" s="56"/>
      <c r="C29" s="56"/>
      <c r="D29" s="56"/>
      <c r="E29" s="56"/>
      <c r="F29" s="56"/>
      <c r="G29" s="56"/>
      <c r="H29" s="56"/>
      <c r="I29" s="8"/>
      <c r="J29" s="8"/>
      <c r="K29" s="8"/>
    </row>
    <row r="30" spans="1:11" ht="19.149999999999999" customHeight="1" x14ac:dyDescent="0.2">
      <c r="A30" s="56" t="s">
        <v>12</v>
      </c>
      <c r="B30" s="56"/>
      <c r="C30" s="56"/>
      <c r="D30" s="56"/>
      <c r="E30" s="56"/>
      <c r="F30" s="56"/>
      <c r="G30" s="56"/>
      <c r="H30" s="56"/>
      <c r="I30" s="8"/>
      <c r="J30" s="8"/>
      <c r="K30" s="8"/>
    </row>
    <row r="31" spans="1:11" ht="30" customHeight="1" x14ac:dyDescent="0.2">
      <c r="A31" s="56" t="s">
        <v>194</v>
      </c>
      <c r="B31" s="56"/>
      <c r="C31" s="56"/>
      <c r="D31" s="56"/>
      <c r="E31" s="56"/>
      <c r="F31" s="56"/>
      <c r="G31" s="56"/>
      <c r="H31" s="56"/>
      <c r="I31" s="8"/>
      <c r="J31" s="8"/>
      <c r="K31" s="8"/>
    </row>
    <row r="32" spans="1:11" ht="13.9" customHeight="1" x14ac:dyDescent="0.2">
      <c r="A32" s="57" t="s">
        <v>191</v>
      </c>
      <c r="B32" s="57"/>
      <c r="C32" s="57"/>
      <c r="D32" s="57"/>
      <c r="E32" s="57"/>
      <c r="F32" s="57"/>
      <c r="G32" s="57"/>
      <c r="H32" s="57"/>
      <c r="I32" s="16"/>
      <c r="J32" s="16"/>
      <c r="K32" s="16"/>
    </row>
    <row r="34" spans="1:11" s="18" customFormat="1" x14ac:dyDescent="0.2">
      <c r="B34" s="17"/>
      <c r="C34" s="17"/>
      <c r="D34" s="17"/>
      <c r="E34" s="17"/>
      <c r="F34" s="17"/>
      <c r="G34" s="17"/>
      <c r="H34" s="17"/>
    </row>
    <row r="35" spans="1:11" s="18" customFormat="1" ht="15" x14ac:dyDescent="0.25">
      <c r="B35" s="19"/>
      <c r="C35" s="20"/>
      <c r="D35" s="20"/>
      <c r="E35" s="20"/>
      <c r="F35" s="17"/>
      <c r="G35" s="17"/>
      <c r="H35" s="17"/>
    </row>
    <row r="36" spans="1:11" s="18" customFormat="1" x14ac:dyDescent="0.2">
      <c r="A36" s="17"/>
      <c r="B36" s="17"/>
      <c r="C36" s="17"/>
      <c r="D36" s="17"/>
      <c r="E36" s="17"/>
      <c r="F36" s="17"/>
      <c r="G36" s="17"/>
      <c r="H36" s="17"/>
    </row>
    <row r="37" spans="1:11" s="18" customFormat="1" ht="13.9" customHeight="1" x14ac:dyDescent="0.2">
      <c r="A37" s="21"/>
      <c r="B37" s="21"/>
      <c r="C37" s="21"/>
      <c r="D37" s="21"/>
      <c r="E37" s="21"/>
      <c r="F37" s="21"/>
      <c r="G37" s="21"/>
      <c r="H37" s="21"/>
      <c r="I37" s="22"/>
      <c r="J37" s="22"/>
      <c r="K37" s="22"/>
    </row>
    <row r="38" spans="1:11" s="18" customFormat="1" x14ac:dyDescent="0.2">
      <c r="A38" s="21"/>
      <c r="B38" s="21"/>
      <c r="C38" s="21"/>
      <c r="D38" s="21"/>
      <c r="E38" s="21"/>
      <c r="F38" s="21"/>
      <c r="G38" s="21"/>
      <c r="H38" s="21"/>
      <c r="I38" s="22"/>
      <c r="J38" s="22"/>
      <c r="K38" s="22"/>
    </row>
    <row r="39" spans="1:11" s="18" customFormat="1" ht="13.9" customHeight="1" x14ac:dyDescent="0.2">
      <c r="A39" s="23"/>
      <c r="B39" s="23"/>
      <c r="C39" s="23"/>
      <c r="D39" s="23"/>
      <c r="E39" s="23"/>
      <c r="F39" s="23"/>
      <c r="G39" s="23"/>
      <c r="H39" s="23"/>
      <c r="I39" s="24"/>
      <c r="J39" s="24"/>
      <c r="K39" s="24"/>
    </row>
    <row r="40" spans="1:11" s="18" customFormat="1" x14ac:dyDescent="0.2">
      <c r="A40" s="23"/>
      <c r="B40" s="23"/>
      <c r="C40" s="23"/>
      <c r="D40" s="23"/>
      <c r="E40" s="23"/>
      <c r="F40" s="23"/>
      <c r="G40" s="23"/>
      <c r="H40" s="23"/>
      <c r="I40" s="24"/>
      <c r="J40" s="24"/>
      <c r="K40" s="24"/>
    </row>
    <row r="41" spans="1:11" s="18" customFormat="1" x14ac:dyDescent="0.2">
      <c r="A41" s="23"/>
      <c r="B41" s="23"/>
      <c r="C41" s="23"/>
      <c r="D41" s="23"/>
      <c r="E41" s="23"/>
      <c r="F41" s="23"/>
      <c r="G41" s="23"/>
      <c r="H41" s="23"/>
      <c r="I41" s="24"/>
      <c r="J41" s="24"/>
      <c r="K41" s="24"/>
    </row>
    <row r="42" spans="1:11" s="18" customFormat="1" x14ac:dyDescent="0.2">
      <c r="A42" s="23"/>
      <c r="B42" s="23"/>
      <c r="C42" s="23"/>
      <c r="D42" s="23"/>
      <c r="E42" s="23"/>
      <c r="F42" s="23"/>
      <c r="G42" s="23"/>
      <c r="H42" s="23"/>
      <c r="I42" s="24"/>
      <c r="J42" s="24"/>
      <c r="K42" s="24"/>
    </row>
    <row r="43" spans="1:11" s="18" customFormat="1" ht="14.45" customHeight="1" x14ac:dyDescent="0.2">
      <c r="A43" s="23"/>
      <c r="B43" s="23"/>
      <c r="C43" s="23"/>
      <c r="D43" s="23"/>
      <c r="E43" s="23"/>
      <c r="F43" s="23"/>
      <c r="G43" s="23"/>
      <c r="H43" s="23"/>
      <c r="I43" s="24"/>
      <c r="J43" s="24"/>
      <c r="K43" s="24"/>
    </row>
    <row r="44" spans="1:11" s="18" customFormat="1" x14ac:dyDescent="0.2">
      <c r="A44" s="23"/>
      <c r="B44" s="23"/>
      <c r="C44" s="23"/>
      <c r="D44" s="23"/>
      <c r="E44" s="23"/>
      <c r="F44" s="23"/>
      <c r="G44" s="23"/>
      <c r="H44" s="23"/>
      <c r="I44" s="24"/>
      <c r="J44" s="24"/>
      <c r="K44" s="24"/>
    </row>
    <row r="45" spans="1:11" s="18" customFormat="1" x14ac:dyDescent="0.2">
      <c r="A45" s="23"/>
      <c r="B45" s="23"/>
      <c r="C45" s="23"/>
      <c r="D45" s="23"/>
      <c r="E45" s="23"/>
      <c r="F45" s="23"/>
      <c r="G45" s="23"/>
      <c r="H45" s="23"/>
      <c r="I45" s="24"/>
      <c r="J45" s="24"/>
      <c r="K45" s="24"/>
    </row>
    <row r="46" spans="1:11" s="18" customFormat="1" x14ac:dyDescent="0.2">
      <c r="A46" s="23"/>
      <c r="B46" s="23"/>
      <c r="C46" s="23"/>
      <c r="D46" s="23"/>
      <c r="E46" s="23"/>
      <c r="F46" s="23"/>
      <c r="G46" s="23"/>
      <c r="H46" s="23"/>
      <c r="I46" s="24"/>
      <c r="J46" s="24"/>
      <c r="K46" s="24"/>
    </row>
    <row r="47" spans="1:11" s="18" customFormat="1" ht="13.9" customHeight="1" x14ac:dyDescent="0.2">
      <c r="A47" s="23"/>
      <c r="B47" s="23"/>
      <c r="C47" s="23"/>
      <c r="D47" s="23"/>
      <c r="E47" s="23"/>
      <c r="F47" s="23"/>
      <c r="G47" s="23"/>
      <c r="H47" s="23"/>
      <c r="I47" s="24"/>
      <c r="J47" s="24"/>
      <c r="K47" s="24"/>
    </row>
    <row r="48" spans="1:11" s="18" customFormat="1" x14ac:dyDescent="0.2">
      <c r="A48" s="23"/>
      <c r="B48" s="23"/>
      <c r="C48" s="23"/>
      <c r="D48" s="23"/>
      <c r="E48" s="23"/>
      <c r="F48" s="23"/>
      <c r="G48" s="23"/>
      <c r="H48" s="23"/>
      <c r="I48" s="24"/>
      <c r="J48" s="24"/>
      <c r="K48" s="24"/>
    </row>
    <row r="49" spans="1:13" s="18" customFormat="1" ht="13.9" customHeight="1" x14ac:dyDescent="0.2">
      <c r="A49" s="17"/>
      <c r="B49" s="17"/>
      <c r="C49" s="17"/>
      <c r="D49" s="17"/>
      <c r="E49" s="17"/>
      <c r="F49" s="17"/>
      <c r="G49" s="17"/>
      <c r="H49" s="17"/>
      <c r="I49" s="17"/>
      <c r="J49" s="17"/>
      <c r="K49" s="17"/>
      <c r="L49" s="25"/>
      <c r="M49" s="25"/>
    </row>
    <row r="50" spans="1:13" s="18" customFormat="1" x14ac:dyDescent="0.2">
      <c r="A50" s="17"/>
      <c r="B50" s="17"/>
      <c r="C50" s="17"/>
      <c r="D50" s="17"/>
      <c r="E50" s="17"/>
      <c r="F50" s="17"/>
      <c r="G50" s="17"/>
      <c r="H50" s="17"/>
    </row>
    <row r="51" spans="1:13" s="18" customFormat="1" x14ac:dyDescent="0.2"/>
    <row r="52" spans="1:13" s="18" customFormat="1" x14ac:dyDescent="0.2"/>
  </sheetData>
  <sheetProtection algorithmName="SHA-512" hashValue="K2BvKbg+y24rH3trQDZJluTYp7qiomhhmPPOM/yxwYCN8WLwVmLAjKSdmSFt1FaRGzlIQY+B4P1T5mvlKiR2Tg==" saltValue="2PJ9qR5lPmRYQjVbJHqa7g==" spinCount="100000" sheet="1" objects="1" scenarios="1"/>
  <mergeCells count="29">
    <mergeCell ref="F16:G16"/>
    <mergeCell ref="A7:B7"/>
    <mergeCell ref="C7:D7"/>
    <mergeCell ref="A8:B8"/>
    <mergeCell ref="C8:D8"/>
    <mergeCell ref="A16:E16"/>
    <mergeCell ref="A4:D4"/>
    <mergeCell ref="A3:D3"/>
    <mergeCell ref="A2:D2"/>
    <mergeCell ref="A1:G1"/>
    <mergeCell ref="E2:G2"/>
    <mergeCell ref="E3:G3"/>
    <mergeCell ref="E4:G4"/>
    <mergeCell ref="E5:G5"/>
    <mergeCell ref="A11:D11"/>
    <mergeCell ref="A26:H27"/>
    <mergeCell ref="A28:H29"/>
    <mergeCell ref="A32:H32"/>
    <mergeCell ref="A5:D5"/>
    <mergeCell ref="C12:C13"/>
    <mergeCell ref="D12:D13"/>
    <mergeCell ref="A14:B14"/>
    <mergeCell ref="A12:B13"/>
    <mergeCell ref="A17:G17"/>
    <mergeCell ref="A18:G18"/>
    <mergeCell ref="A30:H30"/>
    <mergeCell ref="A31:H31"/>
    <mergeCell ref="A6:B6"/>
    <mergeCell ref="C6:D6"/>
  </mergeCells>
  <conditionalFormatting sqref="F14:G14">
    <cfRule type="cellIs" dxfId="2" priority="2" operator="greaterThan">
      <formula>0.8449</formula>
    </cfRule>
    <cfRule type="cellIs" dxfId="1" priority="3" operator="lessThan">
      <formula>0.845</formula>
    </cfRule>
  </conditionalFormatting>
  <conditionalFormatting sqref="A18:G18">
    <cfRule type="expression" dxfId="0" priority="1">
      <formula>$F$16="No"</formula>
    </cfRule>
  </conditionalFormatting>
  <pageMargins left="0.5" right="0.5" top="0.5" bottom="0.5" header="0.3" footer="0.3"/>
  <pageSetup orientation="landscape" r:id="rId1"/>
  <drawing r:id="rId2"/>
  <legacyDrawing r:id="rId3"/>
  <controls>
    <mc:AlternateContent xmlns:mc="http://schemas.openxmlformats.org/markup-compatibility/2006">
      <mc:Choice Requires="x14">
        <control shapeId="1025" r:id="rId4" name="TechAssistYes">
          <controlPr autoLine="0" r:id="rId5">
            <anchor moveWithCells="1" sizeWithCells="1">
              <from>
                <xdr:col>4</xdr:col>
                <xdr:colOff>0</xdr:colOff>
                <xdr:row>15</xdr:row>
                <xdr:rowOff>38100</xdr:rowOff>
              </from>
              <to>
                <xdr:col>4</xdr:col>
                <xdr:colOff>0</xdr:colOff>
                <xdr:row>15</xdr:row>
                <xdr:rowOff>228600</xdr:rowOff>
              </to>
            </anchor>
          </controlPr>
        </control>
      </mc:Choice>
      <mc:Fallback>
        <control shapeId="1025" r:id="rId4" name="TechAssistYes"/>
      </mc:Fallback>
    </mc:AlternateContent>
    <mc:AlternateContent xmlns:mc="http://schemas.openxmlformats.org/markup-compatibility/2006">
      <mc:Choice Requires="x14">
        <control shapeId="1026" r:id="rId6" name="TechAssistNo">
          <controlPr autoLine="0" r:id="rId7">
            <anchor moveWithCells="1" sizeWithCells="1">
              <from>
                <xdr:col>4</xdr:col>
                <xdr:colOff>0</xdr:colOff>
                <xdr:row>15</xdr:row>
                <xdr:rowOff>47625</xdr:rowOff>
              </from>
              <to>
                <xdr:col>4</xdr:col>
                <xdr:colOff>0</xdr:colOff>
                <xdr:row>15</xdr:row>
                <xdr:rowOff>238125</xdr:rowOff>
              </to>
            </anchor>
          </controlPr>
        </control>
      </mc:Choice>
      <mc:Fallback>
        <control shapeId="1026" r:id="rId6" name="TechAssistNo"/>
      </mc:Fallback>
    </mc:AlternateContent>
  </controls>
  <extLst>
    <ext xmlns:x14="http://schemas.microsoft.com/office/spreadsheetml/2009/9/main" uri="{CCE6A557-97BC-4b89-ADB6-D9C93CAAB3DF}">
      <x14:dataValidations xmlns:xm="http://schemas.microsoft.com/office/excel/2006/main" count="2">
        <x14:dataValidation type="list" allowBlank="1" showInputMessage="1" showErrorMessage="1">
          <x14:formula1>
            <xm:f>Lookups!$A$1:$A$3</xm:f>
          </x14:formula1>
          <xm:sqref>F16:G16</xm:sqref>
        </x14:dataValidation>
        <x14:dataValidation type="list" allowBlank="1" showInputMessage="1" showErrorMessage="1">
          <x14:formula1>
            <xm:f>'Grant Data'!$C$2:$C$90</xm:f>
          </x14:formula1>
          <xm:sqref>C6:D6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5"/>
  <sheetViews>
    <sheetView workbookViewId="0">
      <selection activeCell="B20" sqref="B20"/>
    </sheetView>
  </sheetViews>
  <sheetFormatPr defaultRowHeight="15" x14ac:dyDescent="0.25"/>
  <cols>
    <col min="1" max="1" width="24.85546875" customWidth="1"/>
    <col min="2" max="2" width="35.140625" customWidth="1"/>
  </cols>
  <sheetData>
    <row r="1" spans="1:2" x14ac:dyDescent="0.25">
      <c r="A1" s="28" t="s">
        <v>14</v>
      </c>
    </row>
    <row r="2" spans="1:2" x14ac:dyDescent="0.25">
      <c r="A2" t="s">
        <v>15</v>
      </c>
    </row>
    <row r="3" spans="1:2" x14ac:dyDescent="0.25">
      <c r="A3" t="s">
        <v>16</v>
      </c>
    </row>
    <row r="8" spans="1:2" x14ac:dyDescent="0.25">
      <c r="A8" t="s">
        <v>17</v>
      </c>
    </row>
    <row r="9" spans="1:2" x14ac:dyDescent="0.25">
      <c r="A9" t="s">
        <v>18</v>
      </c>
      <c r="B9" t="s">
        <v>19</v>
      </c>
    </row>
    <row r="10" spans="1:2" x14ac:dyDescent="0.25">
      <c r="A10" s="29" t="s">
        <v>20</v>
      </c>
      <c r="B10" s="43" t="s">
        <v>21</v>
      </c>
    </row>
    <row r="11" spans="1:2" x14ac:dyDescent="0.25">
      <c r="A11" s="29" t="s">
        <v>22</v>
      </c>
      <c r="B11" s="43" t="s">
        <v>255</v>
      </c>
    </row>
    <row r="12" spans="1:2" x14ac:dyDescent="0.25">
      <c r="A12" s="29" t="s">
        <v>253</v>
      </c>
      <c r="B12" s="43" t="s">
        <v>254</v>
      </c>
    </row>
    <row r="13" spans="1:2" x14ac:dyDescent="0.25">
      <c r="A13" s="29" t="s">
        <v>195</v>
      </c>
      <c r="B13" s="45" t="s">
        <v>256</v>
      </c>
    </row>
    <row r="14" spans="1:2" x14ac:dyDescent="0.25">
      <c r="A14" s="29" t="s">
        <v>23</v>
      </c>
      <c r="B14" s="43" t="s">
        <v>257</v>
      </c>
    </row>
    <row r="15" spans="1:2" x14ac:dyDescent="0.25">
      <c r="A15" s="29" t="s">
        <v>24</v>
      </c>
      <c r="B15" s="43" t="s">
        <v>258</v>
      </c>
    </row>
  </sheetData>
  <hyperlinks>
    <hyperlink ref="B12" r:id="rId1"/>
    <hyperlink ref="B11" r:id="rId2"/>
    <hyperlink ref="B13" r:id="rId3"/>
    <hyperlink ref="B14" r:id="rId4"/>
    <hyperlink ref="B15" r:id="rId5"/>
    <hyperlink ref="B10" r:id="rId6"/>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L71"/>
  <sheetViews>
    <sheetView topLeftCell="D43" workbookViewId="0">
      <selection activeCell="I65" sqref="I65"/>
    </sheetView>
  </sheetViews>
  <sheetFormatPr defaultRowHeight="15" x14ac:dyDescent="0.25"/>
  <cols>
    <col min="1" max="1" width="26.85546875" customWidth="1"/>
    <col min="3" max="3" width="29.85546875" customWidth="1"/>
    <col min="4" max="4" width="14.140625" customWidth="1"/>
    <col min="5" max="7" width="12.7109375" customWidth="1"/>
    <col min="8" max="8" width="28.7109375" customWidth="1"/>
    <col min="9" max="9" width="40.85546875" customWidth="1"/>
    <col min="10" max="10" width="29.5703125" customWidth="1"/>
    <col min="11" max="11" width="45.140625" customWidth="1"/>
    <col min="12" max="12" width="23.42578125" customWidth="1"/>
  </cols>
  <sheetData>
    <row r="1" spans="1:12" s="32" customFormat="1" ht="45" x14ac:dyDescent="0.25">
      <c r="A1" s="30" t="s">
        <v>25</v>
      </c>
      <c r="B1" s="30" t="s">
        <v>26</v>
      </c>
      <c r="C1" s="30" t="s">
        <v>27</v>
      </c>
      <c r="D1" s="30" t="s">
        <v>28</v>
      </c>
      <c r="E1" s="30" t="s">
        <v>29</v>
      </c>
      <c r="F1" s="30" t="s">
        <v>30</v>
      </c>
      <c r="G1" s="30" t="s">
        <v>31</v>
      </c>
      <c r="H1" s="30" t="s">
        <v>32</v>
      </c>
      <c r="I1" s="30" t="s">
        <v>33</v>
      </c>
      <c r="J1" s="30" t="s">
        <v>34</v>
      </c>
      <c r="K1" s="30" t="s">
        <v>35</v>
      </c>
      <c r="L1" s="31" t="s">
        <v>36</v>
      </c>
    </row>
    <row r="2" spans="1:12" x14ac:dyDescent="0.25">
      <c r="A2" s="33"/>
      <c r="B2" s="33"/>
      <c r="C2" s="31" t="s">
        <v>14</v>
      </c>
      <c r="D2" s="33"/>
      <c r="E2" s="33"/>
      <c r="F2" s="33"/>
      <c r="G2" s="33"/>
      <c r="H2" s="33"/>
      <c r="I2" s="33"/>
      <c r="J2" s="33"/>
      <c r="K2" s="33"/>
      <c r="L2" s="33"/>
    </row>
    <row r="3" spans="1:12" x14ac:dyDescent="0.25">
      <c r="A3" s="37" t="s">
        <v>37</v>
      </c>
      <c r="B3" s="37" t="s">
        <v>259</v>
      </c>
      <c r="C3" s="37" t="s">
        <v>260</v>
      </c>
      <c r="D3" s="38">
        <v>228338</v>
      </c>
      <c r="E3" s="38">
        <v>306</v>
      </c>
      <c r="F3" s="39">
        <v>744</v>
      </c>
      <c r="G3" s="39">
        <v>0</v>
      </c>
      <c r="H3" s="37" t="s">
        <v>42</v>
      </c>
      <c r="I3" s="37" t="s">
        <v>43</v>
      </c>
      <c r="J3" s="37" t="s">
        <v>44</v>
      </c>
      <c r="K3" s="37" t="s">
        <v>45</v>
      </c>
      <c r="L3" s="37" t="s">
        <v>20</v>
      </c>
    </row>
    <row r="4" spans="1:12" x14ac:dyDescent="0.25">
      <c r="A4" s="37" t="s">
        <v>37</v>
      </c>
      <c r="B4" s="37" t="s">
        <v>259</v>
      </c>
      <c r="C4" s="37" t="s">
        <v>261</v>
      </c>
      <c r="D4" s="38">
        <v>81057</v>
      </c>
      <c r="E4" s="38">
        <v>653</v>
      </c>
      <c r="F4" s="39">
        <v>124</v>
      </c>
      <c r="G4" s="39">
        <v>0</v>
      </c>
      <c r="H4" s="37" t="s">
        <v>218</v>
      </c>
      <c r="I4" s="46" t="s">
        <v>339</v>
      </c>
      <c r="J4" s="46" t="s">
        <v>219</v>
      </c>
      <c r="K4" s="43" t="s">
        <v>340</v>
      </c>
      <c r="L4" s="37" t="s">
        <v>20</v>
      </c>
    </row>
    <row r="5" spans="1:12" x14ac:dyDescent="0.25">
      <c r="A5" s="37" t="s">
        <v>37</v>
      </c>
      <c r="B5" s="37" t="s">
        <v>259</v>
      </c>
      <c r="C5" s="37" t="s">
        <v>262</v>
      </c>
      <c r="D5" s="38">
        <v>261112</v>
      </c>
      <c r="E5" s="38">
        <v>462</v>
      </c>
      <c r="F5" s="39">
        <v>565</v>
      </c>
      <c r="G5" s="39">
        <v>0</v>
      </c>
      <c r="H5" s="37" t="s">
        <v>81</v>
      </c>
      <c r="I5" s="37" t="s">
        <v>82</v>
      </c>
      <c r="J5" s="37" t="s">
        <v>199</v>
      </c>
      <c r="K5" s="37" t="s">
        <v>83</v>
      </c>
      <c r="L5" s="37" t="s">
        <v>22</v>
      </c>
    </row>
    <row r="6" spans="1:12" x14ac:dyDescent="0.25">
      <c r="A6" s="40" t="s">
        <v>37</v>
      </c>
      <c r="B6" s="40" t="s">
        <v>259</v>
      </c>
      <c r="C6" s="40" t="s">
        <v>263</v>
      </c>
      <c r="D6" s="41">
        <v>95148</v>
      </c>
      <c r="E6" s="41">
        <v>594</v>
      </c>
      <c r="F6" s="42">
        <v>160</v>
      </c>
      <c r="G6" s="42">
        <v>0</v>
      </c>
      <c r="H6" s="40" t="s">
        <v>226</v>
      </c>
      <c r="I6" s="40" t="s">
        <v>227</v>
      </c>
      <c r="J6" s="40" t="s">
        <v>228</v>
      </c>
      <c r="K6" s="40" t="s">
        <v>229</v>
      </c>
      <c r="L6" s="40" t="s">
        <v>20</v>
      </c>
    </row>
    <row r="7" spans="1:12" x14ac:dyDescent="0.25">
      <c r="A7" s="37" t="s">
        <v>37</v>
      </c>
      <c r="B7" s="37" t="s">
        <v>259</v>
      </c>
      <c r="C7" s="37" t="s">
        <v>264</v>
      </c>
      <c r="D7" s="38">
        <v>545217</v>
      </c>
      <c r="E7" s="38">
        <v>305</v>
      </c>
      <c r="F7" s="39">
        <v>1786</v>
      </c>
      <c r="G7" s="39">
        <v>0</v>
      </c>
      <c r="H7" s="37" t="s">
        <v>161</v>
      </c>
      <c r="I7" s="37" t="s">
        <v>162</v>
      </c>
      <c r="J7" s="37" t="s">
        <v>163</v>
      </c>
      <c r="K7" s="43" t="s">
        <v>329</v>
      </c>
      <c r="L7" s="37" t="s">
        <v>23</v>
      </c>
    </row>
    <row r="8" spans="1:12" x14ac:dyDescent="0.25">
      <c r="A8" s="37" t="s">
        <v>37</v>
      </c>
      <c r="B8" s="37" t="s">
        <v>259</v>
      </c>
      <c r="C8" s="37" t="s">
        <v>265</v>
      </c>
      <c r="D8" s="38">
        <v>2226354</v>
      </c>
      <c r="E8" s="38">
        <v>132</v>
      </c>
      <c r="F8" s="39">
        <v>16803</v>
      </c>
      <c r="G8" s="39">
        <v>0</v>
      </c>
      <c r="H8" s="37" t="s">
        <v>107</v>
      </c>
      <c r="I8" s="37" t="s">
        <v>108</v>
      </c>
      <c r="J8" s="37" t="s">
        <v>109</v>
      </c>
      <c r="K8" s="37" t="s">
        <v>110</v>
      </c>
      <c r="L8" s="37" t="s">
        <v>23</v>
      </c>
    </row>
    <row r="9" spans="1:12" x14ac:dyDescent="0.25">
      <c r="A9" s="37" t="s">
        <v>37</v>
      </c>
      <c r="B9" s="37" t="s">
        <v>259</v>
      </c>
      <c r="C9" s="37" t="s">
        <v>266</v>
      </c>
      <c r="D9" s="38">
        <v>58840</v>
      </c>
      <c r="E9" s="38">
        <v>840</v>
      </c>
      <c r="F9" s="39">
        <v>70</v>
      </c>
      <c r="G9" s="39">
        <v>0</v>
      </c>
      <c r="H9" s="37" t="s">
        <v>78</v>
      </c>
      <c r="I9" s="46" t="s">
        <v>330</v>
      </c>
      <c r="J9" s="37" t="s">
        <v>79</v>
      </c>
      <c r="K9" s="43" t="s">
        <v>331</v>
      </c>
      <c r="L9" s="37" t="s">
        <v>22</v>
      </c>
    </row>
    <row r="10" spans="1:12" x14ac:dyDescent="0.25">
      <c r="A10" s="37" t="s">
        <v>37</v>
      </c>
      <c r="B10" s="37" t="s">
        <v>259</v>
      </c>
      <c r="C10" s="37" t="s">
        <v>267</v>
      </c>
      <c r="D10" s="38">
        <v>194800</v>
      </c>
      <c r="E10" s="38">
        <v>487</v>
      </c>
      <c r="F10" s="39">
        <v>400</v>
      </c>
      <c r="G10" s="39">
        <v>0</v>
      </c>
      <c r="H10" s="37" t="s">
        <v>85</v>
      </c>
      <c r="I10" s="37" t="s">
        <v>86</v>
      </c>
      <c r="J10" s="37" t="s">
        <v>87</v>
      </c>
      <c r="K10" s="37" t="s">
        <v>88</v>
      </c>
      <c r="L10" s="37" t="s">
        <v>24</v>
      </c>
    </row>
    <row r="11" spans="1:12" x14ac:dyDescent="0.25">
      <c r="A11" s="37" t="s">
        <v>37</v>
      </c>
      <c r="B11" s="37" t="s">
        <v>259</v>
      </c>
      <c r="C11" s="37" t="s">
        <v>268</v>
      </c>
      <c r="D11" s="38">
        <v>145360</v>
      </c>
      <c r="E11" s="38">
        <v>519</v>
      </c>
      <c r="F11" s="39">
        <v>280</v>
      </c>
      <c r="G11" s="39">
        <v>0</v>
      </c>
      <c r="H11" s="37" t="s">
        <v>54</v>
      </c>
      <c r="I11" s="37" t="s">
        <v>55</v>
      </c>
      <c r="J11" s="37" t="s">
        <v>56</v>
      </c>
      <c r="K11" s="37" t="s">
        <v>57</v>
      </c>
      <c r="L11" s="37" t="s">
        <v>253</v>
      </c>
    </row>
    <row r="12" spans="1:12" x14ac:dyDescent="0.25">
      <c r="A12" s="37" t="s">
        <v>37</v>
      </c>
      <c r="B12" s="37" t="s">
        <v>259</v>
      </c>
      <c r="C12" s="37" t="s">
        <v>269</v>
      </c>
      <c r="D12" s="38">
        <v>230554</v>
      </c>
      <c r="E12" s="38">
        <v>268</v>
      </c>
      <c r="F12" s="39">
        <v>858</v>
      </c>
      <c r="G12" s="39">
        <v>0</v>
      </c>
      <c r="H12" s="37" t="s">
        <v>63</v>
      </c>
      <c r="I12" s="46" t="s">
        <v>341</v>
      </c>
      <c r="J12" s="46" t="s">
        <v>64</v>
      </c>
      <c r="K12" s="43" t="s">
        <v>342</v>
      </c>
      <c r="L12" s="37" t="s">
        <v>20</v>
      </c>
    </row>
    <row r="13" spans="1:12" x14ac:dyDescent="0.25">
      <c r="A13" s="37" t="s">
        <v>37</v>
      </c>
      <c r="B13" s="37" t="s">
        <v>259</v>
      </c>
      <c r="C13" s="37" t="s">
        <v>270</v>
      </c>
      <c r="D13" s="38">
        <v>584338</v>
      </c>
      <c r="E13" s="38">
        <v>432</v>
      </c>
      <c r="F13" s="39">
        <v>1350</v>
      </c>
      <c r="G13" s="39">
        <v>0</v>
      </c>
      <c r="H13" s="37" t="s">
        <v>180</v>
      </c>
      <c r="I13" s="37" t="s">
        <v>201</v>
      </c>
      <c r="J13" s="37" t="s">
        <v>202</v>
      </c>
      <c r="K13" s="37" t="s">
        <v>203</v>
      </c>
      <c r="L13" s="37" t="s">
        <v>24</v>
      </c>
    </row>
    <row r="14" spans="1:12" x14ac:dyDescent="0.25">
      <c r="A14" s="37" t="s">
        <v>37</v>
      </c>
      <c r="B14" s="37" t="s">
        <v>259</v>
      </c>
      <c r="C14" s="37" t="s">
        <v>271</v>
      </c>
      <c r="D14" s="38">
        <v>134429</v>
      </c>
      <c r="E14" s="38">
        <v>505</v>
      </c>
      <c r="F14" s="39">
        <v>266</v>
      </c>
      <c r="G14" s="39">
        <v>0</v>
      </c>
      <c r="H14" s="37" t="s">
        <v>65</v>
      </c>
      <c r="I14" s="37" t="s">
        <v>66</v>
      </c>
      <c r="J14" s="37" t="s">
        <v>67</v>
      </c>
      <c r="K14" s="37" t="s">
        <v>68</v>
      </c>
      <c r="L14" s="37" t="s">
        <v>20</v>
      </c>
    </row>
    <row r="15" spans="1:12" x14ac:dyDescent="0.25">
      <c r="A15" s="37" t="s">
        <v>37</v>
      </c>
      <c r="B15" s="37" t="s">
        <v>259</v>
      </c>
      <c r="C15" s="37" t="s">
        <v>272</v>
      </c>
      <c r="D15" s="38">
        <v>3413976</v>
      </c>
      <c r="E15" s="38">
        <v>140</v>
      </c>
      <c r="F15" s="39">
        <v>24268</v>
      </c>
      <c r="G15" s="39">
        <v>0</v>
      </c>
      <c r="H15" s="37" t="s">
        <v>185</v>
      </c>
      <c r="I15" s="37" t="s">
        <v>186</v>
      </c>
      <c r="J15" s="37" t="s">
        <v>187</v>
      </c>
      <c r="K15" s="37" t="s">
        <v>188</v>
      </c>
      <c r="L15" s="37" t="s">
        <v>24</v>
      </c>
    </row>
    <row r="16" spans="1:12" x14ac:dyDescent="0.25">
      <c r="A16" s="37" t="s">
        <v>37</v>
      </c>
      <c r="B16" s="37" t="s">
        <v>259</v>
      </c>
      <c r="C16" s="37" t="s">
        <v>273</v>
      </c>
      <c r="D16" s="38">
        <v>1385487</v>
      </c>
      <c r="E16" s="38">
        <v>141</v>
      </c>
      <c r="F16" s="39">
        <v>9785</v>
      </c>
      <c r="G16" s="39">
        <v>0</v>
      </c>
      <c r="H16" s="37" t="s">
        <v>111</v>
      </c>
      <c r="I16" s="48" t="s">
        <v>350</v>
      </c>
      <c r="J16" s="48" t="s">
        <v>351</v>
      </c>
      <c r="K16" s="43" t="s">
        <v>352</v>
      </c>
      <c r="L16" s="37" t="s">
        <v>24</v>
      </c>
    </row>
    <row r="17" spans="1:12" x14ac:dyDescent="0.25">
      <c r="A17" s="37" t="s">
        <v>37</v>
      </c>
      <c r="B17" s="37" t="s">
        <v>259</v>
      </c>
      <c r="C17" s="37" t="s">
        <v>274</v>
      </c>
      <c r="D17" s="38">
        <v>154069</v>
      </c>
      <c r="E17" s="38">
        <v>500</v>
      </c>
      <c r="F17" s="39">
        <v>308</v>
      </c>
      <c r="G17" s="39">
        <v>0</v>
      </c>
      <c r="H17" s="37" t="s">
        <v>97</v>
      </c>
      <c r="I17" s="37" t="s">
        <v>98</v>
      </c>
      <c r="J17" s="37" t="s">
        <v>99</v>
      </c>
      <c r="K17" s="37" t="s">
        <v>100</v>
      </c>
      <c r="L17" s="37" t="s">
        <v>24</v>
      </c>
    </row>
    <row r="18" spans="1:12" ht="30" x14ac:dyDescent="0.25">
      <c r="A18" s="37" t="s">
        <v>37</v>
      </c>
      <c r="B18" s="37" t="s">
        <v>259</v>
      </c>
      <c r="C18" s="37" t="s">
        <v>275</v>
      </c>
      <c r="D18" s="38">
        <v>1209313</v>
      </c>
      <c r="E18" s="38">
        <v>386</v>
      </c>
      <c r="F18" s="39">
        <v>3129</v>
      </c>
      <c r="G18" s="39">
        <v>0</v>
      </c>
      <c r="H18" s="37" t="s">
        <v>69</v>
      </c>
      <c r="I18" s="37" t="s">
        <v>70</v>
      </c>
      <c r="J18" s="37" t="s">
        <v>71</v>
      </c>
      <c r="K18" s="37" t="s">
        <v>72</v>
      </c>
      <c r="L18" s="37" t="s">
        <v>20</v>
      </c>
    </row>
    <row r="19" spans="1:12" x14ac:dyDescent="0.25">
      <c r="A19" s="37" t="s">
        <v>37</v>
      </c>
      <c r="B19" s="37" t="s">
        <v>259</v>
      </c>
      <c r="C19" s="37" t="s">
        <v>276</v>
      </c>
      <c r="D19" s="38">
        <v>189856</v>
      </c>
      <c r="E19" s="38">
        <v>489</v>
      </c>
      <c r="F19" s="39">
        <v>388</v>
      </c>
      <c r="G19" s="39">
        <v>0</v>
      </c>
      <c r="H19" s="37" t="s">
        <v>80</v>
      </c>
      <c r="I19" s="46" t="s">
        <v>332</v>
      </c>
      <c r="J19" s="37" t="s">
        <v>248</v>
      </c>
      <c r="K19" s="43" t="s">
        <v>333</v>
      </c>
      <c r="L19" s="37" t="s">
        <v>22</v>
      </c>
    </row>
    <row r="20" spans="1:12" x14ac:dyDescent="0.25">
      <c r="A20" s="37" t="s">
        <v>37</v>
      </c>
      <c r="B20" s="37" t="s">
        <v>259</v>
      </c>
      <c r="C20" s="37" t="s">
        <v>277</v>
      </c>
      <c r="D20" s="38">
        <v>189986</v>
      </c>
      <c r="E20" s="38">
        <v>127</v>
      </c>
      <c r="F20" s="39">
        <v>1495</v>
      </c>
      <c r="G20" s="39">
        <v>0</v>
      </c>
      <c r="H20" s="37" t="s">
        <v>73</v>
      </c>
      <c r="I20" s="37" t="s">
        <v>196</v>
      </c>
      <c r="J20" s="37" t="s">
        <v>197</v>
      </c>
      <c r="K20" s="37" t="s">
        <v>198</v>
      </c>
      <c r="L20" s="37" t="s">
        <v>22</v>
      </c>
    </row>
    <row r="21" spans="1:12" x14ac:dyDescent="0.25">
      <c r="A21" s="37" t="s">
        <v>37</v>
      </c>
      <c r="B21" s="37" t="s">
        <v>259</v>
      </c>
      <c r="C21" s="37" t="s">
        <v>278</v>
      </c>
      <c r="D21" s="38">
        <v>109419</v>
      </c>
      <c r="E21" s="38">
        <v>392</v>
      </c>
      <c r="F21" s="39">
        <v>279</v>
      </c>
      <c r="G21" s="39">
        <v>0</v>
      </c>
      <c r="H21" s="37" t="s">
        <v>135</v>
      </c>
      <c r="I21" s="37" t="s">
        <v>136</v>
      </c>
      <c r="J21" s="37" t="s">
        <v>137</v>
      </c>
      <c r="K21" s="37" t="s">
        <v>138</v>
      </c>
      <c r="L21" s="37" t="s">
        <v>20</v>
      </c>
    </row>
    <row r="22" spans="1:12" x14ac:dyDescent="0.25">
      <c r="A22" s="37" t="s">
        <v>37</v>
      </c>
      <c r="B22" s="37" t="s">
        <v>259</v>
      </c>
      <c r="C22" s="37" t="s">
        <v>279</v>
      </c>
      <c r="D22" s="38">
        <v>89740</v>
      </c>
      <c r="E22" s="38">
        <v>618</v>
      </c>
      <c r="F22" s="39">
        <v>145</v>
      </c>
      <c r="G22" s="39">
        <v>0</v>
      </c>
      <c r="H22" s="37" t="s">
        <v>114</v>
      </c>
      <c r="I22" s="37" t="s">
        <v>115</v>
      </c>
      <c r="J22" s="37" t="s">
        <v>116</v>
      </c>
      <c r="K22" s="37" t="s">
        <v>117</v>
      </c>
      <c r="L22" s="37" t="s">
        <v>24</v>
      </c>
    </row>
    <row r="23" spans="1:12" x14ac:dyDescent="0.25">
      <c r="A23" s="37" t="s">
        <v>37</v>
      </c>
      <c r="B23" s="37" t="s">
        <v>259</v>
      </c>
      <c r="C23" s="37" t="s">
        <v>280</v>
      </c>
      <c r="D23" s="38">
        <v>105396</v>
      </c>
      <c r="E23" s="38">
        <v>575</v>
      </c>
      <c r="F23" s="39">
        <v>183</v>
      </c>
      <c r="G23" s="39">
        <v>0</v>
      </c>
      <c r="H23" s="37" t="s">
        <v>205</v>
      </c>
      <c r="I23" s="37" t="s">
        <v>206</v>
      </c>
      <c r="J23" s="37" t="s">
        <v>207</v>
      </c>
      <c r="K23" s="37" t="s">
        <v>208</v>
      </c>
      <c r="L23" s="37" t="s">
        <v>24</v>
      </c>
    </row>
    <row r="24" spans="1:12" x14ac:dyDescent="0.25">
      <c r="A24" s="37" t="s">
        <v>37</v>
      </c>
      <c r="B24" s="37" t="s">
        <v>259</v>
      </c>
      <c r="C24" s="37" t="s">
        <v>281</v>
      </c>
      <c r="D24" s="38">
        <v>232500</v>
      </c>
      <c r="E24" s="38">
        <v>472</v>
      </c>
      <c r="F24" s="39">
        <v>492</v>
      </c>
      <c r="G24" s="39">
        <v>0</v>
      </c>
      <c r="H24" s="37" t="s">
        <v>93</v>
      </c>
      <c r="I24" s="37" t="s">
        <v>94</v>
      </c>
      <c r="J24" s="37" t="s">
        <v>95</v>
      </c>
      <c r="K24" s="37" t="s">
        <v>96</v>
      </c>
      <c r="L24" s="37" t="s">
        <v>253</v>
      </c>
    </row>
    <row r="25" spans="1:12" x14ac:dyDescent="0.25">
      <c r="A25" s="37" t="s">
        <v>37</v>
      </c>
      <c r="B25" s="37" t="s">
        <v>259</v>
      </c>
      <c r="C25" s="37" t="s">
        <v>282</v>
      </c>
      <c r="D25" s="38">
        <v>38560</v>
      </c>
      <c r="E25" s="38">
        <v>771</v>
      </c>
      <c r="F25" s="39">
        <v>50</v>
      </c>
      <c r="G25" s="39">
        <v>0</v>
      </c>
      <c r="H25" s="37" t="s">
        <v>89</v>
      </c>
      <c r="I25" s="37" t="s">
        <v>90</v>
      </c>
      <c r="J25" s="37" t="s">
        <v>91</v>
      </c>
      <c r="K25" s="37" t="s">
        <v>92</v>
      </c>
      <c r="L25" s="37" t="s">
        <v>24</v>
      </c>
    </row>
    <row r="26" spans="1:12" x14ac:dyDescent="0.25">
      <c r="A26" s="37" t="s">
        <v>37</v>
      </c>
      <c r="B26" s="37" t="s">
        <v>259</v>
      </c>
      <c r="C26" s="37" t="s">
        <v>319</v>
      </c>
      <c r="D26" s="38">
        <v>206223</v>
      </c>
      <c r="E26" s="38">
        <v>458</v>
      </c>
      <c r="F26" s="39">
        <v>450</v>
      </c>
      <c r="G26" s="39">
        <v>0</v>
      </c>
      <c r="H26" s="37" t="s">
        <v>89</v>
      </c>
      <c r="I26" s="37" t="s">
        <v>90</v>
      </c>
      <c r="J26" s="37" t="s">
        <v>91</v>
      </c>
      <c r="K26" s="37" t="s">
        <v>92</v>
      </c>
      <c r="L26" s="37" t="s">
        <v>24</v>
      </c>
    </row>
    <row r="27" spans="1:12" x14ac:dyDescent="0.25">
      <c r="A27" s="37" t="s">
        <v>37</v>
      </c>
      <c r="B27" s="37" t="s">
        <v>259</v>
      </c>
      <c r="C27" s="37" t="s">
        <v>283</v>
      </c>
      <c r="D27" s="38">
        <v>1854706</v>
      </c>
      <c r="E27" s="38">
        <v>141</v>
      </c>
      <c r="F27" s="39">
        <v>13150</v>
      </c>
      <c r="G27" s="39">
        <v>0</v>
      </c>
      <c r="H27" s="37" t="s">
        <v>177</v>
      </c>
      <c r="I27" s="37" t="s">
        <v>200</v>
      </c>
      <c r="J27" s="37" t="s">
        <v>178</v>
      </c>
      <c r="K27" s="37" t="s">
        <v>179</v>
      </c>
      <c r="L27" s="37" t="s">
        <v>253</v>
      </c>
    </row>
    <row r="28" spans="1:12" x14ac:dyDescent="0.25">
      <c r="A28" s="37" t="s">
        <v>37</v>
      </c>
      <c r="B28" s="37" t="s">
        <v>259</v>
      </c>
      <c r="C28" s="37" t="s">
        <v>284</v>
      </c>
      <c r="D28" s="38">
        <v>151203</v>
      </c>
      <c r="E28" s="38">
        <v>331</v>
      </c>
      <c r="F28" s="39">
        <v>456</v>
      </c>
      <c r="G28" s="39">
        <v>0</v>
      </c>
      <c r="H28" s="37" t="s">
        <v>153</v>
      </c>
      <c r="I28" s="37" t="s">
        <v>154</v>
      </c>
      <c r="J28" s="37" t="s">
        <v>155</v>
      </c>
      <c r="K28" s="37" t="s">
        <v>156</v>
      </c>
      <c r="L28" s="37" t="s">
        <v>23</v>
      </c>
    </row>
    <row r="29" spans="1:12" x14ac:dyDescent="0.25">
      <c r="A29" s="37" t="s">
        <v>37</v>
      </c>
      <c r="B29" s="37" t="s">
        <v>259</v>
      </c>
      <c r="C29" s="37" t="s">
        <v>285</v>
      </c>
      <c r="D29" s="38">
        <v>120640</v>
      </c>
      <c r="E29" s="38">
        <v>548</v>
      </c>
      <c r="F29" s="39">
        <v>220</v>
      </c>
      <c r="G29" s="39">
        <v>0</v>
      </c>
      <c r="H29" s="37" t="s">
        <v>74</v>
      </c>
      <c r="I29" s="37" t="s">
        <v>75</v>
      </c>
      <c r="J29" s="37" t="s">
        <v>76</v>
      </c>
      <c r="K29" s="37" t="s">
        <v>77</v>
      </c>
      <c r="L29" s="46" t="s">
        <v>22</v>
      </c>
    </row>
    <row r="30" spans="1:12" x14ac:dyDescent="0.25">
      <c r="A30" s="40" t="s">
        <v>37</v>
      </c>
      <c r="B30" s="40" t="s">
        <v>259</v>
      </c>
      <c r="C30" s="40" t="s">
        <v>286</v>
      </c>
      <c r="D30" s="41">
        <v>38240</v>
      </c>
      <c r="E30" s="41">
        <v>1912</v>
      </c>
      <c r="F30" s="42">
        <v>20</v>
      </c>
      <c r="G30" s="42">
        <v>0</v>
      </c>
      <c r="H30" s="40" t="s">
        <v>224</v>
      </c>
      <c r="I30" s="40" t="s">
        <v>235</v>
      </c>
      <c r="J30" s="40" t="s">
        <v>225</v>
      </c>
      <c r="K30" s="43" t="s">
        <v>236</v>
      </c>
      <c r="L30" s="40" t="s">
        <v>195</v>
      </c>
    </row>
    <row r="31" spans="1:12" x14ac:dyDescent="0.25">
      <c r="A31" s="37" t="s">
        <v>37</v>
      </c>
      <c r="B31" s="37" t="s">
        <v>259</v>
      </c>
      <c r="C31" s="37" t="s">
        <v>287</v>
      </c>
      <c r="D31" s="38">
        <v>440569</v>
      </c>
      <c r="E31" s="38">
        <v>441</v>
      </c>
      <c r="F31" s="39">
        <v>997</v>
      </c>
      <c r="G31" s="39">
        <v>0</v>
      </c>
      <c r="H31" s="37" t="s">
        <v>139</v>
      </c>
      <c r="I31" s="37" t="s">
        <v>140</v>
      </c>
      <c r="J31" s="37" t="s">
        <v>141</v>
      </c>
      <c r="K31" s="37" t="s">
        <v>142</v>
      </c>
      <c r="L31" s="37" t="s">
        <v>253</v>
      </c>
    </row>
    <row r="32" spans="1:12" x14ac:dyDescent="0.25">
      <c r="A32" s="37" t="s">
        <v>37</v>
      </c>
      <c r="B32" s="37" t="s">
        <v>259</v>
      </c>
      <c r="C32" s="37" t="s">
        <v>288</v>
      </c>
      <c r="D32" s="38">
        <v>991174</v>
      </c>
      <c r="E32" s="38">
        <v>412</v>
      </c>
      <c r="F32" s="39">
        <v>2400</v>
      </c>
      <c r="G32" s="39">
        <v>0</v>
      </c>
      <c r="H32" s="37" t="s">
        <v>46</v>
      </c>
      <c r="I32" s="37" t="s">
        <v>47</v>
      </c>
      <c r="J32" s="37" t="s">
        <v>48</v>
      </c>
      <c r="K32" s="37" t="s">
        <v>49</v>
      </c>
      <c r="L32" s="37" t="s">
        <v>24</v>
      </c>
    </row>
    <row r="33" spans="1:12" x14ac:dyDescent="0.25">
      <c r="A33" s="37" t="s">
        <v>37</v>
      </c>
      <c r="B33" s="37" t="s">
        <v>259</v>
      </c>
      <c r="C33" s="37" t="s">
        <v>289</v>
      </c>
      <c r="D33" s="38">
        <v>244266</v>
      </c>
      <c r="E33" s="38">
        <v>284</v>
      </c>
      <c r="F33" s="39">
        <v>857</v>
      </c>
      <c r="G33" s="39">
        <v>0</v>
      </c>
      <c r="H33" s="37" t="s">
        <v>38</v>
      </c>
      <c r="I33" s="37" t="s">
        <v>39</v>
      </c>
      <c r="J33" s="37" t="s">
        <v>40</v>
      </c>
      <c r="K33" s="37" t="s">
        <v>41</v>
      </c>
      <c r="L33" s="37" t="s">
        <v>195</v>
      </c>
    </row>
    <row r="34" spans="1:12" ht="30" x14ac:dyDescent="0.25">
      <c r="A34" s="37" t="s">
        <v>37</v>
      </c>
      <c r="B34" s="37" t="s">
        <v>259</v>
      </c>
      <c r="C34" s="37" t="s">
        <v>320</v>
      </c>
      <c r="D34" s="38">
        <v>36813</v>
      </c>
      <c r="E34" s="38">
        <v>836</v>
      </c>
      <c r="F34" s="39">
        <v>44</v>
      </c>
      <c r="G34" s="39">
        <v>0</v>
      </c>
      <c r="H34" s="37" t="s">
        <v>212</v>
      </c>
      <c r="I34" s="37" t="s">
        <v>246</v>
      </c>
      <c r="J34" s="37" t="s">
        <v>213</v>
      </c>
      <c r="K34" s="43" t="s">
        <v>247</v>
      </c>
      <c r="L34" s="37" t="s">
        <v>195</v>
      </c>
    </row>
    <row r="35" spans="1:12" ht="30" x14ac:dyDescent="0.25">
      <c r="A35" s="37" t="s">
        <v>37</v>
      </c>
      <c r="B35" s="37" t="s">
        <v>259</v>
      </c>
      <c r="C35" s="37" t="s">
        <v>290</v>
      </c>
      <c r="D35" s="38">
        <v>140716</v>
      </c>
      <c r="E35" s="38">
        <v>523</v>
      </c>
      <c r="F35" s="39">
        <v>269</v>
      </c>
      <c r="G35" s="39">
        <v>0</v>
      </c>
      <c r="H35" s="37" t="s">
        <v>212</v>
      </c>
      <c r="I35" s="37" t="s">
        <v>246</v>
      </c>
      <c r="J35" s="37" t="s">
        <v>213</v>
      </c>
      <c r="K35" s="43" t="s">
        <v>247</v>
      </c>
      <c r="L35" s="37" t="s">
        <v>195</v>
      </c>
    </row>
    <row r="36" spans="1:12" x14ac:dyDescent="0.25">
      <c r="A36" s="37" t="s">
        <v>37</v>
      </c>
      <c r="B36" s="37" t="s">
        <v>259</v>
      </c>
      <c r="C36" s="37" t="s">
        <v>291</v>
      </c>
      <c r="D36" s="38">
        <v>41948</v>
      </c>
      <c r="E36" s="38">
        <v>1446</v>
      </c>
      <c r="F36" s="39">
        <v>29</v>
      </c>
      <c r="G36" s="39">
        <v>0</v>
      </c>
      <c r="H36" s="37" t="s">
        <v>146</v>
      </c>
      <c r="I36" s="37" t="s">
        <v>147</v>
      </c>
      <c r="J36" s="37" t="s">
        <v>148</v>
      </c>
      <c r="K36" s="37" t="s">
        <v>149</v>
      </c>
      <c r="L36" s="37" t="s">
        <v>22</v>
      </c>
    </row>
    <row r="37" spans="1:12" x14ac:dyDescent="0.25">
      <c r="A37" s="37" t="s">
        <v>37</v>
      </c>
      <c r="B37" s="37" t="s">
        <v>259</v>
      </c>
      <c r="C37" s="37" t="s">
        <v>292</v>
      </c>
      <c r="D37" s="38">
        <v>58840</v>
      </c>
      <c r="E37" s="38">
        <v>840</v>
      </c>
      <c r="F37" s="39">
        <v>70</v>
      </c>
      <c r="G37" s="39">
        <v>0</v>
      </c>
      <c r="H37" s="37" t="s">
        <v>204</v>
      </c>
      <c r="I37" s="37" t="s">
        <v>237</v>
      </c>
      <c r="J37" s="37" t="s">
        <v>238</v>
      </c>
      <c r="K37" s="43" t="s">
        <v>239</v>
      </c>
      <c r="L37" s="37" t="s">
        <v>195</v>
      </c>
    </row>
    <row r="38" spans="1:12" x14ac:dyDescent="0.25">
      <c r="A38" s="37" t="s">
        <v>37</v>
      </c>
      <c r="B38" s="37" t="s">
        <v>259</v>
      </c>
      <c r="C38" s="37" t="s">
        <v>293</v>
      </c>
      <c r="D38" s="38">
        <v>509150</v>
      </c>
      <c r="E38" s="38">
        <v>412</v>
      </c>
      <c r="F38" s="39">
        <v>1234</v>
      </c>
      <c r="G38" s="39">
        <v>0</v>
      </c>
      <c r="H38" s="37" t="s">
        <v>101</v>
      </c>
      <c r="I38" s="37" t="s">
        <v>249</v>
      </c>
      <c r="J38" s="37" t="s">
        <v>250</v>
      </c>
      <c r="K38" s="43" t="s">
        <v>251</v>
      </c>
      <c r="L38" s="37" t="s">
        <v>253</v>
      </c>
    </row>
    <row r="39" spans="1:12" x14ac:dyDescent="0.25">
      <c r="A39" s="37" t="s">
        <v>37</v>
      </c>
      <c r="B39" s="37" t="s">
        <v>259</v>
      </c>
      <c r="C39" s="37" t="s">
        <v>294</v>
      </c>
      <c r="D39" s="38">
        <v>491326</v>
      </c>
      <c r="E39" s="38">
        <v>438</v>
      </c>
      <c r="F39" s="39">
        <v>1120</v>
      </c>
      <c r="G39" s="39">
        <v>0</v>
      </c>
      <c r="H39" s="37" t="s">
        <v>58</v>
      </c>
      <c r="I39" s="37" t="s">
        <v>230</v>
      </c>
      <c r="J39" s="37" t="s">
        <v>231</v>
      </c>
      <c r="K39" s="37" t="s">
        <v>232</v>
      </c>
      <c r="L39" s="37" t="s">
        <v>253</v>
      </c>
    </row>
    <row r="40" spans="1:12" x14ac:dyDescent="0.25">
      <c r="A40" s="37" t="s">
        <v>37</v>
      </c>
      <c r="B40" s="37" t="s">
        <v>259</v>
      </c>
      <c r="C40" s="37" t="s">
        <v>295</v>
      </c>
      <c r="D40" s="38">
        <v>55668</v>
      </c>
      <c r="E40" s="38">
        <v>869</v>
      </c>
      <c r="F40" s="39">
        <v>64</v>
      </c>
      <c r="G40" s="39">
        <v>0</v>
      </c>
      <c r="H40" s="37" t="s">
        <v>130</v>
      </c>
      <c r="I40" s="46" t="s">
        <v>343</v>
      </c>
      <c r="J40" s="46" t="s">
        <v>344</v>
      </c>
      <c r="K40" s="43" t="s">
        <v>345</v>
      </c>
      <c r="L40" s="37" t="s">
        <v>20</v>
      </c>
    </row>
    <row r="41" spans="1:12" x14ac:dyDescent="0.25">
      <c r="A41" s="37" t="s">
        <v>37</v>
      </c>
      <c r="B41" s="37" t="s">
        <v>259</v>
      </c>
      <c r="C41" s="37" t="s">
        <v>321</v>
      </c>
      <c r="D41" s="38">
        <v>104549</v>
      </c>
      <c r="E41" s="38">
        <v>565</v>
      </c>
      <c r="F41" s="39">
        <v>185</v>
      </c>
      <c r="G41" s="39">
        <v>0</v>
      </c>
      <c r="H41" s="37" t="s">
        <v>130</v>
      </c>
      <c r="I41" s="46" t="s">
        <v>343</v>
      </c>
      <c r="J41" s="46" t="s">
        <v>344</v>
      </c>
      <c r="K41" s="43" t="s">
        <v>345</v>
      </c>
      <c r="L41" s="37" t="s">
        <v>20</v>
      </c>
    </row>
    <row r="42" spans="1:12" x14ac:dyDescent="0.25">
      <c r="A42" s="37" t="s">
        <v>37</v>
      </c>
      <c r="B42" s="37" t="s">
        <v>259</v>
      </c>
      <c r="C42" s="37" t="s">
        <v>296</v>
      </c>
      <c r="D42" s="38">
        <v>130355</v>
      </c>
      <c r="E42" s="38">
        <v>321</v>
      </c>
      <c r="F42" s="39">
        <v>405</v>
      </c>
      <c r="G42" s="39">
        <v>0</v>
      </c>
      <c r="H42" s="37" t="s">
        <v>157</v>
      </c>
      <c r="I42" s="37" t="s">
        <v>158</v>
      </c>
      <c r="J42" s="37" t="s">
        <v>159</v>
      </c>
      <c r="K42" s="37" t="s">
        <v>160</v>
      </c>
      <c r="L42" s="37" t="s">
        <v>23</v>
      </c>
    </row>
    <row r="43" spans="1:12" x14ac:dyDescent="0.25">
      <c r="A43" s="37" t="s">
        <v>37</v>
      </c>
      <c r="B43" s="37" t="s">
        <v>259</v>
      </c>
      <c r="C43" s="37" t="s">
        <v>297</v>
      </c>
      <c r="D43" s="38">
        <v>113251</v>
      </c>
      <c r="E43" s="38">
        <v>99</v>
      </c>
      <c r="F43" s="39">
        <v>1141</v>
      </c>
      <c r="G43" s="39">
        <v>0</v>
      </c>
      <c r="H43" s="37" t="s">
        <v>112</v>
      </c>
      <c r="I43" s="37" t="s">
        <v>233</v>
      </c>
      <c r="J43" s="37" t="s">
        <v>113</v>
      </c>
      <c r="K43" s="37" t="s">
        <v>234</v>
      </c>
      <c r="L43" s="37" t="s">
        <v>24</v>
      </c>
    </row>
    <row r="44" spans="1:12" x14ac:dyDescent="0.25">
      <c r="A44" s="37" t="s">
        <v>37</v>
      </c>
      <c r="B44" s="37" t="s">
        <v>259</v>
      </c>
      <c r="C44" s="37" t="s">
        <v>298</v>
      </c>
      <c r="D44" s="38">
        <v>108341</v>
      </c>
      <c r="E44" s="38">
        <v>411</v>
      </c>
      <c r="F44" s="39">
        <v>261</v>
      </c>
      <c r="G44" s="39">
        <v>0</v>
      </c>
      <c r="H44" s="37" t="s">
        <v>124</v>
      </c>
      <c r="I44" s="37" t="s">
        <v>125</v>
      </c>
      <c r="J44" s="37" t="s">
        <v>126</v>
      </c>
      <c r="K44" s="37" t="s">
        <v>127</v>
      </c>
      <c r="L44" s="37" t="s">
        <v>20</v>
      </c>
    </row>
    <row r="45" spans="1:12" ht="30" x14ac:dyDescent="0.25">
      <c r="A45" s="37" t="s">
        <v>37</v>
      </c>
      <c r="B45" s="37" t="s">
        <v>259</v>
      </c>
      <c r="C45" s="37" t="s">
        <v>299</v>
      </c>
      <c r="D45" s="38">
        <v>135387</v>
      </c>
      <c r="E45" s="38">
        <v>412</v>
      </c>
      <c r="F45" s="39">
        <v>328</v>
      </c>
      <c r="G45" s="39">
        <v>0</v>
      </c>
      <c r="H45" s="37" t="s">
        <v>145</v>
      </c>
      <c r="I45" s="46" t="s">
        <v>334</v>
      </c>
      <c r="J45" s="46" t="s">
        <v>335</v>
      </c>
      <c r="K45" s="43" t="s">
        <v>336</v>
      </c>
      <c r="L45" s="37" t="s">
        <v>22</v>
      </c>
    </row>
    <row r="46" spans="1:12" ht="30" x14ac:dyDescent="0.25">
      <c r="A46" s="37" t="s">
        <v>37</v>
      </c>
      <c r="B46" s="37" t="s">
        <v>259</v>
      </c>
      <c r="C46" s="37" t="s">
        <v>322</v>
      </c>
      <c r="D46" s="38">
        <v>230674</v>
      </c>
      <c r="E46" s="38">
        <v>411</v>
      </c>
      <c r="F46" s="39">
        <v>560</v>
      </c>
      <c r="G46" s="39">
        <v>0</v>
      </c>
      <c r="H46" s="37" t="s">
        <v>145</v>
      </c>
      <c r="I46" s="46" t="s">
        <v>334</v>
      </c>
      <c r="J46" s="46" t="s">
        <v>335</v>
      </c>
      <c r="K46" s="43" t="s">
        <v>336</v>
      </c>
      <c r="L46" s="37" t="s">
        <v>22</v>
      </c>
    </row>
    <row r="47" spans="1:12" x14ac:dyDescent="0.25">
      <c r="A47" s="37" t="s">
        <v>37</v>
      </c>
      <c r="B47" s="37" t="s">
        <v>259</v>
      </c>
      <c r="C47" s="37" t="s">
        <v>300</v>
      </c>
      <c r="D47" s="38">
        <v>1658164</v>
      </c>
      <c r="E47" s="38">
        <v>176</v>
      </c>
      <c r="F47" s="39">
        <v>9420</v>
      </c>
      <c r="G47" s="39">
        <v>0</v>
      </c>
      <c r="H47" s="37" t="s">
        <v>173</v>
      </c>
      <c r="I47" s="37" t="s">
        <v>174</v>
      </c>
      <c r="J47" s="37" t="s">
        <v>175</v>
      </c>
      <c r="K47" s="37" t="s">
        <v>176</v>
      </c>
      <c r="L47" s="37" t="s">
        <v>23</v>
      </c>
    </row>
    <row r="48" spans="1:12" x14ac:dyDescent="0.25">
      <c r="A48" s="37" t="s">
        <v>37</v>
      </c>
      <c r="B48" s="37" t="s">
        <v>259</v>
      </c>
      <c r="C48" s="37" t="s">
        <v>301</v>
      </c>
      <c r="D48" s="38">
        <v>444621</v>
      </c>
      <c r="E48" s="38">
        <v>177</v>
      </c>
      <c r="F48" s="39">
        <v>2500</v>
      </c>
      <c r="G48" s="39">
        <v>0</v>
      </c>
      <c r="H48" s="37" t="s">
        <v>168</v>
      </c>
      <c r="I48" s="37" t="s">
        <v>169</v>
      </c>
      <c r="J48" s="37" t="s">
        <v>170</v>
      </c>
      <c r="K48" s="43" t="s">
        <v>356</v>
      </c>
      <c r="L48" s="37" t="s">
        <v>23</v>
      </c>
    </row>
    <row r="49" spans="1:12" x14ac:dyDescent="0.25">
      <c r="A49" s="37" t="s">
        <v>37</v>
      </c>
      <c r="B49" s="37" t="s">
        <v>259</v>
      </c>
      <c r="C49" s="37" t="s">
        <v>302</v>
      </c>
      <c r="D49" s="38">
        <v>1972807</v>
      </c>
      <c r="E49" s="38">
        <v>177</v>
      </c>
      <c r="F49" s="39">
        <v>11109</v>
      </c>
      <c r="G49" s="39">
        <v>0</v>
      </c>
      <c r="H49" s="37" t="s">
        <v>103</v>
      </c>
      <c r="I49" s="37" t="s">
        <v>104</v>
      </c>
      <c r="J49" s="37" t="s">
        <v>105</v>
      </c>
      <c r="K49" s="37" t="s">
        <v>106</v>
      </c>
      <c r="L49" s="37" t="s">
        <v>23</v>
      </c>
    </row>
    <row r="50" spans="1:12" x14ac:dyDescent="0.25">
      <c r="A50" s="37" t="s">
        <v>37</v>
      </c>
      <c r="B50" s="37" t="s">
        <v>259</v>
      </c>
      <c r="C50" s="37" t="s">
        <v>303</v>
      </c>
      <c r="D50" s="38">
        <v>531816</v>
      </c>
      <c r="E50" s="38">
        <v>436</v>
      </c>
      <c r="F50" s="39">
        <v>1218</v>
      </c>
      <c r="G50" s="39">
        <v>0</v>
      </c>
      <c r="H50" s="37" t="s">
        <v>102</v>
      </c>
      <c r="I50" s="37" t="s">
        <v>242</v>
      </c>
      <c r="J50" s="37" t="s">
        <v>243</v>
      </c>
      <c r="K50" s="43" t="s">
        <v>244</v>
      </c>
      <c r="L50" s="46" t="s">
        <v>253</v>
      </c>
    </row>
    <row r="51" spans="1:12" x14ac:dyDescent="0.25">
      <c r="A51" s="37" t="s">
        <v>37</v>
      </c>
      <c r="B51" s="37" t="s">
        <v>259</v>
      </c>
      <c r="C51" s="37" t="s">
        <v>304</v>
      </c>
      <c r="D51" s="38">
        <v>1054306</v>
      </c>
      <c r="E51" s="38">
        <v>150</v>
      </c>
      <c r="F51" s="39">
        <v>7004</v>
      </c>
      <c r="G51" s="39">
        <v>0</v>
      </c>
      <c r="H51" s="37" t="s">
        <v>84</v>
      </c>
      <c r="I51" s="48" t="s">
        <v>353</v>
      </c>
      <c r="J51" s="48" t="s">
        <v>354</v>
      </c>
      <c r="K51" s="48" t="s">
        <v>355</v>
      </c>
      <c r="L51" s="46" t="s">
        <v>253</v>
      </c>
    </row>
    <row r="52" spans="1:12" x14ac:dyDescent="0.25">
      <c r="A52" s="37" t="s">
        <v>37</v>
      </c>
      <c r="B52" s="37" t="s">
        <v>259</v>
      </c>
      <c r="C52" s="37" t="s">
        <v>305</v>
      </c>
      <c r="D52" s="38">
        <v>1000260</v>
      </c>
      <c r="E52" s="38">
        <v>424</v>
      </c>
      <c r="F52" s="39">
        <v>2355</v>
      </c>
      <c r="G52" s="39">
        <v>0</v>
      </c>
      <c r="H52" s="37" t="s">
        <v>122</v>
      </c>
      <c r="I52" s="37" t="s">
        <v>240</v>
      </c>
      <c r="J52" s="37" t="s">
        <v>123</v>
      </c>
      <c r="K52" s="43" t="s">
        <v>241</v>
      </c>
      <c r="L52" s="46" t="s">
        <v>253</v>
      </c>
    </row>
    <row r="53" spans="1:12" x14ac:dyDescent="0.25">
      <c r="A53" s="37" t="s">
        <v>37</v>
      </c>
      <c r="B53" s="37" t="s">
        <v>259</v>
      </c>
      <c r="C53" s="37" t="s">
        <v>306</v>
      </c>
      <c r="D53" s="38">
        <v>153600</v>
      </c>
      <c r="E53" s="38">
        <v>512</v>
      </c>
      <c r="F53" s="39">
        <v>300</v>
      </c>
      <c r="G53" s="39">
        <v>0</v>
      </c>
      <c r="H53" s="37" t="s">
        <v>59</v>
      </c>
      <c r="I53" s="37" t="s">
        <v>60</v>
      </c>
      <c r="J53" s="37" t="s">
        <v>61</v>
      </c>
      <c r="K53" s="37" t="s">
        <v>62</v>
      </c>
      <c r="L53" s="37" t="s">
        <v>20</v>
      </c>
    </row>
    <row r="54" spans="1:12" x14ac:dyDescent="0.25">
      <c r="A54" s="37" t="s">
        <v>37</v>
      </c>
      <c r="B54" s="37" t="s">
        <v>259</v>
      </c>
      <c r="C54" s="37" t="s">
        <v>307</v>
      </c>
      <c r="D54" s="38">
        <v>166564</v>
      </c>
      <c r="E54" s="38">
        <v>412</v>
      </c>
      <c r="F54" s="39">
        <v>404</v>
      </c>
      <c r="G54" s="39">
        <v>0</v>
      </c>
      <c r="H54" s="37" t="s">
        <v>128</v>
      </c>
      <c r="I54" s="37" t="s">
        <v>221</v>
      </c>
      <c r="J54" s="37" t="s">
        <v>129</v>
      </c>
      <c r="K54" s="37" t="s">
        <v>222</v>
      </c>
      <c r="L54" s="37" t="s">
        <v>20</v>
      </c>
    </row>
    <row r="55" spans="1:12" x14ac:dyDescent="0.25">
      <c r="A55" s="37" t="s">
        <v>37</v>
      </c>
      <c r="B55" s="37" t="s">
        <v>259</v>
      </c>
      <c r="C55" s="37" t="s">
        <v>308</v>
      </c>
      <c r="D55" s="38">
        <v>74391</v>
      </c>
      <c r="E55" s="38">
        <v>408</v>
      </c>
      <c r="F55" s="39">
        <v>182</v>
      </c>
      <c r="G55" s="39">
        <v>0</v>
      </c>
      <c r="H55" s="37" t="s">
        <v>50</v>
      </c>
      <c r="I55" s="37" t="s">
        <v>51</v>
      </c>
      <c r="J55" s="37" t="s">
        <v>52</v>
      </c>
      <c r="K55" s="37" t="s">
        <v>53</v>
      </c>
      <c r="L55" s="37" t="s">
        <v>23</v>
      </c>
    </row>
    <row r="56" spans="1:12" x14ac:dyDescent="0.25">
      <c r="A56" s="37" t="s">
        <v>37</v>
      </c>
      <c r="B56" s="37" t="s">
        <v>259</v>
      </c>
      <c r="C56" s="37" t="s">
        <v>323</v>
      </c>
      <c r="D56" s="38">
        <v>52685</v>
      </c>
      <c r="E56" s="38">
        <v>478</v>
      </c>
      <c r="F56" s="39">
        <v>110</v>
      </c>
      <c r="G56" s="39">
        <v>0</v>
      </c>
      <c r="H56" s="37" t="s">
        <v>50</v>
      </c>
      <c r="I56" s="37" t="s">
        <v>51</v>
      </c>
      <c r="J56" s="37" t="s">
        <v>52</v>
      </c>
      <c r="K56" s="37" t="s">
        <v>53</v>
      </c>
      <c r="L56" s="37" t="s">
        <v>23</v>
      </c>
    </row>
    <row r="57" spans="1:12" x14ac:dyDescent="0.25">
      <c r="A57" s="37" t="s">
        <v>37</v>
      </c>
      <c r="B57" s="37" t="s">
        <v>259</v>
      </c>
      <c r="C57" s="37" t="s">
        <v>325</v>
      </c>
      <c r="D57" s="38">
        <v>83148</v>
      </c>
      <c r="E57" s="38">
        <v>644</v>
      </c>
      <c r="F57" s="39">
        <v>129</v>
      </c>
      <c r="G57" s="39">
        <v>0</v>
      </c>
      <c r="H57" s="37" t="s">
        <v>50</v>
      </c>
      <c r="I57" s="37" t="s">
        <v>51</v>
      </c>
      <c r="J57" s="37" t="s">
        <v>52</v>
      </c>
      <c r="K57" s="37" t="s">
        <v>53</v>
      </c>
      <c r="L57" s="37" t="s">
        <v>23</v>
      </c>
    </row>
    <row r="58" spans="1:12" x14ac:dyDescent="0.25">
      <c r="A58" s="37" t="s">
        <v>37</v>
      </c>
      <c r="B58" s="37" t="s">
        <v>259</v>
      </c>
      <c r="C58" s="37" t="s">
        <v>326</v>
      </c>
      <c r="D58" s="38">
        <v>500504</v>
      </c>
      <c r="E58" s="38">
        <v>438</v>
      </c>
      <c r="F58" s="39">
        <v>1142</v>
      </c>
      <c r="G58" s="39">
        <v>0</v>
      </c>
      <c r="H58" s="37" t="s">
        <v>50</v>
      </c>
      <c r="I58" s="37" t="s">
        <v>51</v>
      </c>
      <c r="J58" s="37" t="s">
        <v>52</v>
      </c>
      <c r="K58" s="37" t="s">
        <v>53</v>
      </c>
      <c r="L58" s="37" t="s">
        <v>23</v>
      </c>
    </row>
    <row r="59" spans="1:12" x14ac:dyDescent="0.25">
      <c r="A59" s="37" t="s">
        <v>37</v>
      </c>
      <c r="B59" s="37" t="s">
        <v>259</v>
      </c>
      <c r="C59" s="37" t="s">
        <v>309</v>
      </c>
      <c r="D59" s="38">
        <v>217460</v>
      </c>
      <c r="E59" s="38">
        <v>477</v>
      </c>
      <c r="F59" s="39">
        <v>455</v>
      </c>
      <c r="G59" s="39">
        <v>0</v>
      </c>
      <c r="H59" s="37" t="s">
        <v>143</v>
      </c>
      <c r="I59" s="46" t="s">
        <v>337</v>
      </c>
      <c r="J59" s="37" t="s">
        <v>144</v>
      </c>
      <c r="K59" s="43" t="s">
        <v>338</v>
      </c>
      <c r="L59" s="37" t="s">
        <v>22</v>
      </c>
    </row>
    <row r="60" spans="1:12" x14ac:dyDescent="0.25">
      <c r="A60" s="37" t="s">
        <v>37</v>
      </c>
      <c r="B60" s="37" t="s">
        <v>259</v>
      </c>
      <c r="C60" s="37" t="s">
        <v>310</v>
      </c>
      <c r="D60" s="38">
        <v>332308</v>
      </c>
      <c r="E60" s="38">
        <v>164</v>
      </c>
      <c r="F60" s="39">
        <v>2020</v>
      </c>
      <c r="G60" s="39">
        <v>0</v>
      </c>
      <c r="H60" s="37" t="s">
        <v>118</v>
      </c>
      <c r="I60" s="37" t="s">
        <v>119</v>
      </c>
      <c r="J60" s="37" t="s">
        <v>120</v>
      </c>
      <c r="K60" s="37" t="s">
        <v>121</v>
      </c>
      <c r="L60" s="46" t="s">
        <v>253</v>
      </c>
    </row>
    <row r="61" spans="1:12" ht="30" x14ac:dyDescent="0.25">
      <c r="A61" s="37" t="s">
        <v>37</v>
      </c>
      <c r="B61" s="37" t="s">
        <v>259</v>
      </c>
      <c r="C61" s="37" t="s">
        <v>311</v>
      </c>
      <c r="D61" s="38">
        <v>356020</v>
      </c>
      <c r="E61" s="38">
        <v>199</v>
      </c>
      <c r="F61" s="39">
        <v>1784</v>
      </c>
      <c r="G61" s="39">
        <v>0</v>
      </c>
      <c r="H61" s="37" t="s">
        <v>164</v>
      </c>
      <c r="I61" s="37" t="s">
        <v>165</v>
      </c>
      <c r="J61" s="37" t="s">
        <v>166</v>
      </c>
      <c r="K61" s="43" t="s">
        <v>245</v>
      </c>
      <c r="L61" s="37" t="s">
        <v>23</v>
      </c>
    </row>
    <row r="62" spans="1:12" x14ac:dyDescent="0.25">
      <c r="A62" s="37" t="s">
        <v>37</v>
      </c>
      <c r="B62" s="37" t="s">
        <v>259</v>
      </c>
      <c r="C62" s="37" t="s">
        <v>312</v>
      </c>
      <c r="D62" s="38">
        <v>133000</v>
      </c>
      <c r="E62" s="38">
        <v>532</v>
      </c>
      <c r="F62" s="39">
        <v>250</v>
      </c>
      <c r="G62" s="39">
        <v>0</v>
      </c>
      <c r="H62" s="37" t="s">
        <v>171</v>
      </c>
      <c r="I62" s="47" t="s">
        <v>327</v>
      </c>
      <c r="J62" s="47" t="s">
        <v>172</v>
      </c>
      <c r="K62" s="47" t="s">
        <v>328</v>
      </c>
      <c r="L62" s="46" t="s">
        <v>253</v>
      </c>
    </row>
    <row r="63" spans="1:12" x14ac:dyDescent="0.25">
      <c r="A63" s="37" t="s">
        <v>37</v>
      </c>
      <c r="B63" s="37" t="s">
        <v>259</v>
      </c>
      <c r="C63" s="37" t="s">
        <v>313</v>
      </c>
      <c r="D63" s="38">
        <v>126405</v>
      </c>
      <c r="E63" s="38">
        <v>540</v>
      </c>
      <c r="F63" s="39">
        <v>234</v>
      </c>
      <c r="G63" s="39">
        <v>0</v>
      </c>
      <c r="H63" s="37" t="s">
        <v>131</v>
      </c>
      <c r="I63" s="37" t="s">
        <v>132</v>
      </c>
      <c r="J63" s="37" t="s">
        <v>133</v>
      </c>
      <c r="K63" s="37" t="s">
        <v>134</v>
      </c>
      <c r="L63" s="37" t="s">
        <v>195</v>
      </c>
    </row>
    <row r="64" spans="1:12" x14ac:dyDescent="0.25">
      <c r="A64" s="37" t="s">
        <v>37</v>
      </c>
      <c r="B64" s="37" t="s">
        <v>259</v>
      </c>
      <c r="C64" s="37" t="s">
        <v>314</v>
      </c>
      <c r="D64" s="38">
        <v>77380</v>
      </c>
      <c r="E64" s="38">
        <v>672</v>
      </c>
      <c r="F64" s="39">
        <v>115</v>
      </c>
      <c r="G64" s="39">
        <v>0</v>
      </c>
      <c r="H64" s="37" t="s">
        <v>181</v>
      </c>
      <c r="I64" s="37" t="s">
        <v>182</v>
      </c>
      <c r="J64" s="37" t="s">
        <v>183</v>
      </c>
      <c r="K64" s="37" t="s">
        <v>184</v>
      </c>
      <c r="L64" s="37" t="s">
        <v>195</v>
      </c>
    </row>
    <row r="65" spans="1:12" x14ac:dyDescent="0.25">
      <c r="A65" s="37" t="s">
        <v>37</v>
      </c>
      <c r="B65" s="37" t="s">
        <v>259</v>
      </c>
      <c r="C65" s="37" t="s">
        <v>315</v>
      </c>
      <c r="D65" s="38">
        <v>54720</v>
      </c>
      <c r="E65" s="38">
        <v>912</v>
      </c>
      <c r="F65" s="39">
        <v>60</v>
      </c>
      <c r="G65" s="39">
        <v>0</v>
      </c>
      <c r="H65" s="37" t="s">
        <v>209</v>
      </c>
      <c r="I65" s="37" t="s">
        <v>210</v>
      </c>
      <c r="J65" s="46" t="s">
        <v>346</v>
      </c>
      <c r="K65" s="37" t="s">
        <v>211</v>
      </c>
      <c r="L65" s="37" t="s">
        <v>20</v>
      </c>
    </row>
    <row r="66" spans="1:12" x14ac:dyDescent="0.25">
      <c r="A66" s="37" t="s">
        <v>37</v>
      </c>
      <c r="B66" s="37" t="s">
        <v>259</v>
      </c>
      <c r="C66" s="37" t="s">
        <v>316</v>
      </c>
      <c r="D66" s="38">
        <v>655933</v>
      </c>
      <c r="E66" s="38">
        <v>253</v>
      </c>
      <c r="F66" s="39">
        <v>2590</v>
      </c>
      <c r="G66" s="39">
        <v>0</v>
      </c>
      <c r="H66" s="37" t="s">
        <v>167</v>
      </c>
      <c r="I66" s="46" t="s">
        <v>347</v>
      </c>
      <c r="J66" s="46" t="s">
        <v>348</v>
      </c>
      <c r="K66" s="43" t="s">
        <v>349</v>
      </c>
      <c r="L66" s="37" t="s">
        <v>20</v>
      </c>
    </row>
    <row r="67" spans="1:12" x14ac:dyDescent="0.25">
      <c r="A67" s="37" t="s">
        <v>37</v>
      </c>
      <c r="B67" s="37" t="s">
        <v>259</v>
      </c>
      <c r="C67" s="37" t="s">
        <v>317</v>
      </c>
      <c r="D67" s="38">
        <v>32388</v>
      </c>
      <c r="E67" s="38">
        <v>952</v>
      </c>
      <c r="F67" s="39">
        <v>34</v>
      </c>
      <c r="G67" s="39">
        <v>0</v>
      </c>
      <c r="H67" s="37" t="s">
        <v>214</v>
      </c>
      <c r="I67" s="37" t="s">
        <v>215</v>
      </c>
      <c r="J67" s="37" t="s">
        <v>216</v>
      </c>
      <c r="K67" s="37" t="s">
        <v>217</v>
      </c>
      <c r="L67" s="37" t="s">
        <v>195</v>
      </c>
    </row>
    <row r="68" spans="1:12" x14ac:dyDescent="0.25">
      <c r="A68" s="37" t="s">
        <v>37</v>
      </c>
      <c r="B68" s="37" t="s">
        <v>259</v>
      </c>
      <c r="C68" s="37" t="s">
        <v>318</v>
      </c>
      <c r="D68" s="38">
        <v>71200</v>
      </c>
      <c r="E68" s="38">
        <v>712</v>
      </c>
      <c r="F68" s="39">
        <v>100</v>
      </c>
      <c r="G68" s="39">
        <v>0</v>
      </c>
      <c r="H68" s="37" t="s">
        <v>150</v>
      </c>
      <c r="I68" s="37" t="s">
        <v>151</v>
      </c>
      <c r="J68" s="37" t="s">
        <v>152</v>
      </c>
      <c r="K68" s="37" t="s">
        <v>223</v>
      </c>
      <c r="L68" s="37" t="s">
        <v>22</v>
      </c>
    </row>
    <row r="69" spans="1:12" x14ac:dyDescent="0.25">
      <c r="A69" s="37" t="s">
        <v>37</v>
      </c>
      <c r="B69" s="37" t="s">
        <v>259</v>
      </c>
      <c r="C69" s="37" t="s">
        <v>324</v>
      </c>
      <c r="D69" s="38">
        <v>86326</v>
      </c>
      <c r="E69" s="38">
        <v>630</v>
      </c>
      <c r="F69" s="39">
        <v>137</v>
      </c>
      <c r="G69" s="39">
        <v>0</v>
      </c>
      <c r="H69" s="37" t="s">
        <v>150</v>
      </c>
      <c r="I69" s="37" t="s">
        <v>151</v>
      </c>
      <c r="J69" s="37" t="s">
        <v>152</v>
      </c>
      <c r="K69" s="43" t="s">
        <v>223</v>
      </c>
      <c r="L69" s="37" t="s">
        <v>22</v>
      </c>
    </row>
    <row r="70" spans="1:12" x14ac:dyDescent="0.25">
      <c r="C70" s="44"/>
    </row>
    <row r="71" spans="1:12" x14ac:dyDescent="0.25">
      <c r="C71" s="44"/>
    </row>
  </sheetData>
  <sortState ref="A3:L70">
    <sortCondition ref="C3:C70"/>
  </sortState>
  <hyperlinks>
    <hyperlink ref="K30" r:id="rId1"/>
    <hyperlink ref="K37" r:id="rId2"/>
    <hyperlink ref="K52" r:id="rId3"/>
    <hyperlink ref="K45" r:id="rId4"/>
    <hyperlink ref="K61" r:id="rId5"/>
    <hyperlink ref="K34" r:id="rId6"/>
    <hyperlink ref="K38" r:id="rId7"/>
    <hyperlink ref="K35" r:id="rId8"/>
    <hyperlink ref="K7" r:id="rId9"/>
    <hyperlink ref="K69" r:id="rId10"/>
    <hyperlink ref="K9" r:id="rId11"/>
    <hyperlink ref="K19" r:id="rId12"/>
    <hyperlink ref="K46" r:id="rId13"/>
    <hyperlink ref="K59" r:id="rId14"/>
    <hyperlink ref="K4" r:id="rId15"/>
    <hyperlink ref="K12" r:id="rId16"/>
    <hyperlink ref="K40" r:id="rId17"/>
    <hyperlink ref="K41" r:id="rId18"/>
    <hyperlink ref="K66" r:id="rId19"/>
    <hyperlink ref="K16" r:id="rId20"/>
    <hyperlink ref="K48" r:id="rId21"/>
  </hyperlinks>
  <pageMargins left="0.7" right="0.7" top="0.75" bottom="0.75" header="0.3" footer="0.3"/>
  <pageSetup orientation="portrait" r:id="rId2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14</vt:i4>
      </vt:variant>
    </vt:vector>
  </HeadingPairs>
  <TitlesOfParts>
    <vt:vector size="17" baseType="lpstr">
      <vt:lpstr>AGE MidYear</vt:lpstr>
      <vt:lpstr>Lookups</vt:lpstr>
      <vt:lpstr>Grant Data</vt:lpstr>
      <vt:lpstr>AdultEdTechAssist</vt:lpstr>
      <vt:lpstr>ContactName</vt:lpstr>
      <vt:lpstr>ContactPhone</vt:lpstr>
      <vt:lpstr>Email</vt:lpstr>
      <vt:lpstr>Form_Fields</vt:lpstr>
      <vt:lpstr>FundsPerEnroll</vt:lpstr>
      <vt:lpstr>Managers</vt:lpstr>
      <vt:lpstr>MidYrNRS</vt:lpstr>
      <vt:lpstr>MidYrPerc</vt:lpstr>
      <vt:lpstr>NRSParticipants</vt:lpstr>
      <vt:lpstr>PerformanceOutcomes</vt:lpstr>
      <vt:lpstr>ProjectAward</vt:lpstr>
      <vt:lpstr>ProjectNum</vt:lpstr>
      <vt:lpstr>ProviderName</vt:lpstr>
    </vt:vector>
  </TitlesOfParts>
  <Company>Florida Department of Education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Cross, Jerris</dc:creator>
  <cp:lastModifiedBy>Colorado, Josue</cp:lastModifiedBy>
  <cp:lastPrinted>2018-01-10T19:18:21Z</cp:lastPrinted>
  <dcterms:created xsi:type="dcterms:W3CDTF">2016-11-03T16:11:23Z</dcterms:created>
  <dcterms:modified xsi:type="dcterms:W3CDTF">2020-02-07T20:10:33Z</dcterms:modified>
</cp:coreProperties>
</file>