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Surveys\TSIA\2020-21\Final Report\"/>
    </mc:Choice>
  </mc:AlternateContent>
  <bookViews>
    <workbookView xWindow="0" yWindow="0" windowWidth="28800" windowHeight="12345"/>
  </bookViews>
  <sheets>
    <sheet name="District" sheetId="1" r:id="rId1"/>
    <sheet name="Data" sheetId="2"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1" l="1"/>
  <c r="D27" i="1" l="1"/>
  <c r="D48" i="1" s="1"/>
  <c r="D24" i="1"/>
  <c r="D12" i="1"/>
  <c r="D50" i="1" l="1"/>
  <c r="D51" i="1"/>
  <c r="D49" i="1"/>
  <c r="D15" i="1"/>
  <c r="D14" i="1"/>
  <c r="D16" i="1" l="1"/>
  <c r="D32" i="1" s="1"/>
  <c r="D20" i="1"/>
  <c r="D29" i="1" s="1"/>
  <c r="D33" i="1" s="1"/>
  <c r="D34" i="1" s="1"/>
  <c r="D52" i="1" s="1"/>
  <c r="D55" i="1" s="1"/>
</calcChain>
</file>

<file path=xl/sharedStrings.xml><?xml version="1.0" encoding="utf-8"?>
<sst xmlns="http://schemas.openxmlformats.org/spreadsheetml/2006/main" count="158" uniqueCount="158">
  <si>
    <t>2020-21 TEACHER SALARY INCREASE ALLOCATION</t>
  </si>
  <si>
    <t>FINAL EXPENDITURE REPORT</t>
  </si>
  <si>
    <t xml:space="preserve">Boxes with this color indicate that data should be entered. Do not modify other cells. </t>
  </si>
  <si>
    <t>SECTION A - Allocation Data</t>
  </si>
  <si>
    <t>Teacher Salary Increase Allocation (TSIA) from 2020-21 Florida Education Finance Program (FEFP) Second Calculation</t>
  </si>
  <si>
    <t>District proportionate share of TSIA from 2020-21 FEFP Second Calculation</t>
  </si>
  <si>
    <t>Charter proportionate share of TSIA from 2020-21 FEFP Second Calculation</t>
  </si>
  <si>
    <t>80 percent of the district's share of TSIA from 2020-21 FEFP Second Calculation</t>
  </si>
  <si>
    <t>20 percent of the district's share of TSIA from 2020-21 FEFP Second Calculation</t>
  </si>
  <si>
    <t>A1</t>
  </si>
  <si>
    <t>A2</t>
  </si>
  <si>
    <t>A3</t>
  </si>
  <si>
    <t>A4</t>
  </si>
  <si>
    <t>A5</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</si>
  <si>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</si>
  <si>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</si>
  <si>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</si>
  <si>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</si>
  <si>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</si>
  <si>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</si>
  <si>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</si>
  <si>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</si>
  <si>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</si>
  <si>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</si>
  <si>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</si>
  <si>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</si>
  <si>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</si>
  <si>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</si>
  <si>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</si>
  <si>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</si>
  <si>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</si>
  <si>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</si>
  <si>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</si>
  <si>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</si>
  <si>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</si>
  <si>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</si>
  <si>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</si>
  <si>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</si>
  <si>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</si>
  <si>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</si>
  <si>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</si>
  <si>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</si>
  <si>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</si>
  <si>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</si>
  <si>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</si>
  <si>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</si>
  <si>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</si>
  <si>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</si>
  <si>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</si>
  <si>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</si>
  <si>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</si>
  <si>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</si>
  <si>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</si>
  <si>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</si>
  <si>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</si>
  <si>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</si>
  <si>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</si>
  <si>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</si>
  <si>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</si>
  <si>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</si>
  <si>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</si>
  <si>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</si>
  <si>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</si>
  <si>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</si>
  <si>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</si>
  <si>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</si>
  <si>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</si>
  <si>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</si>
  <si>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</si>
  <si>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</si>
  <si>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</si>
  <si>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</si>
  <si>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</si>
  <si>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</si>
  <si>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</si>
  <si>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</si>
  <si>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</si>
  <si>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</si>
  <si>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</si>
  <si>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</si>
  <si>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</si>
  <si>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</si>
  <si>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</si>
  <si>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</si>
  <si>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FAU - St. Lucie</t>
  </si>
  <si>
    <t>FSU Lab - Broward</t>
  </si>
  <si>
    <t>FSU Lab - Leon</t>
  </si>
  <si>
    <t>UF Lab School</t>
  </si>
  <si>
    <t>Virtual School</t>
  </si>
  <si>
    <t>#</t>
  </si>
  <si>
    <t>District Name (Click in the cell and select from drop down menu)</t>
  </si>
  <si>
    <t>TSIA</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</si>
  <si>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a school district. Charter schools should use the charter specific template.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</si>
  <si>
    <t>Funds available from 80% allocation for increase to minimum base salary (from Item A4)</t>
  </si>
  <si>
    <t>Total number of full-time time classroom teachers as defined in s. 1012.01(2)(a), F.S., including certified prekindergarten teachers funded in the 2020-21 FEFP.</t>
  </si>
  <si>
    <t>Adjusted minimum base salary for 2020-21 for teachers as defined in s. 1012.01 (2)(a), F.S., per implementation of the TSIA and any additional funding sources used</t>
  </si>
  <si>
    <t>Total dollar amount of unused funds from the 80 percent of the district's share of TSIA from 2020-21 FEFP Second Calculation (Item B1 minus Item B8)</t>
  </si>
  <si>
    <t>2019-20 minimum base salary for teachers as defined in s. 1012.01(2)(a), F.S., including certified prekindergarten teachers funded in the 2020-21 FEFP.</t>
  </si>
  <si>
    <t>Increase in the minimum base salary as a result of the TSIA (Item B4 minus Item B3)</t>
  </si>
  <si>
    <t>B1</t>
  </si>
  <si>
    <t>B2</t>
  </si>
  <si>
    <t>B3</t>
  </si>
  <si>
    <t>B4</t>
  </si>
  <si>
    <t>B5</t>
  </si>
  <si>
    <t>B6</t>
  </si>
  <si>
    <t>Number of teachers from Item B2 who received an increase to at least the amount listed in Item B4 (for example, if the district's adjusted miniimum base salary is $47,500 and a teacher made $45,000 before any TSIA adjustment, count them here)</t>
  </si>
  <si>
    <t>Number of teachers from Item B2 who make more than the adjusted minimum base salary prior to adding TSIA funds (for example, if the district's adjusted minimum base salary is $47,500 and a teacher made $48,000 before any TSIA adjustment, count them here)</t>
  </si>
  <si>
    <t>The numbers in Items B6 and B7 should total to the number in Item B2. If the value here is 0, continue through the survey. If it is not 0, review the entered data in Items B2, B6 and B7 for accuracy until it does.</t>
  </si>
  <si>
    <t xml:space="preserve">Total dollar amount used of the salary increase from the 80 percent of the district's share of TSIA from 2020-21 FEFP Second Calculation (Item B1) (This total should include the dollar amount increased for all full-time classroom teacher who will receive a salary increase from 80 percent of the district's share) (Example: 1 teacher receives $5,000 increase + 2 teachers receive $3,000 increase each = $11,000). Do not include dollars used from fund sources other than TSIA. </t>
  </si>
  <si>
    <r>
      <rPr>
        <b/>
        <u/>
        <sz val="11"/>
        <color theme="1"/>
        <rFont val="Calibri"/>
        <family val="2"/>
        <scheme val="minor"/>
      </rPr>
      <t>SECTION B - 80% Allocation:</t>
    </r>
    <r>
      <rPr>
        <sz val="11"/>
        <color theme="1"/>
        <rFont val="Calibri"/>
        <family val="2"/>
        <scheme val="minor"/>
      </rPr>
      <t xml:space="preserve"> </t>
    </r>
    <r>
      <rPr>
        <i/>
        <sz val="11"/>
        <color theme="1"/>
        <rFont val="Calibri"/>
        <family val="2"/>
        <scheme val="minor"/>
      </rPr>
      <t xml:space="preserve">Increasing the base salary for all full-time classroom teachers as defined in s. 1012.01(2)(a), Florida Statutes (F.S.), including certified prekindergarten teachers funded in the 2020-21 Florida Education Finance Program to a minimum of $47,500 or to the maximum amount achievable based on the allocation and as speified in the General Appropriations Act. No eligible full-time classroom teacher shall receive a base salary less than the minimum base salary as adjusted by the school district's allocation. This does not apply to substitute teachers. 
</t>
    </r>
    <r>
      <rPr>
        <b/>
        <sz val="11"/>
        <color theme="1"/>
        <rFont val="Calibri"/>
        <family val="2"/>
        <scheme val="minor"/>
      </rPr>
      <t xml:space="preserve">Do not include charter school data in this section. 
</t>
    </r>
  </si>
  <si>
    <r>
      <rPr>
        <b/>
        <u/>
        <sz val="11"/>
        <color theme="1"/>
        <rFont val="Calibri"/>
        <family val="2"/>
        <scheme val="minor"/>
      </rPr>
      <t>SECTION C - 20 Percent</t>
    </r>
    <r>
      <rPr>
        <sz val="11"/>
        <color theme="1"/>
        <rFont val="Calibri"/>
        <family val="2"/>
        <scheme val="minor"/>
      </rPr>
      <t xml:space="preserve">: </t>
    </r>
    <r>
      <rPr>
        <i/>
        <sz val="11"/>
        <color theme="1"/>
        <rFont val="Calibri"/>
        <family val="2"/>
        <scheme val="minor"/>
      </rPr>
      <t xml:space="preserve">Increasing the base salary for all full-time classroom teachers as defined in s. 1012.01(2)(a), F.S., including certified prekindergarten teachers funded in the 2020-21 FEFP Second Calculation for which the adjusted minimum base salary increase did not result in an increase or resulted in an increase of less than 2 percent AND full-time instructional personnel as defined in s. 1012.01(2)(b)-(d), F.S. Twenty percent of the total allocation, plus any remaining funds from the district’s share of the eighty percent allocation, shall be used by school districts as specified in s. 1011.62, F.S. This does not apply to substitute teachers.
</t>
    </r>
    <r>
      <rPr>
        <b/>
        <sz val="11"/>
        <color theme="1"/>
        <rFont val="Calibri"/>
        <family val="2"/>
        <scheme val="minor"/>
      </rPr>
      <t>Do not include charter school data in this section.</t>
    </r>
    <r>
      <rPr>
        <sz val="11"/>
        <color theme="1"/>
        <rFont val="Calibri"/>
        <family val="2"/>
        <scheme val="minor"/>
      </rPr>
      <t xml:space="preserve">
</t>
    </r>
  </si>
  <si>
    <t>Funds available from 20 percent of the district's share of the allocation (from Item A5)</t>
  </si>
  <si>
    <t>Funds remaining from 80 percent of the district's share of the allocation (from Item B9)</t>
  </si>
  <si>
    <t>Total funds available for Section C (Item C1 plus Item C2)</t>
  </si>
  <si>
    <t>Full-Time Classroom Teachers</t>
  </si>
  <si>
    <t>C1</t>
  </si>
  <si>
    <t>C2</t>
  </si>
  <si>
    <t>C3</t>
  </si>
  <si>
    <t>C4</t>
  </si>
  <si>
    <t>C5</t>
  </si>
  <si>
    <t>C6</t>
  </si>
  <si>
    <t>C7</t>
  </si>
  <si>
    <t>Full-Time Instructional Personnel</t>
  </si>
  <si>
    <t>Number of full-time instructional personnel as defined in s. 1012.01(2)(b)-(d), F.S., that received an increase from the 20 percent allocation</t>
  </si>
  <si>
    <t>Number of full-time classroom teachers that received an increase from the 20 percent allocation</t>
  </si>
  <si>
    <t>C8</t>
  </si>
  <si>
    <t>C9</t>
  </si>
  <si>
    <t>C10</t>
  </si>
  <si>
    <t>C11</t>
  </si>
  <si>
    <t>C12</t>
  </si>
  <si>
    <t xml:space="preserve">Total unused funds, if any, from the TSIA. </t>
  </si>
  <si>
    <t>B7</t>
  </si>
  <si>
    <t>B8</t>
  </si>
  <si>
    <t>B9</t>
  </si>
  <si>
    <t>B10</t>
  </si>
  <si>
    <t>Teacher counts add up (Item B6 + Item B7 = Item B2)</t>
  </si>
  <si>
    <t>A6</t>
  </si>
  <si>
    <t>Addditional funding used for teacher salary increases (do not include these expenses in the data below)</t>
  </si>
  <si>
    <t>D1</t>
  </si>
  <si>
    <t>D2</t>
  </si>
  <si>
    <t>D3</t>
  </si>
  <si>
    <t>Data entered in all fields (if "No", verify that all orange boxes contain data, even if 0)</t>
  </si>
  <si>
    <t>Reasonable 80 percent expenditures (if "Verify", please review and confirm that items B7 and B9 are correct)</t>
  </si>
  <si>
    <t>Smallest dollar amount of individual salary from the 20 percent allocation for teachers listed in Item C4</t>
  </si>
  <si>
    <t>Largest dollar amount of individual salary from the 20 percent allocation for teachers listed in Item C4</t>
  </si>
  <si>
    <t>Average dollar amount of individual salary from the 20 percent allocation for teachers listed in Item C4</t>
  </si>
  <si>
    <t>D4</t>
  </si>
  <si>
    <t>D5</t>
  </si>
  <si>
    <t>Reasonable 20 percent expenditures (if "Verify", please review and confirm all data entered in section C)</t>
  </si>
  <si>
    <t>All funding used (if "Verify", please return any unused TSIA funds still held by the district to the department)</t>
  </si>
  <si>
    <t>Increase to base salary (Item B5 is positive)</t>
  </si>
  <si>
    <t>D6</t>
  </si>
  <si>
    <t>D7</t>
  </si>
  <si>
    <t>2020 - 21 TSIA Final Expenditure Report is ready to submit?</t>
  </si>
  <si>
    <r>
      <rPr>
        <b/>
        <u/>
        <sz val="11"/>
        <color theme="1"/>
        <rFont val="Calibri"/>
        <family val="2"/>
        <scheme val="minor"/>
      </rPr>
      <t>Section D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will indicate if some data should be verified for accuracy. Do not submit this report unless item D7 in this section is marked YES. </t>
    </r>
  </si>
  <si>
    <t>Average dollar amount of individual salary from the 20 percent allocation for teachers listed in Item C8</t>
  </si>
  <si>
    <t>Smallest dollar amount of individual salary from the 20 percent allocation for teachers listed in Item C8</t>
  </si>
  <si>
    <t>Largest dollar amount of individual salary from the 20 percent allocation for teachers listed in Item C8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</si>
</sst>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0"/>
  </numFmts>
  <fonts count="1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44">
    <xf numFmtId="0" fontId="0" fillId="0" borderId="0" xfId="0"/>
    <xf numFmtId="0" fontId="5" fillId="0" borderId="0" xfId="0" applyFont="1" applyAlignment="1">
      <alignment horizontal="center" vertical="center"/>
    </xf>
    <xf numFmtId="0" fontId="4" fillId="0" borderId="8" xfId="0" applyFont="1" applyBorder="1"/>
    <xf numFmtId="0" fontId="4" fillId="0" borderId="8" xfId="0" applyFont="1" applyBorder="1" applyAlignment="1">
      <alignment horizontal="center"/>
    </xf>
    <xf numFmtId="0" fontId="6" fillId="0" borderId="0" xfId="0" applyFont="1"/>
    <xf numFmtId="0" fontId="6" fillId="0" borderId="6" xfId="0" applyFont="1" applyBorder="1"/>
    <xf numFmtId="0" fontId="6" fillId="0" borderId="7" xfId="0" applyFont="1" applyBorder="1"/>
    <xf numFmtId="0" fontId="7" fillId="0" borderId="6" xfId="0" applyFont="1" applyBorder="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7" fillId="2" borderId="6" xfId="0" applyFont="1" applyFill="1" applyBorder="1"/>
    <xf numFmtId="0" fontId="6" fillId="2" borderId="7" xfId="0" applyFont="1" applyFill="1" applyBorder="1"/>
    <xf numFmtId="0" fontId="6" fillId="0" borderId="1" xfId="0" applyFont="1" applyBorder="1" applyAlignment="1">
      <alignment wrapText="1"/>
    </xf>
    <xf numFmtId="164" fontId="6" fillId="0" borderId="1" xfId="0" applyNumberFormat="1" applyFont="1" applyFill="1" applyBorder="1" applyAlignment="1">
      <alignment horizontal="left"/>
    </xf>
    <xf numFmtId="0" fontId="6" fillId="0" borderId="1" xfId="0" applyFont="1" applyBorder="1"/>
    <xf numFmtId="164" fontId="6" fillId="0" borderId="1" xfId="0" applyNumberFormat="1" applyFont="1" applyBorder="1" applyAlignment="1">
      <alignment horizontal="left"/>
    </xf>
    <xf numFmtId="0" fontId="5" fillId="0" borderId="0" xfId="0" applyFont="1"/>
    <xf numFmtId="1" fontId="6" fillId="0" borderId="1" xfId="0" applyNumberFormat="1" applyFont="1" applyFill="1" applyBorder="1" applyAlignment="1">
      <alignment horizontal="left"/>
    </xf>
    <xf numFmtId="164" fontId="6" fillId="0" borderId="0" xfId="0" applyNumberFormat="1" applyFont="1"/>
    <xf numFmtId="165" fontId="6" fillId="0" borderId="0" xfId="0" applyNumberFormat="1" applyFont="1"/>
    <xf numFmtId="0" fontId="6" fillId="0" borderId="9" xfId="0" applyFont="1" applyBorder="1" applyAlignment="1">
      <alignment wrapText="1"/>
    </xf>
    <xf numFmtId="0" fontId="6" fillId="0" borderId="9" xfId="0" applyFont="1" applyBorder="1"/>
    <xf numFmtId="0" fontId="3" fillId="0" borderId="1" xfId="0" applyFont="1" applyBorder="1" applyAlignment="1">
      <alignment wrapText="1"/>
    </xf>
    <xf numFmtId="0" fontId="2" fillId="0" borderId="1" xfId="0" applyFont="1" applyBorder="1" applyAlignment="1">
      <alignment wrapText="1"/>
    </xf>
    <xf numFmtId="0" fontId="7" fillId="4" borderId="6" xfId="0" applyFont="1" applyFill="1" applyBorder="1" applyAlignment="1">
      <alignment horizontal="left" vertical="top" wrapText="1"/>
    </xf>
    <xf numFmtId="0" fontId="7" fillId="4" borderId="7" xfId="0" applyFont="1" applyFill="1" applyBorder="1" applyAlignment="1">
      <alignment horizontal="left" vertical="top" wrapText="1"/>
    </xf>
    <xf numFmtId="0" fontId="3"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6" xfId="0" applyFont="1" applyFill="1" applyBorder="1" applyAlignment="1">
      <alignment horizontal="left" vertical="top" wrapText="1"/>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6" fillId="2" borderId="6" xfId="0" applyFont="1" applyFill="1" applyBorder="1" applyAlignment="1">
      <alignment horizontal="left" wrapText="1"/>
    </xf>
    <xf numFmtId="0" fontId="6" fillId="2" borderId="7" xfId="0" applyFont="1" applyFill="1" applyBorder="1" applyAlignment="1">
      <alignment horizontal="left" wrapText="1"/>
    </xf>
    <xf numFmtId="0" fontId="6" fillId="3" borderId="6" xfId="0" applyFont="1" applyFill="1" applyBorder="1" applyAlignment="1">
      <alignment horizontal="left" wrapText="1"/>
    </xf>
    <xf numFmtId="0" fontId="6" fillId="3" borderId="7" xfId="0" applyFont="1" applyFill="1" applyBorder="1" applyAlignment="1">
      <alignment horizontal="left"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6" fillId="3" borderId="1" xfId="0" applyFont="1" applyFill="1" applyBorder="1" applyAlignment="1" applyProtection="1">
      <alignment horizontal="center"/>
      <protection locked="0"/>
    </xf>
    <xf numFmtId="164" fontId="6" fillId="3" borderId="1" xfId="0" applyNumberFormat="1" applyFont="1" applyFill="1" applyBorder="1" applyAlignment="1" applyProtection="1">
      <alignment horizontal="left"/>
      <protection locked="0"/>
    </xf>
    <xf numFmtId="1" fontId="6" fillId="3" borderId="1" xfId="0" applyNumberFormat="1" applyFont="1" applyFill="1" applyBorder="1" applyAlignment="1" applyProtection="1">
      <alignment horizontal="left"/>
      <protection locked="0"/>
    </xf>
  </cellXfs>
  <cellStyles count="1">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5"/>
  <sheetViews>
    <sheetView tabSelected="1" workbookViewId="0">
      <selection activeCell="D8" sqref="D8"/>
    </sheetView>
  </sheetViews>
  <sheetFormatPr defaultRowHeight="15" x14ac:dyDescent="0.25"/>
  <cols>
    <col min="1" max="1" width="9.140625" style="4"/>
    <col min="2" max="2" width="3.5703125" style="18" bestFit="1" customWidth="1"/>
    <col min="3" max="3" width="71.5703125" style="4" customWidth="1"/>
    <col min="4" max="4" width="17.140625" style="4" customWidth="1"/>
    <col min="5" max="16384" width="9.140625" style="4"/>
  </cols>
  <sheetData>
    <row r="2" spans="2:4" x14ac:dyDescent="0.25">
      <c r="C2" s="31" t="s">
        <v>0</v>
      </c>
      <c r="D2" s="32"/>
    </row>
    <row r="3" spans="2:4" x14ac:dyDescent="0.25">
      <c r="C3" s="33" t="s">
        <v>1</v>
      </c>
      <c r="D3" s="34"/>
    </row>
    <row r="4" spans="2:4" x14ac:dyDescent="0.25">
      <c r="C4" s="5"/>
      <c r="D4" s="6"/>
    </row>
    <row r="5" spans="2:4" ht="60" customHeight="1" x14ac:dyDescent="0.25">
      <c r="C5" s="35" t="s">
        <v>92</v>
      </c>
      <c r="D5" s="36"/>
    </row>
    <row r="6" spans="2:4" x14ac:dyDescent="0.25">
      <c r="C6" s="37" t="s">
        <v>2</v>
      </c>
      <c r="D6" s="38"/>
    </row>
    <row r="7" spans="2:4" x14ac:dyDescent="0.25">
      <c r="C7" s="5"/>
      <c r="D7" s="6"/>
    </row>
    <row r="8" spans="2:4" x14ac:dyDescent="0.25">
      <c r="C8" s="7" t="s">
        <v>90</v>
      </c>
      <c r="D8" s="41"/>
    </row>
    <row r="9" spans="2:4" x14ac:dyDescent="0.25">
      <c r="C9" s="8"/>
      <c r="D9" s="9"/>
    </row>
    <row r="10" spans="2:4" x14ac:dyDescent="0.25">
      <c r="C10" s="10"/>
      <c r="D10" s="11"/>
    </row>
    <row r="11" spans="2:4" x14ac:dyDescent="0.25">
      <c r="C11" s="12" t="s">
        <v>3</v>
      </c>
      <c r="D11" s="13"/>
    </row>
    <row r="12" spans="2:4" ht="30" x14ac:dyDescent="0.25">
      <c r="B12" s="1" t="s">
        <v>9</v>
      </c>
      <c r="C12" s="14" t="s">
        <v>4</v>
      </c>
      <c r="D12" s="15">
        <f>IFERROR(INDEX(Data!D4:D77,MATCH(D8,Data!C4:C77,0)),0)</f>
        <v>0</v>
      </c>
    </row>
    <row r="13" spans="2:4" x14ac:dyDescent="0.25">
      <c r="B13" s="1" t="s">
        <v>10</v>
      </c>
      <c r="C13" s="16" t="s">
        <v>5</v>
      </c>
      <c r="D13" s="42"/>
    </row>
    <row r="14" spans="2:4" x14ac:dyDescent="0.25">
      <c r="B14" s="1" t="s">
        <v>11</v>
      </c>
      <c r="C14" s="16" t="s">
        <v>6</v>
      </c>
      <c r="D14" s="17">
        <f>D12-D13</f>
        <v>0</v>
      </c>
    </row>
    <row r="15" spans="2:4" x14ac:dyDescent="0.25">
      <c r="B15" s="1" t="s">
        <v>12</v>
      </c>
      <c r="C15" s="16" t="s">
        <v>7</v>
      </c>
      <c r="D15" s="17">
        <f>ROUND(D13*0.8,0)</f>
        <v>0</v>
      </c>
    </row>
    <row r="16" spans="2:4" x14ac:dyDescent="0.25">
      <c r="B16" s="1" t="s">
        <v>13</v>
      </c>
      <c r="C16" s="16" t="s">
        <v>8</v>
      </c>
      <c r="D16" s="17">
        <f>D13-D15</f>
        <v>0</v>
      </c>
    </row>
    <row r="17" spans="2:11" ht="30" x14ac:dyDescent="0.25">
      <c r="B17" s="1" t="s">
        <v>136</v>
      </c>
      <c r="C17" s="14" t="s">
        <v>137</v>
      </c>
      <c r="D17" s="42"/>
    </row>
    <row r="19" spans="2:11" ht="126" customHeight="1" x14ac:dyDescent="0.25">
      <c r="C19" s="39" t="s">
        <v>109</v>
      </c>
      <c r="D19" s="40"/>
    </row>
    <row r="20" spans="2:11" ht="30" x14ac:dyDescent="0.25">
      <c r="B20" s="18" t="s">
        <v>99</v>
      </c>
      <c r="C20" s="14" t="s">
        <v>93</v>
      </c>
      <c r="D20" s="17">
        <f>D15</f>
        <v>0</v>
      </c>
    </row>
    <row r="21" spans="2:11" ht="29.25" customHeight="1" x14ac:dyDescent="0.25">
      <c r="B21" s="18" t="s">
        <v>100</v>
      </c>
      <c r="C21" s="14" t="s">
        <v>94</v>
      </c>
      <c r="D21" s="43"/>
    </row>
    <row r="22" spans="2:11" ht="30" x14ac:dyDescent="0.25">
      <c r="B22" s="18" t="s">
        <v>101</v>
      </c>
      <c r="C22" s="14" t="s">
        <v>97</v>
      </c>
      <c r="D22" s="42"/>
    </row>
    <row r="23" spans="2:11" ht="45" x14ac:dyDescent="0.25">
      <c r="B23" s="18" t="s">
        <v>102</v>
      </c>
      <c r="C23" s="14" t="s">
        <v>95</v>
      </c>
      <c r="D23" s="42"/>
    </row>
    <row r="24" spans="2:11" ht="30" x14ac:dyDescent="0.25">
      <c r="B24" s="18" t="s">
        <v>103</v>
      </c>
      <c r="C24" s="14" t="s">
        <v>98</v>
      </c>
      <c r="D24" s="17">
        <f>D23-D22</f>
        <v>0</v>
      </c>
    </row>
    <row r="25" spans="2:11" ht="60" x14ac:dyDescent="0.25">
      <c r="B25" s="18" t="s">
        <v>104</v>
      </c>
      <c r="C25" s="14" t="s">
        <v>106</v>
      </c>
      <c r="D25" s="43"/>
    </row>
    <row r="26" spans="2:11" ht="60" x14ac:dyDescent="0.25">
      <c r="B26" s="18" t="s">
        <v>131</v>
      </c>
      <c r="C26" s="14" t="s">
        <v>105</v>
      </c>
      <c r="D26" s="43"/>
      <c r="F26" s="20"/>
      <c r="G26" s="20"/>
      <c r="K26" s="20"/>
    </row>
    <row r="27" spans="2:11" ht="45" x14ac:dyDescent="0.25">
      <c r="B27" s="18" t="s">
        <v>132</v>
      </c>
      <c r="C27" s="14" t="s">
        <v>107</v>
      </c>
      <c r="D27" s="19">
        <f>D21-D25-D26</f>
        <v>0</v>
      </c>
      <c r="K27" s="21"/>
    </row>
    <row r="28" spans="2:11" ht="105" x14ac:dyDescent="0.25">
      <c r="B28" s="18" t="s">
        <v>133</v>
      </c>
      <c r="C28" s="14" t="s">
        <v>108</v>
      </c>
      <c r="D28" s="42"/>
      <c r="K28" s="21"/>
    </row>
    <row r="29" spans="2:11" ht="30" x14ac:dyDescent="0.25">
      <c r="B29" s="18" t="s">
        <v>134</v>
      </c>
      <c r="C29" s="14" t="s">
        <v>96</v>
      </c>
      <c r="D29" s="17">
        <f>D20-D28</f>
        <v>0</v>
      </c>
    </row>
    <row r="31" spans="2:11" ht="136.5" customHeight="1" x14ac:dyDescent="0.25">
      <c r="C31" s="30" t="s">
        <v>110</v>
      </c>
      <c r="D31" s="29"/>
    </row>
    <row r="32" spans="2:11" ht="30" x14ac:dyDescent="0.25">
      <c r="B32" s="18" t="s">
        <v>115</v>
      </c>
      <c r="C32" s="14" t="s">
        <v>111</v>
      </c>
      <c r="D32" s="17">
        <f>D16</f>
        <v>0</v>
      </c>
    </row>
    <row r="33" spans="2:7" ht="30" x14ac:dyDescent="0.25">
      <c r="B33" s="18" t="s">
        <v>116</v>
      </c>
      <c r="C33" s="14" t="s">
        <v>112</v>
      </c>
      <c r="D33" s="17">
        <f>D29</f>
        <v>0</v>
      </c>
    </row>
    <row r="34" spans="2:7" x14ac:dyDescent="0.25">
      <c r="B34" s="18" t="s">
        <v>117</v>
      </c>
      <c r="C34" s="14" t="s">
        <v>113</v>
      </c>
      <c r="D34" s="17">
        <f>D32+D33</f>
        <v>0</v>
      </c>
    </row>
    <row r="35" spans="2:7" x14ac:dyDescent="0.25">
      <c r="C35" s="26" t="s">
        <v>114</v>
      </c>
      <c r="D35" s="27"/>
    </row>
    <row r="36" spans="2:7" ht="30" x14ac:dyDescent="0.25">
      <c r="B36" s="18" t="s">
        <v>118</v>
      </c>
      <c r="C36" s="14" t="s">
        <v>124</v>
      </c>
      <c r="D36" s="43"/>
    </row>
    <row r="37" spans="2:7" ht="30" x14ac:dyDescent="0.25">
      <c r="B37" s="18" t="s">
        <v>119</v>
      </c>
      <c r="C37" s="14" t="s">
        <v>145</v>
      </c>
      <c r="D37" s="42"/>
      <c r="G37" s="20"/>
    </row>
    <row r="38" spans="2:7" ht="30" x14ac:dyDescent="0.25">
      <c r="B38" s="18" t="s">
        <v>120</v>
      </c>
      <c r="C38" s="14" t="s">
        <v>143</v>
      </c>
      <c r="D38" s="42"/>
    </row>
    <row r="39" spans="2:7" ht="30" x14ac:dyDescent="0.25">
      <c r="B39" s="18" t="s">
        <v>121</v>
      </c>
      <c r="C39" s="14" t="s">
        <v>144</v>
      </c>
      <c r="D39" s="42"/>
    </row>
    <row r="40" spans="2:7" x14ac:dyDescent="0.25">
      <c r="C40" s="26" t="s">
        <v>122</v>
      </c>
      <c r="D40" s="27"/>
    </row>
    <row r="41" spans="2:7" ht="30" x14ac:dyDescent="0.25">
      <c r="B41" s="18" t="s">
        <v>125</v>
      </c>
      <c r="C41" s="14" t="s">
        <v>123</v>
      </c>
      <c r="D41" s="43"/>
    </row>
    <row r="42" spans="2:7" ht="30" x14ac:dyDescent="0.25">
      <c r="B42" s="18" t="s">
        <v>126</v>
      </c>
      <c r="C42" s="25" t="s">
        <v>155</v>
      </c>
      <c r="D42" s="42"/>
    </row>
    <row r="43" spans="2:7" ht="30" x14ac:dyDescent="0.25">
      <c r="B43" s="18" t="s">
        <v>127</v>
      </c>
      <c r="C43" s="25" t="s">
        <v>156</v>
      </c>
      <c r="D43" s="42"/>
    </row>
    <row r="44" spans="2:7" ht="30" x14ac:dyDescent="0.25">
      <c r="B44" s="18" t="s">
        <v>128</v>
      </c>
      <c r="C44" s="25" t="s">
        <v>157</v>
      </c>
      <c r="D44" s="42"/>
    </row>
    <row r="45" spans="2:7" x14ac:dyDescent="0.25">
      <c r="B45" s="18" t="s">
        <v>129</v>
      </c>
      <c r="C45" s="14" t="s">
        <v>130</v>
      </c>
      <c r="D45" s="42"/>
    </row>
    <row r="47" spans="2:7" ht="48" customHeight="1" x14ac:dyDescent="0.25">
      <c r="C47" s="28" t="s">
        <v>154</v>
      </c>
      <c r="D47" s="29"/>
    </row>
    <row r="48" spans="2:7" x14ac:dyDescent="0.25">
      <c r="B48" s="18" t="s">
        <v>138</v>
      </c>
      <c r="C48" s="16" t="s">
        <v>135</v>
      </c>
      <c r="D48" s="16" t="str">
        <f>IF(AND(D27=0,D21&gt;0),"Yes","No")</f>
        <v>No</v>
      </c>
    </row>
    <row r="49" spans="2:6" ht="30" x14ac:dyDescent="0.25">
      <c r="B49" s="18" t="s">
        <v>139</v>
      </c>
      <c r="C49" s="14" t="s">
        <v>141</v>
      </c>
      <c r="D49" s="16" t="str">
        <f>IF((COUNTIF(D41:D45,"")+COUNTIF(D36:D39,"")+COUNTIF(D25:D28,"")+COUNTIF(D21:D23,"")+COUNTIF(D17,"")+COUNTIF(D13,""))=0,"Yes","No")</f>
        <v>No</v>
      </c>
    </row>
    <row r="50" spans="2:6" x14ac:dyDescent="0.25">
      <c r="B50" s="18" t="s">
        <v>140</v>
      </c>
      <c r="C50" s="14" t="s">
        <v>150</v>
      </c>
      <c r="D50" s="16" t="str">
        <f>IF(D24&gt;0,"Yes","No")</f>
        <v>No</v>
      </c>
    </row>
    <row r="51" spans="2:6" ht="30" x14ac:dyDescent="0.25">
      <c r="B51" s="18" t="s">
        <v>146</v>
      </c>
      <c r="C51" s="14" t="s">
        <v>142</v>
      </c>
      <c r="D51" s="16" t="str">
        <f>IF(OR(D28&lt;((D24*D26)*0.7),D28&gt;((D24*D26)*1.2),D28=""),"Verify","Yes")</f>
        <v>Verify</v>
      </c>
    </row>
    <row r="52" spans="2:6" ht="30" x14ac:dyDescent="0.25">
      <c r="B52" s="18" t="s">
        <v>147</v>
      </c>
      <c r="C52" s="14" t="s">
        <v>148</v>
      </c>
      <c r="D52" s="16" t="str">
        <f>IF(AND(((D36*D38)+(D41*D43))&lt;D34,((D36*D39)+(D41*D44))&gt;D34),"Yes","Verify")</f>
        <v>Verify</v>
      </c>
      <c r="F52" s="20"/>
    </row>
    <row r="53" spans="2:6" ht="30" x14ac:dyDescent="0.25">
      <c r="B53" s="18" t="s">
        <v>151</v>
      </c>
      <c r="C53" s="14" t="s">
        <v>149</v>
      </c>
      <c r="D53" s="16" t="str">
        <f>IF(AND(D45=0,D45&lt;&gt;""),"Yes","Verify")</f>
        <v>Verify</v>
      </c>
    </row>
    <row r="54" spans="2:6" x14ac:dyDescent="0.25">
      <c r="C54" s="22"/>
      <c r="D54" s="23"/>
    </row>
    <row r="55" spans="2:6" x14ac:dyDescent="0.25">
      <c r="B55" s="18" t="s">
        <v>152</v>
      </c>
      <c r="C55" s="24" t="s">
        <v>153</v>
      </c>
      <c r="D55" s="16" t="str">
        <f>IF(COUNTIF(D48:D53,"No")&gt;0,"No","Yes")</f>
        <v>No</v>
      </c>
    </row>
  </sheetData>
  <sheetProtection algorithmName="SHA-512" hashValue="bxfAPqpw68KIBOQxbxj8vQzTy93vdQf/BU3QyLol2LbKuGoRh8RG/uC0LCkUlskKN7s+bZfV/k9bQB2C6vRUCQ==" saltValue="M9thXOYqgpLAmwZ99yuq7Q==" spinCount="100000" sheet="1" objects="1" scenarios="1" selectLockedCells="1"/>
  <mergeCells count="9">
    <mergeCell ref="C35:D35"/>
    <mergeCell ref="C40:D40"/>
    <mergeCell ref="C47:D47"/>
    <mergeCell ref="C31:D31"/>
    <mergeCell ref="C2:D2"/>
    <mergeCell ref="C3:D3"/>
    <mergeCell ref="C5:D5"/>
    <mergeCell ref="C6:D6"/>
    <mergeCell ref="C19:D19"/>
  </mergeCells>
  <conditionalFormatting sqref="D48:D55">
    <cfRule type="cellIs" dxfId="2" priority="1" operator="equal">
      <formula>"No"</formula>
    </cfRule>
    <cfRule type="cellIs" dxfId="1" priority="2" operator="equal">
      <formula>"Verify"</formula>
    </cfRule>
    <cfRule type="cellIs" dxfId="0" priority="3" operator="equal">
      <formula>"Yes"</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Data!$C$4:$C$77</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77"/>
  <sheetViews>
    <sheetView topLeftCell="A3" workbookViewId="0">
      <selection activeCell="G14" sqref="G14"/>
    </sheetView>
  </sheetViews>
  <sheetFormatPr defaultRowHeight="12.75" x14ac:dyDescent="0.2"/>
  <sheetData>
    <row r="3" spans="2:4" x14ac:dyDescent="0.2">
      <c r="B3" s="2" t="s">
        <v>89</v>
      </c>
      <c r="C3" s="2" t="s">
        <v>14</v>
      </c>
      <c r="D3" s="3" t="s">
        <v>91</v>
      </c>
    </row>
    <row r="4" spans="2:4" x14ac:dyDescent="0.2">
      <c r="B4">
        <v>1</v>
      </c>
      <c r="C4" t="s">
        <v>15</v>
      </c>
      <c r="D4">
        <v>4930819</v>
      </c>
    </row>
    <row r="5" spans="2:4" x14ac:dyDescent="0.2">
      <c r="B5">
        <v>2</v>
      </c>
      <c r="C5" t="s">
        <v>16</v>
      </c>
      <c r="D5">
        <v>800896</v>
      </c>
    </row>
    <row r="6" spans="2:4" x14ac:dyDescent="0.2">
      <c r="B6">
        <v>3</v>
      </c>
      <c r="C6" t="s">
        <v>17</v>
      </c>
      <c r="D6">
        <v>4292391</v>
      </c>
    </row>
    <row r="7" spans="2:4" x14ac:dyDescent="0.2">
      <c r="B7">
        <v>4</v>
      </c>
      <c r="C7" t="s">
        <v>18</v>
      </c>
      <c r="D7">
        <v>481878</v>
      </c>
    </row>
    <row r="8" spans="2:4" x14ac:dyDescent="0.2">
      <c r="B8">
        <v>5</v>
      </c>
      <c r="C8" t="s">
        <v>19</v>
      </c>
      <c r="D8">
        <v>12604346</v>
      </c>
    </row>
    <row r="9" spans="2:4" x14ac:dyDescent="0.2">
      <c r="B9">
        <v>6</v>
      </c>
      <c r="C9" t="s">
        <v>20</v>
      </c>
      <c r="D9">
        <v>47321019</v>
      </c>
    </row>
    <row r="10" spans="2:4" x14ac:dyDescent="0.2">
      <c r="B10">
        <v>7</v>
      </c>
      <c r="C10" t="s">
        <v>21</v>
      </c>
      <c r="D10">
        <v>337861</v>
      </c>
    </row>
    <row r="11" spans="2:4" x14ac:dyDescent="0.2">
      <c r="B11">
        <v>8</v>
      </c>
      <c r="C11" t="s">
        <v>22</v>
      </c>
      <c r="D11">
        <v>2656855</v>
      </c>
    </row>
    <row r="12" spans="2:4" x14ac:dyDescent="0.2">
      <c r="B12">
        <v>9</v>
      </c>
      <c r="C12" t="s">
        <v>23</v>
      </c>
      <c r="D12">
        <v>2480738</v>
      </c>
    </row>
    <row r="13" spans="2:4" x14ac:dyDescent="0.2">
      <c r="B13">
        <v>10</v>
      </c>
      <c r="C13" t="s">
        <v>24</v>
      </c>
      <c r="D13">
        <v>6658042</v>
      </c>
    </row>
    <row r="14" spans="2:4" x14ac:dyDescent="0.2">
      <c r="B14">
        <v>11</v>
      </c>
      <c r="C14" t="s">
        <v>25</v>
      </c>
      <c r="D14">
        <v>8837692</v>
      </c>
    </row>
    <row r="15" spans="2:4" x14ac:dyDescent="0.2">
      <c r="B15">
        <v>12</v>
      </c>
      <c r="C15" t="s">
        <v>26</v>
      </c>
      <c r="D15">
        <v>1622091</v>
      </c>
    </row>
    <row r="16" spans="2:4" x14ac:dyDescent="0.2">
      <c r="B16">
        <v>13</v>
      </c>
      <c r="C16" t="s">
        <v>27</v>
      </c>
      <c r="D16">
        <v>60560032</v>
      </c>
    </row>
    <row r="17" spans="2:4" x14ac:dyDescent="0.2">
      <c r="B17">
        <v>14</v>
      </c>
      <c r="C17" t="s">
        <v>28</v>
      </c>
      <c r="D17">
        <v>790277</v>
      </c>
    </row>
    <row r="18" spans="2:4" x14ac:dyDescent="0.2">
      <c r="B18">
        <v>15</v>
      </c>
      <c r="C18" t="s">
        <v>29</v>
      </c>
      <c r="D18">
        <v>354662</v>
      </c>
    </row>
    <row r="19" spans="2:4" x14ac:dyDescent="0.2">
      <c r="B19">
        <v>16</v>
      </c>
      <c r="C19" t="s">
        <v>30</v>
      </c>
      <c r="D19">
        <v>22882843</v>
      </c>
    </row>
    <row r="20" spans="2:4" x14ac:dyDescent="0.2">
      <c r="B20">
        <v>17</v>
      </c>
      <c r="C20" t="s">
        <v>31</v>
      </c>
      <c r="D20">
        <v>6677736</v>
      </c>
    </row>
    <row r="21" spans="2:4" x14ac:dyDescent="0.2">
      <c r="B21">
        <v>18</v>
      </c>
      <c r="C21" t="s">
        <v>32</v>
      </c>
      <c r="D21">
        <v>2068848</v>
      </c>
    </row>
    <row r="22" spans="2:4" x14ac:dyDescent="0.2">
      <c r="B22">
        <v>19</v>
      </c>
      <c r="C22" t="s">
        <v>33</v>
      </c>
      <c r="D22">
        <v>199140</v>
      </c>
    </row>
    <row r="23" spans="2:4" x14ac:dyDescent="0.2">
      <c r="B23">
        <v>20</v>
      </c>
      <c r="C23" t="s">
        <v>34</v>
      </c>
      <c r="D23">
        <v>778031</v>
      </c>
    </row>
    <row r="24" spans="2:4" x14ac:dyDescent="0.2">
      <c r="B24">
        <v>21</v>
      </c>
      <c r="C24" t="s">
        <v>35</v>
      </c>
      <c r="D24">
        <v>471837</v>
      </c>
    </row>
    <row r="25" spans="2:4" x14ac:dyDescent="0.2">
      <c r="B25">
        <v>22</v>
      </c>
      <c r="C25" t="s">
        <v>36</v>
      </c>
      <c r="D25">
        <v>299211</v>
      </c>
    </row>
    <row r="26" spans="2:4" x14ac:dyDescent="0.2">
      <c r="B26">
        <v>23</v>
      </c>
      <c r="C26" t="s">
        <v>37</v>
      </c>
      <c r="D26">
        <v>304756</v>
      </c>
    </row>
    <row r="27" spans="2:4" x14ac:dyDescent="0.2">
      <c r="B27">
        <v>24</v>
      </c>
      <c r="C27" t="s">
        <v>38</v>
      </c>
      <c r="D27">
        <v>243274</v>
      </c>
    </row>
    <row r="28" spans="2:4" x14ac:dyDescent="0.2">
      <c r="B28">
        <v>25</v>
      </c>
      <c r="C28" t="s">
        <v>39</v>
      </c>
      <c r="D28">
        <v>807656</v>
      </c>
    </row>
    <row r="29" spans="2:4" x14ac:dyDescent="0.2">
      <c r="B29">
        <v>26</v>
      </c>
      <c r="C29" t="s">
        <v>40</v>
      </c>
      <c r="D29">
        <v>1458632</v>
      </c>
    </row>
    <row r="30" spans="2:4" x14ac:dyDescent="0.2">
      <c r="B30">
        <v>27</v>
      </c>
      <c r="C30" t="s">
        <v>41</v>
      </c>
      <c r="D30">
        <v>3838288</v>
      </c>
    </row>
    <row r="31" spans="2:4" x14ac:dyDescent="0.2">
      <c r="B31">
        <v>28</v>
      </c>
      <c r="C31" t="s">
        <v>42</v>
      </c>
      <c r="D31">
        <v>1945528</v>
      </c>
    </row>
    <row r="32" spans="2:4" x14ac:dyDescent="0.2">
      <c r="B32">
        <v>29</v>
      </c>
      <c r="C32" t="s">
        <v>43</v>
      </c>
      <c r="D32">
        <v>38640276</v>
      </c>
    </row>
    <row r="33" spans="2:4" x14ac:dyDescent="0.2">
      <c r="B33">
        <v>30</v>
      </c>
      <c r="C33" t="s">
        <v>44</v>
      </c>
      <c r="D33">
        <v>482276</v>
      </c>
    </row>
    <row r="34" spans="2:4" x14ac:dyDescent="0.2">
      <c r="B34">
        <v>31</v>
      </c>
      <c r="C34" t="s">
        <v>45</v>
      </c>
      <c r="D34">
        <v>3001067</v>
      </c>
    </row>
    <row r="35" spans="2:4" x14ac:dyDescent="0.2">
      <c r="B35">
        <v>32</v>
      </c>
      <c r="C35" t="s">
        <v>46</v>
      </c>
      <c r="D35">
        <v>970422</v>
      </c>
    </row>
    <row r="36" spans="2:4" x14ac:dyDescent="0.2">
      <c r="B36">
        <v>33</v>
      </c>
      <c r="C36" t="s">
        <v>47</v>
      </c>
      <c r="D36">
        <v>126777</v>
      </c>
    </row>
    <row r="37" spans="2:4" x14ac:dyDescent="0.2">
      <c r="B37">
        <v>34</v>
      </c>
      <c r="C37" t="s">
        <v>48</v>
      </c>
      <c r="D37">
        <v>187587</v>
      </c>
    </row>
    <row r="38" spans="2:4" x14ac:dyDescent="0.2">
      <c r="B38">
        <v>35</v>
      </c>
      <c r="C38" t="s">
        <v>49</v>
      </c>
      <c r="D38">
        <v>7699585</v>
      </c>
    </row>
    <row r="39" spans="2:4" x14ac:dyDescent="0.2">
      <c r="B39">
        <v>36</v>
      </c>
      <c r="C39" t="s">
        <v>50</v>
      </c>
      <c r="D39">
        <v>16784827</v>
      </c>
    </row>
    <row r="40" spans="2:4" x14ac:dyDescent="0.2">
      <c r="B40">
        <v>37</v>
      </c>
      <c r="C40" t="s">
        <v>51</v>
      </c>
      <c r="D40">
        <v>5674112</v>
      </c>
    </row>
    <row r="41" spans="2:4" x14ac:dyDescent="0.2">
      <c r="B41">
        <v>38</v>
      </c>
      <c r="C41" t="s">
        <v>52</v>
      </c>
      <c r="D41">
        <v>890414</v>
      </c>
    </row>
    <row r="42" spans="2:4" x14ac:dyDescent="0.2">
      <c r="B42">
        <v>39</v>
      </c>
      <c r="C42" t="s">
        <v>53</v>
      </c>
      <c r="D42">
        <v>212437</v>
      </c>
    </row>
    <row r="43" spans="2:4" x14ac:dyDescent="0.2">
      <c r="B43">
        <v>40</v>
      </c>
      <c r="C43" t="s">
        <v>54</v>
      </c>
      <c r="D43">
        <v>380218</v>
      </c>
    </row>
    <row r="44" spans="2:4" x14ac:dyDescent="0.2">
      <c r="B44">
        <v>41</v>
      </c>
      <c r="C44" t="s">
        <v>55</v>
      </c>
      <c r="D44">
        <v>8467243</v>
      </c>
    </row>
    <row r="45" spans="2:4" x14ac:dyDescent="0.2">
      <c r="B45">
        <v>42</v>
      </c>
      <c r="C45" t="s">
        <v>56</v>
      </c>
      <c r="D45">
        <v>7253281</v>
      </c>
    </row>
    <row r="46" spans="2:4" x14ac:dyDescent="0.2">
      <c r="B46">
        <v>43</v>
      </c>
      <c r="C46" t="s">
        <v>57</v>
      </c>
      <c r="D46">
        <v>3372731</v>
      </c>
    </row>
    <row r="47" spans="2:4" x14ac:dyDescent="0.2">
      <c r="B47">
        <v>44</v>
      </c>
      <c r="C47" t="s">
        <v>58</v>
      </c>
      <c r="D47">
        <v>1527155</v>
      </c>
    </row>
    <row r="48" spans="2:4" x14ac:dyDescent="0.2">
      <c r="B48">
        <v>45</v>
      </c>
      <c r="C48" t="s">
        <v>59</v>
      </c>
      <c r="D48">
        <v>2123180</v>
      </c>
    </row>
    <row r="49" spans="2:4" x14ac:dyDescent="0.2">
      <c r="B49">
        <v>46</v>
      </c>
      <c r="C49" t="s">
        <v>60</v>
      </c>
      <c r="D49">
        <v>5587122</v>
      </c>
    </row>
    <row r="50" spans="2:4" x14ac:dyDescent="0.2">
      <c r="B50">
        <v>47</v>
      </c>
      <c r="C50" t="s">
        <v>61</v>
      </c>
      <c r="D50">
        <v>1095146</v>
      </c>
    </row>
    <row r="51" spans="2:4" x14ac:dyDescent="0.2">
      <c r="B51">
        <v>48</v>
      </c>
      <c r="C51" t="s">
        <v>62</v>
      </c>
      <c r="D51">
        <v>37397733</v>
      </c>
    </row>
    <row r="52" spans="2:4" x14ac:dyDescent="0.2">
      <c r="B52">
        <v>49</v>
      </c>
      <c r="C52" t="s">
        <v>63</v>
      </c>
      <c r="D52">
        <v>12106399</v>
      </c>
    </row>
    <row r="53" spans="2:4" x14ac:dyDescent="0.2">
      <c r="B53">
        <v>50</v>
      </c>
      <c r="C53" t="s">
        <v>64</v>
      </c>
      <c r="D53">
        <v>35844836</v>
      </c>
    </row>
    <row r="54" spans="2:4" x14ac:dyDescent="0.2">
      <c r="B54">
        <v>51</v>
      </c>
      <c r="C54" t="s">
        <v>65</v>
      </c>
      <c r="D54">
        <v>13311929</v>
      </c>
    </row>
    <row r="55" spans="2:4" x14ac:dyDescent="0.2">
      <c r="B55">
        <v>52</v>
      </c>
      <c r="C55" t="s">
        <v>66</v>
      </c>
      <c r="D55">
        <v>17050220</v>
      </c>
    </row>
    <row r="56" spans="2:4" x14ac:dyDescent="0.2">
      <c r="B56">
        <v>53</v>
      </c>
      <c r="C56" t="s">
        <v>67</v>
      </c>
      <c r="D56">
        <v>18039354</v>
      </c>
    </row>
    <row r="57" spans="2:4" x14ac:dyDescent="0.2">
      <c r="B57">
        <v>54</v>
      </c>
      <c r="C57" t="s">
        <v>68</v>
      </c>
      <c r="D57">
        <v>1700984</v>
      </c>
    </row>
    <row r="58" spans="2:4" x14ac:dyDescent="0.2">
      <c r="B58">
        <v>55</v>
      </c>
      <c r="C58" t="s">
        <v>69</v>
      </c>
      <c r="D58">
        <v>7902935</v>
      </c>
    </row>
    <row r="59" spans="2:4" x14ac:dyDescent="0.2">
      <c r="B59">
        <v>56</v>
      </c>
      <c r="C59" t="s">
        <v>70</v>
      </c>
      <c r="D59">
        <v>7081531</v>
      </c>
    </row>
    <row r="60" spans="2:4" x14ac:dyDescent="0.2">
      <c r="B60">
        <v>57</v>
      </c>
      <c r="C60" t="s">
        <v>71</v>
      </c>
      <c r="D60">
        <v>4906313</v>
      </c>
    </row>
    <row r="61" spans="2:4" x14ac:dyDescent="0.2">
      <c r="B61">
        <v>58</v>
      </c>
      <c r="C61" t="s">
        <v>72</v>
      </c>
      <c r="D61">
        <v>7852311</v>
      </c>
    </row>
    <row r="62" spans="2:4" x14ac:dyDescent="0.2">
      <c r="B62">
        <v>59</v>
      </c>
      <c r="C62" t="s">
        <v>73</v>
      </c>
      <c r="D62">
        <v>11569887</v>
      </c>
    </row>
    <row r="63" spans="2:4" x14ac:dyDescent="0.2">
      <c r="B63">
        <v>60</v>
      </c>
      <c r="C63" t="s">
        <v>74</v>
      </c>
      <c r="D63">
        <v>1434867</v>
      </c>
    </row>
    <row r="64" spans="2:4" x14ac:dyDescent="0.2">
      <c r="B64">
        <v>61</v>
      </c>
      <c r="C64" t="s">
        <v>75</v>
      </c>
      <c r="D64">
        <v>923014</v>
      </c>
    </row>
    <row r="65" spans="2:4" x14ac:dyDescent="0.2">
      <c r="B65">
        <v>62</v>
      </c>
      <c r="C65" t="s">
        <v>76</v>
      </c>
      <c r="D65">
        <v>429761</v>
      </c>
    </row>
    <row r="66" spans="2:4" x14ac:dyDescent="0.2">
      <c r="B66">
        <v>63</v>
      </c>
      <c r="C66" t="s">
        <v>77</v>
      </c>
      <c r="D66">
        <v>379137</v>
      </c>
    </row>
    <row r="67" spans="2:4" x14ac:dyDescent="0.2">
      <c r="B67">
        <v>64</v>
      </c>
      <c r="C67" t="s">
        <v>78</v>
      </c>
      <c r="D67">
        <v>10400835</v>
      </c>
    </row>
    <row r="68" spans="2:4" x14ac:dyDescent="0.2">
      <c r="B68">
        <v>65</v>
      </c>
      <c r="C68" t="s">
        <v>79</v>
      </c>
      <c r="D68">
        <v>834674</v>
      </c>
    </row>
    <row r="69" spans="2:4" x14ac:dyDescent="0.2">
      <c r="B69">
        <v>66</v>
      </c>
      <c r="C69" t="s">
        <v>80</v>
      </c>
      <c r="D69">
        <v>1751196</v>
      </c>
    </row>
    <row r="70" spans="2:4" x14ac:dyDescent="0.2">
      <c r="B70">
        <v>67</v>
      </c>
      <c r="C70" t="s">
        <v>81</v>
      </c>
      <c r="D70">
        <v>572667</v>
      </c>
    </row>
    <row r="71" spans="2:4" x14ac:dyDescent="0.2">
      <c r="B71">
        <v>69</v>
      </c>
      <c r="C71" t="s">
        <v>82</v>
      </c>
      <c r="D71">
        <v>94355</v>
      </c>
    </row>
    <row r="72" spans="2:4" x14ac:dyDescent="0.2">
      <c r="B72">
        <v>70</v>
      </c>
      <c r="C72" t="s">
        <v>83</v>
      </c>
      <c r="D72">
        <v>214970</v>
      </c>
    </row>
    <row r="73" spans="2:4" x14ac:dyDescent="0.2">
      <c r="B73">
        <v>71</v>
      </c>
      <c r="C73" t="s">
        <v>84</v>
      </c>
      <c r="D73">
        <v>243354</v>
      </c>
    </row>
    <row r="74" spans="2:4" x14ac:dyDescent="0.2">
      <c r="B74">
        <v>72</v>
      </c>
      <c r="C74" t="s">
        <v>85</v>
      </c>
      <c r="D74">
        <v>122923</v>
      </c>
    </row>
    <row r="75" spans="2:4" x14ac:dyDescent="0.2">
      <c r="B75">
        <v>73</v>
      </c>
      <c r="C75" t="s">
        <v>86</v>
      </c>
      <c r="D75">
        <v>291825</v>
      </c>
    </row>
    <row r="76" spans="2:4" x14ac:dyDescent="0.2">
      <c r="B76">
        <v>74</v>
      </c>
      <c r="C76" t="s">
        <v>87</v>
      </c>
      <c r="D76">
        <v>196206</v>
      </c>
    </row>
    <row r="77" spans="2:4" x14ac:dyDescent="0.2">
      <c r="B77">
        <v>75</v>
      </c>
      <c r="C77" t="s">
        <v>88</v>
      </c>
      <c r="D77">
        <v>6164549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2.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DC64F9-91AB-4E33-B530-8F28D30C78CA}">
  <ds:schemaRefs>
    <ds:schemaRef ds:uri="3425efc7-ed73-40ed-9788-65e86f292336"/>
    <ds:schemaRef ds:uri="http://schemas.microsoft.com/office/2006/metadata/properties"/>
    <ds:schemaRef ds:uri="http://schemas.microsoft.com/office/2006/documentManagement/types"/>
    <ds:schemaRef ds:uri="727c9c20-9660-4f1e-aaaa-aad235e1e470"/>
    <ds:schemaRef ds:uri="http://schemas.microsoft.com/office/infopath/2007/PartnerControls"/>
    <ds:schemaRef ds:uri="http://purl.org/dc/dcmitype/"/>
    <ds:schemaRef ds:uri="http://purl.org/dc/elements/1.1/"/>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District</vt:lpstr>
      <vt:lpstr>Data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Bemis, Josh</cp:lastModifiedBy>
  <cp:lastPrinted>2021-05-14T19:14:15Z</cp:lastPrinted>
  <dcterms:created xsi:type="dcterms:W3CDTF">2021-05-06T17:36:22Z</dcterms:created>
  <dcterms:modified xsi:type="dcterms:W3CDTF">2021-05-17T15:11:20Z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