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Surveys\TSIA\2020-21\Final Report\"/>
    </mc:Choice>
  </mc:AlternateContent>
  <bookViews>
    <workbookView xWindow="0" yWindow="0" windowWidth="28800" windowHeight="12345"/>
  </bookViews>
  <sheets>
    <sheet name="Charter" sheetId="1" r:id="rId1"/>
    <sheet name="Data" sheetId="2" state="hidden" r:id="rId2"/>
  </sheets>
  <calcPr calcId="162913"/>
  <customWorkbookViews>
    <customWorkbookView name="Liu, Li - Personal View" guid="{74C01129-61B0-4489-8BA0-098B28888597}" mergeInterval="0" personalView="1" maximized="1" xWindow="1912" yWindow="-8" windowWidth="1936" windowHeight="1056" activeSheetId="1"/>
    <customWorkbookView name="Fritz-Ochs, Erika - Personal View" guid="{2012FAB7-E471-4639-B38F-2331048A44A1}" mergeInterval="0" personalView="1" maximized="1" xWindow="1912" yWindow="-8" windowWidth="1936" windowHeight="1056" activeSheetId="1"/>
    <customWorkbookView name="Bemis, Josh - Personal View" guid="{3E05749A-0451-4199-B1BC-0F5EF7B20899}"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D52" i="1"/>
  <c r="D49" i="1"/>
  <c r="D16" i="1"/>
  <c r="D17" i="1" s="1"/>
  <c r="D28" i="1" l="1"/>
  <c r="D50" i="1" s="1"/>
  <c r="D25" i="1"/>
  <c r="D51" i="1" l="1"/>
  <c r="D33" i="1" l="1"/>
  <c r="D21" i="1"/>
  <c r="D30" i="1" s="1"/>
  <c r="D34" i="1" s="1"/>
  <c r="D35" i="1" l="1"/>
  <c r="D53" i="1" s="1"/>
  <c r="D56" i="1" s="1"/>
</calcChain>
</file>

<file path=xl/sharedStrings.xml><?xml version="1.0" encoding="utf-8"?>
<sst xmlns="http://schemas.openxmlformats.org/spreadsheetml/2006/main" count="157" uniqueCount="157">
  <si>
    <t>2020-21 TEACHER SALARY INCREASE ALLOCATION</t>
  </si>
  <si>
    <t>FINAL EXPENDITURE REPORT</t>
  </si>
  <si>
    <t xml:space="preserve">Boxes with this color indicate that data should be entered. Do not modify other cells. </t>
  </si>
  <si>
    <t>SECTION A - Allocation Data</t>
  </si>
  <si>
    <t>80 percent of the district's share of TSIA from 2020-21 FEFP Second Calculation</t>
  </si>
  <si>
    <t>20 percent of the district's share of TSIA from 2020-21 FEFP Second Calculation</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</si>
  <si>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</si>
  <si>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</si>
  <si>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</si>
  <si>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</si>
  <si>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</si>
  <si>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</si>
  <si>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</si>
  <si>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</si>
  <si>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</si>
  <si>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</si>
  <si>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</si>
  <si>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</si>
  <si>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</si>
  <si>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</si>
  <si>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</si>
  <si>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</si>
  <si>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</si>
  <si>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</si>
  <si>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</si>
  <si>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</si>
  <si>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</si>
  <si>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</si>
  <si>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</si>
  <si>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</si>
  <si>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</si>
  <si>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</si>
  <si>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</si>
  <si>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</si>
  <si>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</si>
  <si>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</si>
  <si>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</si>
  <si>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</si>
  <si>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</si>
  <si>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</si>
  <si>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</si>
  <si>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</si>
  <si>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</si>
  <si>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</si>
  <si>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</si>
  <si>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</si>
  <si>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</si>
  <si>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</si>
  <si>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</si>
  <si>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</si>
  <si>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</si>
  <si>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</si>
  <si>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</si>
  <si>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</si>
  <si>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</si>
  <si>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</si>
  <si>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</si>
  <si>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</si>
  <si>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</si>
  <si>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</si>
  <si>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</si>
  <si>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</si>
  <si>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</si>
  <si>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</si>
  <si>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</si>
  <si>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</si>
  <si>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</si>
  <si>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</si>
  <si>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</si>
  <si>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</si>
  <si>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</si>
  <si>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</si>
  <si>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</si>
  <si>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</si>
  <si>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</si>
  <si>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</si>
  <si>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</si>
  <si>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</si>
  <si>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</si>
  <si>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</si>
  <si>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</si>
  <si>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</si>
  <si>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</si>
  <si>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</si>
  <si>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</si>
  <si>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</si>
  <si>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District Name (Click in the cell and select from drop down menu)</t>
  </si>
  <si>
    <t>TSIA</t>
  </si>
  <si>
    <t>Funds available from 80% allocation for increase to minimum base salary (from Item A4)</t>
  </si>
  <si>
    <t>Total number of full-time time classroom teachers as defined in s. 1012.01(2)(a), F.S., including certified prekindergarten teachers funded in the 2020-21 FEFP.</t>
  </si>
  <si>
    <t>Adjusted minimum base salary for 2020-21 for teachers as defined in s. 1012.01 (2)(a), F.S., per implementation of the TSIA and any additional funding sources used</t>
  </si>
  <si>
    <t>Total dollar amount of unused funds from the 80 percent of the district's share of TSIA from 2020-21 FEFP Second Calculation (Item B1 minus Item B8)</t>
  </si>
  <si>
    <t>2019-20 minimum base salary for teachers as defined in s. 1012.01(2)(a), F.S., including certified prekindergarten teachers funded in the 2020-21 FEFP.</t>
  </si>
  <si>
    <t>Increase in the minimum base salary as a result of the TSIA (Item B4 minus Item B3)</t>
  </si>
  <si>
    <t>B1</t>
  </si>
  <si>
    <t>B2</t>
  </si>
  <si>
    <t>B3</t>
  </si>
  <si>
    <t>B4</t>
  </si>
  <si>
    <t>B5</t>
  </si>
  <si>
    <t>B6</t>
  </si>
  <si>
    <t>The numbers in Items B6 and B7 should total to the number in Item B2. If the value here is 0, continue through the survey. If it is not 0, review the entered data in Items B2, B6 and B7 for accuracy until it does.</t>
  </si>
  <si>
    <r>
      <rPr>
        <b/>
        <u/>
        <sz val="11"/>
        <color theme="1"/>
        <rFont val="Calibri"/>
        <family val="2"/>
        <scheme val="minor"/>
      </rPr>
      <t>SECTION C - 20 Percent</t>
    </r>
    <r>
      <rPr>
        <sz val="11"/>
        <color theme="1"/>
        <rFont val="Calibri"/>
        <family val="2"/>
        <scheme val="minor"/>
      </rPr>
      <t xml:space="preserve">: </t>
    </r>
    <r>
      <rPr>
        <i/>
        <sz val="11"/>
        <color theme="1"/>
        <rFont val="Calibri"/>
        <family val="2"/>
        <scheme val="minor"/>
      </rPr>
      <t xml:space="preserve">Increasing the base salary for all full-time classroom teachers as defined in s. 1012.01(2)(a), F.S., including certified prekindergarten teachers funded in the 2020-21 FEFP Second Calculation for which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eighty percent allocation, shall be used by school districts as specified in s. 1011.62, F.S. This does not apply to substitute teachers.
</t>
    </r>
    <r>
      <rPr>
        <b/>
        <sz val="11"/>
        <color theme="1"/>
        <rFont val="Calibri"/>
        <family val="2"/>
        <scheme val="minor"/>
      </rPr>
      <t>Do not include charter school data in this section.</t>
    </r>
    <r>
      <rPr>
        <sz val="11"/>
        <color theme="1"/>
        <rFont val="Calibri"/>
        <family val="2"/>
        <scheme val="minor"/>
      </rPr>
      <t xml:space="preserve">
</t>
    </r>
  </si>
  <si>
    <t>Funds available from 20 percent of the district's share of the allocation (from Item A5)</t>
  </si>
  <si>
    <t>Funds remaining from 80 percent of the district's share of the allocation (from Item B9)</t>
  </si>
  <si>
    <t>Total funds available for Section C (Item C1 plus Item C2)</t>
  </si>
  <si>
    <t>Full-Time Classroom Teachers</t>
  </si>
  <si>
    <t>C1</t>
  </si>
  <si>
    <t>C2</t>
  </si>
  <si>
    <t>C3</t>
  </si>
  <si>
    <t>C4</t>
  </si>
  <si>
    <t>C5</t>
  </si>
  <si>
    <t>C6</t>
  </si>
  <si>
    <t>C7</t>
  </si>
  <si>
    <t>Full-Time Instructional Personnel</t>
  </si>
  <si>
    <t>Number of full-time instructional personnel as defined in s. 1012.01(2)(b)-(d), F.S., that received an increase from the 20 percent allocation</t>
  </si>
  <si>
    <t>Number of full-time classroom teachers that received an increase from the 20 percent allocation</t>
  </si>
  <si>
    <t>C8</t>
  </si>
  <si>
    <t>C9</t>
  </si>
  <si>
    <t>C10</t>
  </si>
  <si>
    <t>C11</t>
  </si>
  <si>
    <t>C12</t>
  </si>
  <si>
    <t xml:space="preserve">Total unused funds, if any, from the TSIA. </t>
  </si>
  <si>
    <t>B7</t>
  </si>
  <si>
    <t>B8</t>
  </si>
  <si>
    <t>B9</t>
  </si>
  <si>
    <t>B10</t>
  </si>
  <si>
    <t>Teacher counts add up (Item B6 + Item B7 = Item B2)</t>
  </si>
  <si>
    <t>D1</t>
  </si>
  <si>
    <t>D2</t>
  </si>
  <si>
    <t>D3</t>
  </si>
  <si>
    <t>Data entered in all fields (if "No", verify that all orange boxes contain data, even if 0)</t>
  </si>
  <si>
    <t>Reasonable 80 percent expenditures (if "Verify", please review and confirm that items B7 and B9 are correct)</t>
  </si>
  <si>
    <t>Smallest dollar amount of individual salary from the 20 percent allocation for teachers listed in Item C4</t>
  </si>
  <si>
    <t>Largest dollar amount of individual salary from the 20 percent allocation for teachers listed in Item C4</t>
  </si>
  <si>
    <t>Average dollar amount of individual salary from the 20 percent allocation for teachers listed in Item C4</t>
  </si>
  <si>
    <t>D4</t>
  </si>
  <si>
    <t>D5</t>
  </si>
  <si>
    <t>Reasonable 20 percent expenditures (if "Verify", please review and confirm all data entered in section C)</t>
  </si>
  <si>
    <t>Charter School Number (format ####, ex. 1234)</t>
  </si>
  <si>
    <t>Charter School Name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</si>
  <si>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a charter school. Districts should use the district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</si>
  <si>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Charter school's  proportionate share of TSIA from 2020-21 FEFP Second Calculation</t>
  </si>
  <si>
    <t xml:space="preserve">Total dollar amount used of the salary increase from the 80 percent of the charter's share of TSIA from 2020-21 FEFP Second Calculation (Item B1) (This total should include the dollar amount increased for all full-time classroom teacher who will receive a salary increase from 80 percent of the charter's share) (Example: 1 teacher receives $5,000 increase + 2 teachers receive $3,000 increase each = $11,000). Do not include dollars used from fund sources other than TSIA. </t>
  </si>
  <si>
    <t>Number of teachers from Item B2 who make more than the adjusted minimum base salary prior to adding TSIA funds (for example, if the charter's adjusted minimum base salary is $47,500 and a teacher made $48,000 before any TSIA adjustment, count them here)</t>
  </si>
  <si>
    <r>
      <t xml:space="preserve">If the charter grouped its distribution plan with other charters in the same district, enter the school numbers here, separated by a comma (ex. 1234, 2345, 3456, …)
</t>
    </r>
    <r>
      <rPr>
        <sz val="11"/>
        <color rgb="FFFF0000"/>
        <rFont val="Calibri"/>
        <family val="2"/>
        <scheme val="minor"/>
      </rPr>
      <t xml:space="preserve">Otherwise, type a 0 in this box. </t>
    </r>
  </si>
  <si>
    <t>All funding used (if "Verify", please return any unused TSIA funds still held by the school to the district so that they may return them to the department)</t>
  </si>
  <si>
    <t>Increase to base salary (Item B5 is positive)</t>
  </si>
  <si>
    <t>D6</t>
  </si>
  <si>
    <t>D7</t>
  </si>
  <si>
    <t>2020 - 21 TSIA Final Expenditure Report is ready to submit?</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</si>
  <si>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will indicate if some data should be verified for accuracy. Do not submit this report unless item D7 in this section is marked YES. </t>
    </r>
  </si>
  <si>
    <t>Additional funding used for teacher salary increases (do not include these expenses in the data below)</t>
  </si>
  <si>
    <r>
      <rPr>
        <b/>
        <u/>
        <sz val="11"/>
        <color theme="1"/>
        <rFont val="Calibri"/>
        <family val="2"/>
        <scheme val="minor"/>
      </rPr>
      <t>SECTION B - 80% Allocation:</t>
    </r>
    <r>
      <rPr>
        <sz val="11"/>
        <color theme="1"/>
        <rFont val="Calibri"/>
        <family val="2"/>
        <scheme val="minor"/>
      </rPr>
      <t xml:space="preserve"> </t>
    </r>
    <r>
      <rPr>
        <i/>
        <sz val="11"/>
        <color theme="1"/>
        <rFont val="Calibri"/>
        <family val="2"/>
        <scheme val="minor"/>
      </rPr>
      <t xml:space="preserve">Increasing the base salary for all full-time classroom teachers as defined in s. 1012.01(2)(a), Florida Statutes (F.S.), including certified prekindergarten teachers funded in the 2020-21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 </t>
    </r>
    <r>
      <rPr>
        <b/>
        <sz val="11"/>
        <color theme="1"/>
        <rFont val="Calibri"/>
        <family val="2"/>
        <scheme val="minor"/>
      </rPr>
      <t xml:space="preserve">
</t>
    </r>
  </si>
  <si>
    <t>Number of teachers from Item B2 who received an increase to at least the amount listed in Item B4 (for example, if the charter's adjusted minimum base salary is $47,500 and a teacher made $45,000 before any TSIA adjustment, count them here)</t>
  </si>
  <si>
    <t>8Average dollar amount of individual salary from the 20 percent allocation for teachers listed in Item C8</t>
  </si>
  <si>
    <t>Smallest dollar amount of individual salary from the 20 percent allocation for teachers listed in Item C8</t>
  </si>
  <si>
    <t>Largest dollar amount of individual salary from the 20 percent allocation for teachers listed in Item C8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</si>
</sst>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
  </numFmts>
  <fonts count="14"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sz val="11"/>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5" fillId="0" borderId="0" xfId="0" applyFont="1" applyAlignment="1">
      <alignment horizontal="center" vertical="center"/>
    </xf>
    <xf numFmtId="0" fontId="4" fillId="0" borderId="8" xfId="0" applyFont="1" applyBorder="1"/>
    <xf numFmtId="0" fontId="4" fillId="0" borderId="8" xfId="0" applyFont="1" applyBorder="1" applyAlignment="1">
      <alignment horizontal="center"/>
    </xf>
    <xf numFmtId="0" fontId="6" fillId="0" borderId="0" xfId="0" applyFont="1"/>
    <xf numFmtId="0" fontId="6" fillId="0" borderId="6" xfId="0" applyFont="1" applyBorder="1"/>
    <xf numFmtId="0" fontId="6" fillId="0" borderId="7" xfId="0" applyFont="1" applyBorder="1"/>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7" fillId="2" borderId="6" xfId="0" applyFont="1" applyFill="1" applyBorder="1"/>
    <xf numFmtId="0" fontId="6" fillId="2" borderId="7" xfId="0" applyFont="1" applyFill="1" applyBorder="1"/>
    <xf numFmtId="0" fontId="6" fillId="0" borderId="1" xfId="0" applyFont="1" applyBorder="1" applyAlignment="1">
      <alignment wrapText="1"/>
    </xf>
    <xf numFmtId="0" fontId="6" fillId="0" borderId="1" xfId="0" applyFont="1" applyBorder="1"/>
    <xf numFmtId="164" fontId="6" fillId="0" borderId="1" xfId="0" applyNumberFormat="1" applyFont="1" applyBorder="1" applyAlignment="1">
      <alignment horizontal="left"/>
    </xf>
    <xf numFmtId="0" fontId="5" fillId="0" borderId="0" xfId="0" applyFont="1"/>
    <xf numFmtId="1" fontId="6" fillId="0" borderId="1" xfId="0" applyNumberFormat="1" applyFont="1" applyFill="1" applyBorder="1" applyAlignment="1">
      <alignment horizontal="left"/>
    </xf>
    <xf numFmtId="164" fontId="6" fillId="0" borderId="0" xfId="0" applyNumberFormat="1" applyFont="1"/>
    <xf numFmtId="165" fontId="6" fillId="0" borderId="0" xfId="0" applyNumberFormat="1" applyFont="1"/>
    <xf numFmtId="0" fontId="6" fillId="0" borderId="9" xfId="0" applyFont="1" applyBorder="1" applyAlignment="1">
      <alignment wrapText="1"/>
    </xf>
    <xf numFmtId="0" fontId="6" fillId="0" borderId="9" xfId="0" applyFont="1" applyBorder="1"/>
    <xf numFmtId="0" fontId="6" fillId="0" borderId="2"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1" fillId="0" borderId="1" xfId="0" applyFont="1" applyBorder="1" applyAlignment="1">
      <alignment wrapText="1"/>
    </xf>
    <xf numFmtId="0" fontId="7" fillId="4" borderId="6" xfId="0" applyFont="1" applyFill="1" applyBorder="1" applyAlignment="1">
      <alignment horizontal="left" vertical="top" wrapText="1"/>
    </xf>
    <xf numFmtId="0" fontId="7" fillId="4" borderId="7" xfId="0" applyFont="1" applyFill="1" applyBorder="1" applyAlignment="1">
      <alignment horizontal="left" vertical="top" wrapText="1"/>
    </xf>
    <xf numFmtId="0" fontId="3" fillId="2" borderId="6"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6" xfId="0" applyFont="1" applyFill="1" applyBorder="1" applyAlignment="1">
      <alignment horizontal="left" vertical="top"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applyAlignment="1">
      <alignment horizontal="center"/>
    </xf>
    <xf numFmtId="0" fontId="3" fillId="2" borderId="6" xfId="0" applyFont="1" applyFill="1" applyBorder="1" applyAlignment="1">
      <alignment horizontal="left" wrapText="1"/>
    </xf>
    <xf numFmtId="0" fontId="6" fillId="2" borderId="7" xfId="0" applyFont="1" applyFill="1" applyBorder="1" applyAlignment="1">
      <alignment horizontal="left" wrapText="1"/>
    </xf>
    <xf numFmtId="0" fontId="6" fillId="3" borderId="6" xfId="0" applyFont="1" applyFill="1" applyBorder="1" applyAlignment="1">
      <alignment horizontal="left" wrapText="1"/>
    </xf>
    <xf numFmtId="0" fontId="6" fillId="3" borderId="7" xfId="0" applyFont="1" applyFill="1" applyBorder="1" applyAlignment="1">
      <alignment horizontal="left" wrapText="1"/>
    </xf>
    <xf numFmtId="0" fontId="7" fillId="2" borderId="6" xfId="0" applyFont="1" applyFill="1" applyBorder="1" applyAlignment="1">
      <alignment horizontal="left" vertical="top" wrapText="1"/>
    </xf>
    <xf numFmtId="0" fontId="7" fillId="2" borderId="7" xfId="0" applyFont="1" applyFill="1" applyBorder="1" applyAlignment="1">
      <alignment horizontal="left" vertical="top" wrapText="1"/>
    </xf>
    <xf numFmtId="0" fontId="6" fillId="3" borderId="1" xfId="0" applyFont="1" applyFill="1" applyBorder="1" applyAlignment="1" applyProtection="1">
      <alignment horizontal="center"/>
      <protection locked="0"/>
    </xf>
    <xf numFmtId="164" fontId="6" fillId="3" borderId="1" xfId="0" applyNumberFormat="1" applyFont="1" applyFill="1" applyBorder="1" applyAlignment="1" applyProtection="1">
      <alignment horizontal="left"/>
      <protection locked="0"/>
    </xf>
    <xf numFmtId="1" fontId="6" fillId="3" borderId="1" xfId="0" applyNumberFormat="1" applyFont="1" applyFill="1" applyBorder="1" applyAlignment="1" applyProtection="1">
      <alignment horizontal="left"/>
      <protection locked="0"/>
    </xf>
  </cellXfs>
  <cellStyles count="1">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6"/>
  <sheetViews>
    <sheetView tabSelected="1" workbookViewId="0">
      <selection activeCell="D8" sqref="D8"/>
    </sheetView>
  </sheetViews>
  <sheetFormatPr defaultRowHeight="15" x14ac:dyDescent="0.25"/>
  <cols>
    <col min="1" max="1" width="9.140625" style="4"/>
    <col min="2" max="2" width="3.5703125" style="16" bestFit="1" customWidth="1"/>
    <col min="3" max="3" width="74.85546875" style="4" customWidth="1"/>
    <col min="4" max="4" width="17.140625" style="4" customWidth="1"/>
    <col min="5" max="16384" width="9.140625" style="4"/>
  </cols>
  <sheetData>
    <row r="2" spans="2:4" x14ac:dyDescent="0.25">
      <c r="C2" s="31" t="s">
        <v>0</v>
      </c>
      <c r="D2" s="32"/>
    </row>
    <row r="3" spans="2:4" x14ac:dyDescent="0.25">
      <c r="C3" s="33" t="s">
        <v>1</v>
      </c>
      <c r="D3" s="34"/>
    </row>
    <row r="4" spans="2:4" x14ac:dyDescent="0.25">
      <c r="C4" s="5"/>
      <c r="D4" s="6"/>
    </row>
    <row r="5" spans="2:4" ht="60" customHeight="1" x14ac:dyDescent="0.25">
      <c r="C5" s="35" t="s">
        <v>140</v>
      </c>
      <c r="D5" s="36"/>
    </row>
    <row r="6" spans="2:4" x14ac:dyDescent="0.25">
      <c r="C6" s="37" t="s">
        <v>2</v>
      </c>
      <c r="D6" s="38"/>
    </row>
    <row r="7" spans="2:4" x14ac:dyDescent="0.25">
      <c r="C7" s="5"/>
      <c r="D7" s="6"/>
    </row>
    <row r="8" spans="2:4" x14ac:dyDescent="0.25">
      <c r="C8" s="5" t="s">
        <v>86</v>
      </c>
      <c r="D8" s="41"/>
    </row>
    <row r="9" spans="2:4" x14ac:dyDescent="0.25">
      <c r="C9" s="7" t="s">
        <v>138</v>
      </c>
      <c r="D9" s="41"/>
    </row>
    <row r="10" spans="2:4" x14ac:dyDescent="0.25">
      <c r="C10" s="7" t="s">
        <v>139</v>
      </c>
      <c r="D10" s="41"/>
    </row>
    <row r="11" spans="2:4" ht="54.75" customHeight="1" x14ac:dyDescent="0.25">
      <c r="C11" s="22" t="s">
        <v>144</v>
      </c>
      <c r="D11" s="41"/>
    </row>
    <row r="12" spans="2:4" x14ac:dyDescent="0.25">
      <c r="C12" s="7"/>
      <c r="D12" s="8"/>
    </row>
    <row r="13" spans="2:4" x14ac:dyDescent="0.25">
      <c r="C13" s="9"/>
      <c r="D13" s="10"/>
    </row>
    <row r="14" spans="2:4" x14ac:dyDescent="0.25">
      <c r="C14" s="11" t="s">
        <v>3</v>
      </c>
      <c r="D14" s="12"/>
    </row>
    <row r="15" spans="2:4" ht="18" customHeight="1" x14ac:dyDescent="0.25">
      <c r="B15" s="1" t="s">
        <v>6</v>
      </c>
      <c r="C15" s="13" t="s">
        <v>141</v>
      </c>
      <c r="D15" s="42"/>
    </row>
    <row r="16" spans="2:4" x14ac:dyDescent="0.25">
      <c r="B16" s="1" t="s">
        <v>7</v>
      </c>
      <c r="C16" s="14" t="s">
        <v>4</v>
      </c>
      <c r="D16" s="15">
        <f>ROUND(D15*0.8,0)</f>
        <v>0</v>
      </c>
    </row>
    <row r="17" spans="2:11" x14ac:dyDescent="0.25">
      <c r="B17" s="1" t="s">
        <v>8</v>
      </c>
      <c r="C17" s="14" t="s">
        <v>5</v>
      </c>
      <c r="D17" s="15">
        <f>D15-D16</f>
        <v>0</v>
      </c>
    </row>
    <row r="18" spans="2:11" ht="30" x14ac:dyDescent="0.25">
      <c r="B18" s="1" t="s">
        <v>9</v>
      </c>
      <c r="C18" s="24" t="s">
        <v>151</v>
      </c>
      <c r="D18" s="42"/>
    </row>
    <row r="20" spans="2:11" ht="126" customHeight="1" x14ac:dyDescent="0.25">
      <c r="C20" s="39" t="s">
        <v>152</v>
      </c>
      <c r="D20" s="40"/>
    </row>
    <row r="21" spans="2:11" ht="30" x14ac:dyDescent="0.25">
      <c r="B21" s="16" t="s">
        <v>94</v>
      </c>
      <c r="C21" s="13" t="s">
        <v>88</v>
      </c>
      <c r="D21" s="15">
        <f>D16</f>
        <v>0</v>
      </c>
    </row>
    <row r="22" spans="2:11" ht="29.25" customHeight="1" x14ac:dyDescent="0.25">
      <c r="B22" s="16" t="s">
        <v>95</v>
      </c>
      <c r="C22" s="13" t="s">
        <v>89</v>
      </c>
      <c r="D22" s="43"/>
    </row>
    <row r="23" spans="2:11" ht="30" x14ac:dyDescent="0.25">
      <c r="B23" s="16" t="s">
        <v>96</v>
      </c>
      <c r="C23" s="13" t="s">
        <v>92</v>
      </c>
      <c r="D23" s="42"/>
    </row>
    <row r="24" spans="2:11" ht="45" x14ac:dyDescent="0.25">
      <c r="B24" s="16" t="s">
        <v>97</v>
      </c>
      <c r="C24" s="13" t="s">
        <v>90</v>
      </c>
      <c r="D24" s="42"/>
    </row>
    <row r="25" spans="2:11" ht="30" x14ac:dyDescent="0.25">
      <c r="B25" s="16" t="s">
        <v>98</v>
      </c>
      <c r="C25" s="13" t="s">
        <v>93</v>
      </c>
      <c r="D25" s="15">
        <f>D24-D23</f>
        <v>0</v>
      </c>
    </row>
    <row r="26" spans="2:11" ht="60" x14ac:dyDescent="0.25">
      <c r="B26" s="16" t="s">
        <v>99</v>
      </c>
      <c r="C26" s="13" t="s">
        <v>143</v>
      </c>
      <c r="D26" s="43"/>
    </row>
    <row r="27" spans="2:11" ht="60" x14ac:dyDescent="0.25">
      <c r="B27" s="16" t="s">
        <v>122</v>
      </c>
      <c r="C27" s="24" t="s">
        <v>153</v>
      </c>
      <c r="D27" s="43"/>
      <c r="F27" s="18"/>
      <c r="G27" s="18"/>
      <c r="K27" s="18"/>
    </row>
    <row r="28" spans="2:11" ht="45" x14ac:dyDescent="0.25">
      <c r="B28" s="16" t="s">
        <v>123</v>
      </c>
      <c r="C28" s="13" t="s">
        <v>100</v>
      </c>
      <c r="D28" s="17">
        <f>D22-D26-D27</f>
        <v>0</v>
      </c>
      <c r="K28" s="19"/>
    </row>
    <row r="29" spans="2:11" ht="90" x14ac:dyDescent="0.25">
      <c r="B29" s="16" t="s">
        <v>124</v>
      </c>
      <c r="C29" s="13" t="s">
        <v>142</v>
      </c>
      <c r="D29" s="42"/>
      <c r="K29" s="19"/>
    </row>
    <row r="30" spans="2:11" ht="30" x14ac:dyDescent="0.25">
      <c r="B30" s="16" t="s">
        <v>125</v>
      </c>
      <c r="C30" s="13" t="s">
        <v>91</v>
      </c>
      <c r="D30" s="15">
        <f>D21-D29</f>
        <v>0</v>
      </c>
    </row>
    <row r="32" spans="2:11" ht="136.5" customHeight="1" x14ac:dyDescent="0.25">
      <c r="C32" s="30" t="s">
        <v>101</v>
      </c>
      <c r="D32" s="29"/>
    </row>
    <row r="33" spans="2:7" ht="30" x14ac:dyDescent="0.25">
      <c r="B33" s="16" t="s">
        <v>106</v>
      </c>
      <c r="C33" s="13" t="s">
        <v>102</v>
      </c>
      <c r="D33" s="15">
        <f>D17</f>
        <v>0</v>
      </c>
    </row>
    <row r="34" spans="2:7" ht="30" x14ac:dyDescent="0.25">
      <c r="B34" s="16" t="s">
        <v>107</v>
      </c>
      <c r="C34" s="13" t="s">
        <v>103</v>
      </c>
      <c r="D34" s="15">
        <f>D30</f>
        <v>0</v>
      </c>
    </row>
    <row r="35" spans="2:7" x14ac:dyDescent="0.25">
      <c r="B35" s="16" t="s">
        <v>108</v>
      </c>
      <c r="C35" s="13" t="s">
        <v>104</v>
      </c>
      <c r="D35" s="15">
        <f>D33+D34</f>
        <v>0</v>
      </c>
    </row>
    <row r="36" spans="2:7" x14ac:dyDescent="0.25">
      <c r="C36" s="26" t="s">
        <v>105</v>
      </c>
      <c r="D36" s="27"/>
    </row>
    <row r="37" spans="2:7" ht="30" x14ac:dyDescent="0.25">
      <c r="B37" s="16" t="s">
        <v>109</v>
      </c>
      <c r="C37" s="13" t="s">
        <v>115</v>
      </c>
      <c r="D37" s="43"/>
    </row>
    <row r="38" spans="2:7" ht="30" x14ac:dyDescent="0.25">
      <c r="B38" s="16" t="s">
        <v>110</v>
      </c>
      <c r="C38" s="13" t="s">
        <v>134</v>
      </c>
      <c r="D38" s="42"/>
      <c r="G38" s="18"/>
    </row>
    <row r="39" spans="2:7" ht="30" x14ac:dyDescent="0.25">
      <c r="B39" s="16" t="s">
        <v>111</v>
      </c>
      <c r="C39" s="13" t="s">
        <v>132</v>
      </c>
      <c r="D39" s="42"/>
    </row>
    <row r="40" spans="2:7" ht="30" x14ac:dyDescent="0.25">
      <c r="B40" s="16" t="s">
        <v>112</v>
      </c>
      <c r="C40" s="13" t="s">
        <v>133</v>
      </c>
      <c r="D40" s="42"/>
    </row>
    <row r="41" spans="2:7" x14ac:dyDescent="0.25">
      <c r="C41" s="26" t="s">
        <v>113</v>
      </c>
      <c r="D41" s="27"/>
    </row>
    <row r="42" spans="2:7" ht="30" x14ac:dyDescent="0.25">
      <c r="B42" s="16" t="s">
        <v>116</v>
      </c>
      <c r="C42" s="13" t="s">
        <v>114</v>
      </c>
      <c r="D42" s="43"/>
    </row>
    <row r="43" spans="2:7" ht="30" x14ac:dyDescent="0.25">
      <c r="B43" s="16" t="s">
        <v>117</v>
      </c>
      <c r="C43" s="25" t="s">
        <v>154</v>
      </c>
      <c r="D43" s="42"/>
    </row>
    <row r="44" spans="2:7" ht="30" x14ac:dyDescent="0.25">
      <c r="B44" s="16" t="s">
        <v>118</v>
      </c>
      <c r="C44" s="25" t="s">
        <v>155</v>
      </c>
      <c r="D44" s="42"/>
    </row>
    <row r="45" spans="2:7" ht="30" x14ac:dyDescent="0.25">
      <c r="B45" s="16" t="s">
        <v>119</v>
      </c>
      <c r="C45" s="25" t="s">
        <v>156</v>
      </c>
      <c r="D45" s="42"/>
    </row>
    <row r="46" spans="2:7" x14ac:dyDescent="0.25">
      <c r="B46" s="16" t="s">
        <v>120</v>
      </c>
      <c r="C46" s="13" t="s">
        <v>121</v>
      </c>
      <c r="D46" s="42"/>
    </row>
    <row r="48" spans="2:7" ht="48" customHeight="1" x14ac:dyDescent="0.25">
      <c r="C48" s="28" t="s">
        <v>150</v>
      </c>
      <c r="D48" s="29"/>
      <c r="F48" s="18"/>
    </row>
    <row r="49" spans="2:6" x14ac:dyDescent="0.25">
      <c r="B49" s="16" t="s">
        <v>127</v>
      </c>
      <c r="C49" s="14" t="s">
        <v>126</v>
      </c>
      <c r="D49" s="14" t="str">
        <f>IF(AND(D28=0,D22&gt;0),"Yes","No")</f>
        <v>No</v>
      </c>
      <c r="F49" s="18"/>
    </row>
    <row r="50" spans="2:6" ht="30" x14ac:dyDescent="0.25">
      <c r="B50" s="16" t="s">
        <v>128</v>
      </c>
      <c r="C50" s="13" t="s">
        <v>130</v>
      </c>
      <c r="D50" s="14" t="str">
        <f>IF((COUNTIF(D42:D46,"")+COUNTIF(D37:D40,"")+COUNTIF(D26:D29,"")+COUNTIF(D22:D24,"")+COUNTIF(D18,"")+COUNTIF(D15,"")+COUNTIF(D8:D11,""))=0,"Yes","No")</f>
        <v>No</v>
      </c>
    </row>
    <row r="51" spans="2:6" x14ac:dyDescent="0.25">
      <c r="B51" s="16" t="s">
        <v>129</v>
      </c>
      <c r="C51" s="13" t="s">
        <v>146</v>
      </c>
      <c r="D51" s="14" t="str">
        <f>IF(D25&gt;0,"Yes","No")</f>
        <v>No</v>
      </c>
    </row>
    <row r="52" spans="2:6" ht="30" x14ac:dyDescent="0.25">
      <c r="B52" s="16" t="s">
        <v>135</v>
      </c>
      <c r="C52" s="13" t="s">
        <v>131</v>
      </c>
      <c r="D52" s="14" t="str">
        <f>IF(OR(D29&lt;((D25*D27)*0.7),D29&gt;((D25*D27)*1.2),D29=""),"Verify","Yes")</f>
        <v>Verify</v>
      </c>
    </row>
    <row r="53" spans="2:6" ht="30" x14ac:dyDescent="0.25">
      <c r="B53" s="16" t="s">
        <v>136</v>
      </c>
      <c r="C53" s="13" t="s">
        <v>137</v>
      </c>
      <c r="D53" s="14" t="str">
        <f>IF(AND(((D37*D39)+(D42*D44))&lt;D35,((D37*D40)+(D42*D45))&gt;D35),"Yes","Verify")</f>
        <v>Verify</v>
      </c>
      <c r="F53" s="18"/>
    </row>
    <row r="54" spans="2:6" ht="30" x14ac:dyDescent="0.25">
      <c r="B54" s="16" t="s">
        <v>147</v>
      </c>
      <c r="C54" s="13" t="s">
        <v>145</v>
      </c>
      <c r="D54" s="14" t="str">
        <f>IF(AND(D46=0,D46&lt;&gt;""),"Yes","Verify")</f>
        <v>Verify</v>
      </c>
    </row>
    <row r="55" spans="2:6" x14ac:dyDescent="0.25">
      <c r="C55" s="20"/>
      <c r="D55" s="21"/>
    </row>
    <row r="56" spans="2:6" x14ac:dyDescent="0.25">
      <c r="B56" s="16" t="s">
        <v>148</v>
      </c>
      <c r="C56" s="23" t="s">
        <v>149</v>
      </c>
      <c r="D56" s="14" t="str">
        <f>IF(COUNTIF(D49:D54,"No")&gt;0,"No","Yes")</f>
        <v>No</v>
      </c>
    </row>
  </sheetData>
  <sheetProtection algorithmName="SHA-512" hashValue="hUFV2+Bo244AxZEiaE9xrcjRIRzwsPycMvVrCZh5oKUKJ/mELiXyXxQuYDzf9STFta8MEQmOew63kFSbfyKJYA==" saltValue="KX38iLoczxqNli5gH+0zgQ==" spinCount="100000" sheet="1" objects="1" scenarios="1" selectLockedCells="1"/>
  <customSheetViews>
    <customSheetView guid="{74C01129-61B0-4489-8BA0-098B28888597}" topLeftCell="A13">
      <selection activeCell="C27" sqref="A1:XFD1048576"/>
      <pageMargins left="0.7" right="0.7" top="0.75" bottom="0.75" header="0.3" footer="0.3"/>
      <pageSetup orientation="portrait" horizontalDpi="1200" verticalDpi="1200" r:id="rId1"/>
    </customSheetView>
    <customSheetView guid="{2012FAB7-E471-4639-B38F-2331048A44A1}" topLeftCell="A16">
      <selection activeCell="C59" sqref="C59"/>
      <pageMargins left="0.7" right="0.7" top="0.75" bottom="0.75" header="0.3" footer="0.3"/>
      <pageSetup orientation="portrait" horizontalDpi="1200" verticalDpi="1200" r:id="rId2"/>
    </customSheetView>
    <customSheetView guid="{3E05749A-0451-4199-B1BC-0F5EF7B20899}">
      <selection activeCell="C13" sqref="C13"/>
      <pageMargins left="0.7" right="0.7" top="0.75" bottom="0.75" header="0.3" footer="0.3"/>
      <pageSetup orientation="portrait" horizontalDpi="1200" verticalDpi="1200" r:id="rId3"/>
    </customSheetView>
  </customSheetViews>
  <mergeCells count="9">
    <mergeCell ref="C36:D36"/>
    <mergeCell ref="C41:D41"/>
    <mergeCell ref="C48:D48"/>
    <mergeCell ref="C32:D32"/>
    <mergeCell ref="C2:D2"/>
    <mergeCell ref="C3:D3"/>
    <mergeCell ref="C5:D5"/>
    <mergeCell ref="C6:D6"/>
    <mergeCell ref="C20:D20"/>
  </mergeCells>
  <conditionalFormatting sqref="D49:D56">
    <cfRule type="cellIs" dxfId="2" priority="1" operator="equal">
      <formula>"No"</formula>
    </cfRule>
    <cfRule type="cellIs" dxfId="1" priority="2" operator="equal">
      <formula>"Verify"</formula>
    </cfRule>
    <cfRule type="cellIs" dxfId="0" priority="3" operator="equal">
      <formula>"Yes"</formula>
    </cfRule>
  </conditionalFormatting>
  <dataValidations xWindow="769" yWindow="422" count="1">
    <dataValidation type="whole" allowBlank="1" showInputMessage="1" showErrorMessage="1" error="Please enter your school number in a four digit format (ex. 1234). Do not enter any symbols. " promptTitle="Grouped Charters" prompt="If your charter grouped its distribution plan with other charters in the same district, enter any one of the grouped charter school numbers here. Continue following the instructions below. " sqref="D9">
      <formula1>0</formula1>
      <formula2>9999</formula2>
    </dataValidation>
  </dataValidations>
  <pageMargins left="0.7" right="0.7" top="0.75" bottom="0.75" header="0.3" footer="0.3"/>
  <pageSetup orientation="portrait" horizontalDpi="1200" verticalDpi="1200" r:id="rId4"/>
  <extLst>
    <ext xmlns:x14="http://schemas.microsoft.com/office/spreadsheetml/2009/9/main" uri="{CCE6A557-97BC-4b89-ADB6-D9C93CAAB3DF}">
      <x14:dataValidations xmlns:xm="http://schemas.microsoft.com/office/excel/2006/main" xWindow="769" yWindow="422" count="1">
        <x14:dataValidation type="list" allowBlank="1" showInputMessage="1" showErrorMessage="1">
          <x14:formula1>
            <xm:f>Data!$C$4:$C$77</xm:f>
          </x14:formula1>
          <xm:sqref>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77"/>
  <sheetViews>
    <sheetView workbookViewId="0">
      <selection activeCell="G14" sqref="G14"/>
    </sheetView>
  </sheetViews>
  <sheetFormatPr defaultRowHeight="12.75" x14ac:dyDescent="0.2"/>
  <sheetData>
    <row r="3" spans="2:4" x14ac:dyDescent="0.2">
      <c r="B3" s="2" t="s">
        <v>85</v>
      </c>
      <c r="C3" s="2" t="s">
        <v>10</v>
      </c>
      <c r="D3" s="3" t="s">
        <v>87</v>
      </c>
    </row>
    <row r="4" spans="2:4" x14ac:dyDescent="0.2">
      <c r="B4">
        <v>1</v>
      </c>
      <c r="C4" t="s">
        <v>11</v>
      </c>
      <c r="D4">
        <v>4930819</v>
      </c>
    </row>
    <row r="5" spans="2:4" x14ac:dyDescent="0.2">
      <c r="B5">
        <v>2</v>
      </c>
      <c r="C5" t="s">
        <v>12</v>
      </c>
      <c r="D5">
        <v>800896</v>
      </c>
    </row>
    <row r="6" spans="2:4" x14ac:dyDescent="0.2">
      <c r="B6">
        <v>3</v>
      </c>
      <c r="C6" t="s">
        <v>13</v>
      </c>
      <c r="D6">
        <v>4292391</v>
      </c>
    </row>
    <row r="7" spans="2:4" x14ac:dyDescent="0.2">
      <c r="B7">
        <v>4</v>
      </c>
      <c r="C7" t="s">
        <v>14</v>
      </c>
      <c r="D7">
        <v>481878</v>
      </c>
    </row>
    <row r="8" spans="2:4" x14ac:dyDescent="0.2">
      <c r="B8">
        <v>5</v>
      </c>
      <c r="C8" t="s">
        <v>15</v>
      </c>
      <c r="D8">
        <v>12604346</v>
      </c>
    </row>
    <row r="9" spans="2:4" x14ac:dyDescent="0.2">
      <c r="B9">
        <v>6</v>
      </c>
      <c r="C9" t="s">
        <v>16</v>
      </c>
      <c r="D9">
        <v>47321019</v>
      </c>
    </row>
    <row r="10" spans="2:4" x14ac:dyDescent="0.2">
      <c r="B10">
        <v>7</v>
      </c>
      <c r="C10" t="s">
        <v>17</v>
      </c>
      <c r="D10">
        <v>337861</v>
      </c>
    </row>
    <row r="11" spans="2:4" x14ac:dyDescent="0.2">
      <c r="B11">
        <v>8</v>
      </c>
      <c r="C11" t="s">
        <v>18</v>
      </c>
      <c r="D11">
        <v>2656855</v>
      </c>
    </row>
    <row r="12" spans="2:4" x14ac:dyDescent="0.2">
      <c r="B12">
        <v>9</v>
      </c>
      <c r="C12" t="s">
        <v>19</v>
      </c>
      <c r="D12">
        <v>2480738</v>
      </c>
    </row>
    <row r="13" spans="2:4" x14ac:dyDescent="0.2">
      <c r="B13">
        <v>10</v>
      </c>
      <c r="C13" t="s">
        <v>20</v>
      </c>
      <c r="D13">
        <v>6658042</v>
      </c>
    </row>
    <row r="14" spans="2:4" x14ac:dyDescent="0.2">
      <c r="B14">
        <v>11</v>
      </c>
      <c r="C14" t="s">
        <v>21</v>
      </c>
      <c r="D14">
        <v>8837692</v>
      </c>
    </row>
    <row r="15" spans="2:4" x14ac:dyDescent="0.2">
      <c r="B15">
        <v>12</v>
      </c>
      <c r="C15" t="s">
        <v>22</v>
      </c>
      <c r="D15">
        <v>1622091</v>
      </c>
    </row>
    <row r="16" spans="2:4" x14ac:dyDescent="0.2">
      <c r="B16">
        <v>13</v>
      </c>
      <c r="C16" t="s">
        <v>23</v>
      </c>
      <c r="D16">
        <v>60560032</v>
      </c>
    </row>
    <row r="17" spans="2:4" x14ac:dyDescent="0.2">
      <c r="B17">
        <v>14</v>
      </c>
      <c r="C17" t="s">
        <v>24</v>
      </c>
      <c r="D17">
        <v>790277</v>
      </c>
    </row>
    <row r="18" spans="2:4" x14ac:dyDescent="0.2">
      <c r="B18">
        <v>15</v>
      </c>
      <c r="C18" t="s">
        <v>25</v>
      </c>
      <c r="D18">
        <v>354662</v>
      </c>
    </row>
    <row r="19" spans="2:4" x14ac:dyDescent="0.2">
      <c r="B19">
        <v>16</v>
      </c>
      <c r="C19" t="s">
        <v>26</v>
      </c>
      <c r="D19">
        <v>22882843</v>
      </c>
    </row>
    <row r="20" spans="2:4" x14ac:dyDescent="0.2">
      <c r="B20">
        <v>17</v>
      </c>
      <c r="C20" t="s">
        <v>27</v>
      </c>
      <c r="D20">
        <v>6677736</v>
      </c>
    </row>
    <row r="21" spans="2:4" x14ac:dyDescent="0.2">
      <c r="B21">
        <v>18</v>
      </c>
      <c r="C21" t="s">
        <v>28</v>
      </c>
      <c r="D21">
        <v>2068848</v>
      </c>
    </row>
    <row r="22" spans="2:4" x14ac:dyDescent="0.2">
      <c r="B22">
        <v>19</v>
      </c>
      <c r="C22" t="s">
        <v>29</v>
      </c>
      <c r="D22">
        <v>199140</v>
      </c>
    </row>
    <row r="23" spans="2:4" x14ac:dyDescent="0.2">
      <c r="B23">
        <v>20</v>
      </c>
      <c r="C23" t="s">
        <v>30</v>
      </c>
      <c r="D23">
        <v>778031</v>
      </c>
    </row>
    <row r="24" spans="2:4" x14ac:dyDescent="0.2">
      <c r="B24">
        <v>21</v>
      </c>
      <c r="C24" t="s">
        <v>31</v>
      </c>
      <c r="D24">
        <v>471837</v>
      </c>
    </row>
    <row r="25" spans="2:4" x14ac:dyDescent="0.2">
      <c r="B25">
        <v>22</v>
      </c>
      <c r="C25" t="s">
        <v>32</v>
      </c>
      <c r="D25">
        <v>299211</v>
      </c>
    </row>
    <row r="26" spans="2:4" x14ac:dyDescent="0.2">
      <c r="B26">
        <v>23</v>
      </c>
      <c r="C26" t="s">
        <v>33</v>
      </c>
      <c r="D26">
        <v>304756</v>
      </c>
    </row>
    <row r="27" spans="2:4" x14ac:dyDescent="0.2">
      <c r="B27">
        <v>24</v>
      </c>
      <c r="C27" t="s">
        <v>34</v>
      </c>
      <c r="D27">
        <v>243274</v>
      </c>
    </row>
    <row r="28" spans="2:4" x14ac:dyDescent="0.2">
      <c r="B28">
        <v>25</v>
      </c>
      <c r="C28" t="s">
        <v>35</v>
      </c>
      <c r="D28">
        <v>807656</v>
      </c>
    </row>
    <row r="29" spans="2:4" x14ac:dyDescent="0.2">
      <c r="B29">
        <v>26</v>
      </c>
      <c r="C29" t="s">
        <v>36</v>
      </c>
      <c r="D29">
        <v>1458632</v>
      </c>
    </row>
    <row r="30" spans="2:4" x14ac:dyDescent="0.2">
      <c r="B30">
        <v>27</v>
      </c>
      <c r="C30" t="s">
        <v>37</v>
      </c>
      <c r="D30">
        <v>3838288</v>
      </c>
    </row>
    <row r="31" spans="2:4" x14ac:dyDescent="0.2">
      <c r="B31">
        <v>28</v>
      </c>
      <c r="C31" t="s">
        <v>38</v>
      </c>
      <c r="D31">
        <v>1945528</v>
      </c>
    </row>
    <row r="32" spans="2:4" x14ac:dyDescent="0.2">
      <c r="B32">
        <v>29</v>
      </c>
      <c r="C32" t="s">
        <v>39</v>
      </c>
      <c r="D32">
        <v>38640276</v>
      </c>
    </row>
    <row r="33" spans="2:4" x14ac:dyDescent="0.2">
      <c r="B33">
        <v>30</v>
      </c>
      <c r="C33" t="s">
        <v>40</v>
      </c>
      <c r="D33">
        <v>482276</v>
      </c>
    </row>
    <row r="34" spans="2:4" x14ac:dyDescent="0.2">
      <c r="B34">
        <v>31</v>
      </c>
      <c r="C34" t="s">
        <v>41</v>
      </c>
      <c r="D34">
        <v>3001067</v>
      </c>
    </row>
    <row r="35" spans="2:4" x14ac:dyDescent="0.2">
      <c r="B35">
        <v>32</v>
      </c>
      <c r="C35" t="s">
        <v>42</v>
      </c>
      <c r="D35">
        <v>970422</v>
      </c>
    </row>
    <row r="36" spans="2:4" x14ac:dyDescent="0.2">
      <c r="B36">
        <v>33</v>
      </c>
      <c r="C36" t="s">
        <v>43</v>
      </c>
      <c r="D36">
        <v>126777</v>
      </c>
    </row>
    <row r="37" spans="2:4" x14ac:dyDescent="0.2">
      <c r="B37">
        <v>34</v>
      </c>
      <c r="C37" t="s">
        <v>44</v>
      </c>
      <c r="D37">
        <v>187587</v>
      </c>
    </row>
    <row r="38" spans="2:4" x14ac:dyDescent="0.2">
      <c r="B38">
        <v>35</v>
      </c>
      <c r="C38" t="s">
        <v>45</v>
      </c>
      <c r="D38">
        <v>7699585</v>
      </c>
    </row>
    <row r="39" spans="2:4" x14ac:dyDescent="0.2">
      <c r="B39">
        <v>36</v>
      </c>
      <c r="C39" t="s">
        <v>46</v>
      </c>
      <c r="D39">
        <v>16784827</v>
      </c>
    </row>
    <row r="40" spans="2:4" x14ac:dyDescent="0.2">
      <c r="B40">
        <v>37</v>
      </c>
      <c r="C40" t="s">
        <v>47</v>
      </c>
      <c r="D40">
        <v>5674112</v>
      </c>
    </row>
    <row r="41" spans="2:4" x14ac:dyDescent="0.2">
      <c r="B41">
        <v>38</v>
      </c>
      <c r="C41" t="s">
        <v>48</v>
      </c>
      <c r="D41">
        <v>890414</v>
      </c>
    </row>
    <row r="42" spans="2:4" x14ac:dyDescent="0.2">
      <c r="B42">
        <v>39</v>
      </c>
      <c r="C42" t="s">
        <v>49</v>
      </c>
      <c r="D42">
        <v>212437</v>
      </c>
    </row>
    <row r="43" spans="2:4" x14ac:dyDescent="0.2">
      <c r="B43">
        <v>40</v>
      </c>
      <c r="C43" t="s">
        <v>50</v>
      </c>
      <c r="D43">
        <v>380218</v>
      </c>
    </row>
    <row r="44" spans="2:4" x14ac:dyDescent="0.2">
      <c r="B44">
        <v>41</v>
      </c>
      <c r="C44" t="s">
        <v>51</v>
      </c>
      <c r="D44">
        <v>8467243</v>
      </c>
    </row>
    <row r="45" spans="2:4" x14ac:dyDescent="0.2">
      <c r="B45">
        <v>42</v>
      </c>
      <c r="C45" t="s">
        <v>52</v>
      </c>
      <c r="D45">
        <v>7253281</v>
      </c>
    </row>
    <row r="46" spans="2:4" x14ac:dyDescent="0.2">
      <c r="B46">
        <v>43</v>
      </c>
      <c r="C46" t="s">
        <v>53</v>
      </c>
      <c r="D46">
        <v>3372731</v>
      </c>
    </row>
    <row r="47" spans="2:4" x14ac:dyDescent="0.2">
      <c r="B47">
        <v>44</v>
      </c>
      <c r="C47" t="s">
        <v>54</v>
      </c>
      <c r="D47">
        <v>1527155</v>
      </c>
    </row>
    <row r="48" spans="2:4" x14ac:dyDescent="0.2">
      <c r="B48">
        <v>45</v>
      </c>
      <c r="C48" t="s">
        <v>55</v>
      </c>
      <c r="D48">
        <v>2123180</v>
      </c>
    </row>
    <row r="49" spans="2:4" x14ac:dyDescent="0.2">
      <c r="B49">
        <v>46</v>
      </c>
      <c r="C49" t="s">
        <v>56</v>
      </c>
      <c r="D49">
        <v>5587122</v>
      </c>
    </row>
    <row r="50" spans="2:4" x14ac:dyDescent="0.2">
      <c r="B50">
        <v>47</v>
      </c>
      <c r="C50" t="s">
        <v>57</v>
      </c>
      <c r="D50">
        <v>1095146</v>
      </c>
    </row>
    <row r="51" spans="2:4" x14ac:dyDescent="0.2">
      <c r="B51">
        <v>48</v>
      </c>
      <c r="C51" t="s">
        <v>58</v>
      </c>
      <c r="D51">
        <v>37397733</v>
      </c>
    </row>
    <row r="52" spans="2:4" x14ac:dyDescent="0.2">
      <c r="B52">
        <v>49</v>
      </c>
      <c r="C52" t="s">
        <v>59</v>
      </c>
      <c r="D52">
        <v>12106399</v>
      </c>
    </row>
    <row r="53" spans="2:4" x14ac:dyDescent="0.2">
      <c r="B53">
        <v>50</v>
      </c>
      <c r="C53" t="s">
        <v>60</v>
      </c>
      <c r="D53">
        <v>35844836</v>
      </c>
    </row>
    <row r="54" spans="2:4" x14ac:dyDescent="0.2">
      <c r="B54">
        <v>51</v>
      </c>
      <c r="C54" t="s">
        <v>61</v>
      </c>
      <c r="D54">
        <v>13311929</v>
      </c>
    </row>
    <row r="55" spans="2:4" x14ac:dyDescent="0.2">
      <c r="B55">
        <v>52</v>
      </c>
      <c r="C55" t="s">
        <v>62</v>
      </c>
      <c r="D55">
        <v>17050220</v>
      </c>
    </row>
    <row r="56" spans="2:4" x14ac:dyDescent="0.2">
      <c r="B56">
        <v>53</v>
      </c>
      <c r="C56" t="s">
        <v>63</v>
      </c>
      <c r="D56">
        <v>18039354</v>
      </c>
    </row>
    <row r="57" spans="2:4" x14ac:dyDescent="0.2">
      <c r="B57">
        <v>54</v>
      </c>
      <c r="C57" t="s">
        <v>64</v>
      </c>
      <c r="D57">
        <v>1700984</v>
      </c>
    </row>
    <row r="58" spans="2:4" x14ac:dyDescent="0.2">
      <c r="B58">
        <v>55</v>
      </c>
      <c r="C58" t="s">
        <v>65</v>
      </c>
      <c r="D58">
        <v>7902935</v>
      </c>
    </row>
    <row r="59" spans="2:4" x14ac:dyDescent="0.2">
      <c r="B59">
        <v>56</v>
      </c>
      <c r="C59" t="s">
        <v>66</v>
      </c>
      <c r="D59">
        <v>7081531</v>
      </c>
    </row>
    <row r="60" spans="2:4" x14ac:dyDescent="0.2">
      <c r="B60">
        <v>57</v>
      </c>
      <c r="C60" t="s">
        <v>67</v>
      </c>
      <c r="D60">
        <v>4906313</v>
      </c>
    </row>
    <row r="61" spans="2:4" x14ac:dyDescent="0.2">
      <c r="B61">
        <v>58</v>
      </c>
      <c r="C61" t="s">
        <v>68</v>
      </c>
      <c r="D61">
        <v>7852311</v>
      </c>
    </row>
    <row r="62" spans="2:4" x14ac:dyDescent="0.2">
      <c r="B62">
        <v>59</v>
      </c>
      <c r="C62" t="s">
        <v>69</v>
      </c>
      <c r="D62">
        <v>11569887</v>
      </c>
    </row>
    <row r="63" spans="2:4" x14ac:dyDescent="0.2">
      <c r="B63">
        <v>60</v>
      </c>
      <c r="C63" t="s">
        <v>70</v>
      </c>
      <c r="D63">
        <v>1434867</v>
      </c>
    </row>
    <row r="64" spans="2:4" x14ac:dyDescent="0.2">
      <c r="B64">
        <v>61</v>
      </c>
      <c r="C64" t="s">
        <v>71</v>
      </c>
      <c r="D64">
        <v>923014</v>
      </c>
    </row>
    <row r="65" spans="2:4" x14ac:dyDescent="0.2">
      <c r="B65">
        <v>62</v>
      </c>
      <c r="C65" t="s">
        <v>72</v>
      </c>
      <c r="D65">
        <v>429761</v>
      </c>
    </row>
    <row r="66" spans="2:4" x14ac:dyDescent="0.2">
      <c r="B66">
        <v>63</v>
      </c>
      <c r="C66" t="s">
        <v>73</v>
      </c>
      <c r="D66">
        <v>379137</v>
      </c>
    </row>
    <row r="67" spans="2:4" x14ac:dyDescent="0.2">
      <c r="B67">
        <v>64</v>
      </c>
      <c r="C67" t="s">
        <v>74</v>
      </c>
      <c r="D67">
        <v>10400835</v>
      </c>
    </row>
    <row r="68" spans="2:4" x14ac:dyDescent="0.2">
      <c r="B68">
        <v>65</v>
      </c>
      <c r="C68" t="s">
        <v>75</v>
      </c>
      <c r="D68">
        <v>834674</v>
      </c>
    </row>
    <row r="69" spans="2:4" x14ac:dyDescent="0.2">
      <c r="B69">
        <v>66</v>
      </c>
      <c r="C69" t="s">
        <v>76</v>
      </c>
      <c r="D69">
        <v>1751196</v>
      </c>
    </row>
    <row r="70" spans="2:4" x14ac:dyDescent="0.2">
      <c r="B70">
        <v>67</v>
      </c>
      <c r="C70" t="s">
        <v>77</v>
      </c>
      <c r="D70">
        <v>572667</v>
      </c>
    </row>
    <row r="71" spans="2:4" x14ac:dyDescent="0.2">
      <c r="B71">
        <v>69</v>
      </c>
      <c r="C71" t="s">
        <v>78</v>
      </c>
      <c r="D71">
        <v>94355</v>
      </c>
    </row>
    <row r="72" spans="2:4" x14ac:dyDescent="0.2">
      <c r="B72">
        <v>70</v>
      </c>
      <c r="C72" t="s">
        <v>79</v>
      </c>
      <c r="D72">
        <v>214970</v>
      </c>
    </row>
    <row r="73" spans="2:4" x14ac:dyDescent="0.2">
      <c r="B73">
        <v>71</v>
      </c>
      <c r="C73" t="s">
        <v>80</v>
      </c>
      <c r="D73">
        <v>243354</v>
      </c>
    </row>
    <row r="74" spans="2:4" x14ac:dyDescent="0.2">
      <c r="B74">
        <v>72</v>
      </c>
      <c r="C74" t="s">
        <v>81</v>
      </c>
      <c r="D74">
        <v>122923</v>
      </c>
    </row>
    <row r="75" spans="2:4" x14ac:dyDescent="0.2">
      <c r="B75">
        <v>73</v>
      </c>
      <c r="C75" t="s">
        <v>82</v>
      </c>
      <c r="D75">
        <v>291825</v>
      </c>
    </row>
    <row r="76" spans="2:4" x14ac:dyDescent="0.2">
      <c r="B76">
        <v>74</v>
      </c>
      <c r="C76" t="s">
        <v>83</v>
      </c>
      <c r="D76">
        <v>196206</v>
      </c>
    </row>
    <row r="77" spans="2:4" x14ac:dyDescent="0.2">
      <c r="B77">
        <v>75</v>
      </c>
      <c r="C77" t="s">
        <v>84</v>
      </c>
      <c r="D77">
        <v>6164549</v>
      </c>
    </row>
  </sheetData>
  <customSheetViews>
    <customSheetView guid="{74C01129-61B0-4489-8BA0-098B28888597}">
      <selection activeCell="G14" sqref="G14"/>
      <pageMargins left="0.7" right="0.7" top="0.75" bottom="0.75" header="0.3" footer="0.3"/>
    </customSheetView>
    <customSheetView guid="{2012FAB7-E471-4639-B38F-2331048A44A1}">
      <selection activeCell="G14" sqref="G14"/>
      <pageMargins left="0.7" right="0.7" top="0.75" bottom="0.75" header="0.3" footer="0.3"/>
    </customSheetView>
    <customSheetView guid="{3E05749A-0451-4199-B1BC-0F5EF7B20899}">
      <selection activeCell="G14" sqref="G14"/>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D69DA0-B10B-49B6-857A-D8EDE19CEC07}">
  <ds:schemaRefs>
    <ds:schemaRef ds:uri="http://schemas.microsoft.com/sharepoint/v3/contenttype/forms"/>
  </ds:schemaRefs>
</ds:datastoreItem>
</file>

<file path=customXml/itemProps2.xml><?xml version="1.0" encoding="utf-8"?>
<ds:datastoreItem xmlns:ds="http://schemas.openxmlformats.org/officeDocument/2006/customXml" ds:itemID="{943A1354-4197-4441-96E6-169D72098FF3}">
  <ds:schemaRefs>
    <ds:schemaRef ds:uri="http://purl.org/dc/terms/"/>
    <ds:schemaRef ds:uri="727c9c20-9660-4f1e-aaaa-aad235e1e470"/>
    <ds:schemaRef ds:uri="http://schemas.microsoft.com/office/2006/documentManagement/types"/>
    <ds:schemaRef ds:uri="http://schemas.microsoft.com/office/infopath/2007/PartnerControls"/>
    <ds:schemaRef ds:uri="3425efc7-ed73-40ed-9788-65e86f292336"/>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CE9DF2B-0E94-42E6-AABD-10CF3CD81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Charter</vt:lpstr>
      <vt:lpstr>Data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Bemis, Josh</cp:lastModifiedBy>
  <dcterms:created xsi:type="dcterms:W3CDTF">2021-05-06T17:36:22Z</dcterms:created>
  <dcterms:modified xsi:type="dcterms:W3CDTF">2021-05-17T15:13:13Z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