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Surveys\TSIA\2021-22\Preliminary Report Memo\"/>
    </mc:Choice>
  </mc:AlternateContent>
  <bookViews>
    <workbookView xWindow="0" yWindow="0" windowWidth="28800" windowHeight="12345"/>
  </bookViews>
  <sheets>
    <sheet name="District" sheetId="1" r:id="rId1"/>
    <sheet name="Data" sheetId="2"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0" i="1" l="1"/>
  <c r="D28" i="1"/>
  <c r="D16" i="1" l="1"/>
  <c r="D18" i="1" l="1"/>
  <c r="D19" i="1" s="1"/>
  <c r="D23" i="1"/>
  <c r="D25" i="1" s="1"/>
  <c r="D13" i="1" l="1"/>
  <c r="D17" i="1" s="1"/>
  <c r="D59" i="1" l="1"/>
  <c r="D35" i="1" l="1"/>
  <c r="D56" i="1" s="1"/>
  <c r="D32" i="1"/>
  <c r="D58" i="1" l="1"/>
  <c r="D57" i="1"/>
  <c r="D37" i="1" l="1"/>
  <c r="D41" i="1" s="1"/>
  <c r="D42" i="1" s="1"/>
  <c r="D61" i="1" s="1"/>
</calcChain>
</file>

<file path=xl/sharedStrings.xml><?xml version="1.0" encoding="utf-8"?>
<sst xmlns="http://schemas.openxmlformats.org/spreadsheetml/2006/main" count="167" uniqueCount="167">
  <si>
    <t xml:space="preserve">Boxes with this color indicate that data should be entered. Do not modify other cells. </t>
  </si>
  <si>
    <t>SECTION A - Allocation Data</t>
  </si>
  <si>
    <t>A1</t>
  </si>
  <si>
    <t>A2</t>
  </si>
  <si>
    <t>A3</t>
  </si>
  <si>
    <t>A4</t>
  </si>
  <si>
    <t>A5</t>
  </si>
  <si>
    <t>District</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</si>
  <si>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</si>
  <si>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</si>
  <si>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</si>
  <si>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</si>
  <si>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</si>
  <si>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</si>
  <si>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</si>
  <si>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</si>
  <si>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</si>
  <si>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</si>
  <si>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</si>
  <si>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</si>
  <si>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</si>
  <si>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</si>
  <si>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</si>
  <si>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</si>
  <si>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</si>
  <si>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</si>
  <si>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</si>
  <si>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</si>
  <si>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</si>
  <si>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</si>
  <si>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</si>
  <si>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</si>
  <si>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</si>
  <si>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</si>
  <si>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</si>
  <si>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</si>
  <si>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</si>
  <si>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</si>
  <si>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</si>
  <si>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</si>
  <si>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</si>
  <si>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</si>
  <si>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</si>
  <si>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</si>
  <si>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</si>
  <si>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</si>
  <si>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</si>
  <si>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</si>
  <si>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</si>
  <si>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</si>
  <si>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</si>
  <si>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</si>
  <si>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</si>
  <si>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</si>
  <si>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</si>
  <si>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</si>
  <si>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</si>
  <si>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</si>
  <si>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</si>
  <si>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</si>
  <si>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</si>
  <si>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</si>
  <si>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</si>
  <si>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</si>
  <si>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</si>
  <si>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</si>
  <si>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</si>
  <si>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</si>
  <si>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</si>
  <si>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</si>
  <si>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</si>
  <si>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</si>
  <si>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</si>
  <si>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</si>
  <si>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</si>
  <si>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FAMU Lab School</t>
  </si>
  <si>
    <t>FAU - Palm Beach</t>
  </si>
  <si>
    <t>FAU - St. Lucie</t>
  </si>
  <si>
    <t>FSU Lab - Broward</t>
  </si>
  <si>
    <t>FSU Lab - Leon</t>
  </si>
  <si>
    <t>UF Lab School</t>
  </si>
  <si>
    <t>Virtual School</t>
  </si>
  <si>
    <t>#</t>
  </si>
  <si>
    <t>TSIA</t>
  </si>
  <si>
    <t>B1</t>
  </si>
  <si>
    <t>B2</t>
  </si>
  <si>
    <t>B3</t>
  </si>
  <si>
    <t>Full-Time Classroom Teachers</t>
  </si>
  <si>
    <t>C1</t>
  </si>
  <si>
    <t>C2</t>
  </si>
  <si>
    <t>C3</t>
  </si>
  <si>
    <t>C4</t>
  </si>
  <si>
    <t>C5</t>
  </si>
  <si>
    <t>C6</t>
  </si>
  <si>
    <t>C7</t>
  </si>
  <si>
    <t>Full-Time Instructional Personnel</t>
  </si>
  <si>
    <t>C8</t>
  </si>
  <si>
    <t>C9</t>
  </si>
  <si>
    <t>C10</t>
  </si>
  <si>
    <t>A6</t>
  </si>
  <si>
    <t>D1</t>
  </si>
  <si>
    <t>D2</t>
  </si>
  <si>
    <t>D3</t>
  </si>
  <si>
    <t>Data entered in all fields (if "No", verify that all orange boxes contain data, even if 0)</t>
  </si>
  <si>
    <t>D4</t>
  </si>
  <si>
    <t>D5</t>
  </si>
  <si>
    <t>D6</t>
  </si>
  <si>
    <t>D7</t>
  </si>
  <si>
    <t>2021-22 TEACHER SALARY INCREASE ALLOCATION</t>
  </si>
  <si>
    <t>FSDB</t>
  </si>
  <si>
    <t>Teacher Salary Increase Allocation (TSIA) from 2021-22 Florida Education Finance Program (FEFP) Second Calculation</t>
  </si>
  <si>
    <r>
      <t xml:space="preserve">District </t>
    </r>
    <r>
      <rPr>
        <u/>
        <sz val="11"/>
        <color theme="1"/>
        <rFont val="Calibri"/>
        <family val="2"/>
        <scheme val="minor"/>
      </rPr>
      <t>total</t>
    </r>
    <r>
      <rPr>
        <sz val="11"/>
        <color theme="1"/>
        <rFont val="Calibri"/>
        <family val="2"/>
        <scheme val="minor"/>
      </rPr>
      <t xml:space="preserve"> </t>
    </r>
    <r>
      <rPr>
        <sz val="11"/>
        <color theme="1"/>
        <rFont val="Calibri"/>
        <family val="2"/>
        <scheme val="minor"/>
      </rPr>
      <t>proportionate share of TSIA from 2021-22 FEFP Second Calculation</t>
    </r>
  </si>
  <si>
    <t>District proportionate share of the TSIA Growth Allocation</t>
  </si>
  <si>
    <t>A7</t>
  </si>
  <si>
    <t>A8</t>
  </si>
  <si>
    <t>Charter proportionate share of TSIA from 2021-22 FEFP Second Calculation</t>
  </si>
  <si>
    <t>Adjusted minimum base salary for 2021-22 for teachers as defined in s. 1012.01 (2)(a), F.S., per implementation of the TSIA and any additional funding sources used</t>
  </si>
  <si>
    <t>80 percent of the district's share of the 2021-22 TSIA Growth Allocation</t>
  </si>
  <si>
    <t>20 percent of the district's share of the 2021-22 TSIA Growth Allocation</t>
  </si>
  <si>
    <t>Funds available for the maintenance of 2020-21 TSIA increases</t>
  </si>
  <si>
    <t>Funds remaining from the district's share of the 2021-22 TSIA Maintenance Allocation</t>
  </si>
  <si>
    <t>Total cost to maintain the salary increases provided through the 2020-21 TSIA (enter the total cost here, even if it exceeds the allocation)</t>
  </si>
  <si>
    <t>Increase in the minimum base salary as a result of the TSIA (Item C4 minus Item C3)</t>
  </si>
  <si>
    <t>Number of teachers from Item C2 who make more than the adjusted minimum base salary prior to adding TSIA funds (for example, if the district's adjusted minimum base salary is $47,500 and a teacher made $48,000 before any TSIA adjustment, count them here)</t>
  </si>
  <si>
    <t>Total dollar amount of unused funds from the 80 percent of the district's share of the TSIA Growth Allocation from 2021-22 FEFP Second Calculation (Item C1 minus Item C9)</t>
  </si>
  <si>
    <t>PRELIMINARY EXPENDITURE REPORT</t>
  </si>
  <si>
    <t>DUE DECEMBER 1, 2021</t>
  </si>
  <si>
    <t>The numbers in Items C6 and &amp;7 should total to the number in Item C2. If the value here is 0, continue through the survey. If it is not 0, review the entered data in Items C2, C6 and C7 for accuracy until it does.</t>
  </si>
  <si>
    <t>Funds remaining from 80 percent of the district's share of the allocation (from Item C10)</t>
  </si>
  <si>
    <t>Total funds available for Section D (Item D1 plus Item D2)</t>
  </si>
  <si>
    <t>D8</t>
  </si>
  <si>
    <t>D9</t>
  </si>
  <si>
    <t>D10</t>
  </si>
  <si>
    <t>D11</t>
  </si>
  <si>
    <t>D12</t>
  </si>
  <si>
    <t>Average individual salary increase from the 20 percent allocation for teachers listed in Item D4 (do not enter full annual salary amounts here)</t>
  </si>
  <si>
    <t>Smallest individual salary increase from the 20 percent allocation for teachers listed in Item D4 (do not enter full annual salary amounts here)</t>
  </si>
  <si>
    <t>Average individual salary increase from the 20 percent allocation for instructional personnel listed in Item D8 (do not enter full annual salary amounts here)</t>
  </si>
  <si>
    <t>Smallest individual salary increase from the 20 percent allocation for instructional personnel listed in Item D8 (do not enter full annual salary amounts here)</t>
  </si>
  <si>
    <t>Largest individual salary increase from the 20 percent allocation for instructional personnel listed in Item D8 (do not enter full annual salary amounts here)</t>
  </si>
  <si>
    <t>Teacher counts add up (Item C6 + Item C7 = Item C2)</t>
  </si>
  <si>
    <t>Increase to base salary (Item C5 is positive)</t>
  </si>
  <si>
    <t>E1</t>
  </si>
  <si>
    <t>E2</t>
  </si>
  <si>
    <t>E3</t>
  </si>
  <si>
    <t>E4</t>
  </si>
  <si>
    <t>E5</t>
  </si>
  <si>
    <t>2021-22 TSIA Preliminary Expenditure Report ready to submit?</t>
  </si>
  <si>
    <t>All funding used (if "Verify", please verify that the amount in item D12 is correct and plan to return any unused TSIA funds still held by the district to the department prior to the end of the fiscal year)</t>
  </si>
  <si>
    <t>District proportionate share of the TSIA Maintenance Allocation</t>
  </si>
  <si>
    <t>Additional funding used for teacher salary increases (do not include these expenses in the data below)</t>
  </si>
  <si>
    <t>Number of teachers from Item C2 who received an increase to at least the amount listed in Item C4 (for example, if the district's adjusted minimum base salary is $47,500 and a teacher made $45,000 before any TSIA adjustment, count them here)</t>
  </si>
  <si>
    <t>Largest individual salary increase from the 20 percent allocation for teachers listed in Item D4 (do not enter full annual salary amounts here)</t>
  </si>
  <si>
    <r>
      <rPr>
        <b/>
        <u/>
        <sz val="11"/>
        <color theme="1"/>
        <rFont val="Calibri"/>
        <family val="2"/>
        <scheme val="minor"/>
      </rPr>
      <t>SECTION B - Maintenance Allocation</t>
    </r>
    <r>
      <rPr>
        <b/>
        <sz val="11"/>
        <color theme="1"/>
        <rFont val="Calibri"/>
        <family val="2"/>
        <scheme val="minor"/>
      </rPr>
      <t xml:space="preserve">: Used to maintain the salary increases provided in the 2020-21 fiscal year. If the cost to maintain these increases is greater than the district's maintenance allocation, other funding sources must be used to cover this difference. If the cost to maintain these increase is less than the district's maintenance allocation, the remaining funds may be combined with the district's Growth Allocation. 
Do not include charter school data in this section. 
</t>
    </r>
  </si>
  <si>
    <r>
      <rPr>
        <b/>
        <u/>
        <sz val="11"/>
        <color theme="1"/>
        <rFont val="Calibri"/>
        <family val="2"/>
        <scheme val="minor"/>
      </rPr>
      <t>SECTION C - 80% of the Growth Allocation</t>
    </r>
    <r>
      <rPr>
        <b/>
        <sz val="11"/>
        <color theme="1"/>
        <rFont val="Calibri"/>
        <family val="2"/>
        <scheme val="minor"/>
      </rPr>
      <t xml:space="preserve">: Used to increase the base salary for all full-time classroom teachers as defined in s. 1012.01(2)(a), Florida Statutes (F.S.), including certified prekindergarten teachers funded in the 2021-22 Florida Education Finance Program, to a minimum of $47,500 or to the maximum amount achievable based on the allocation and as specified in the General Appropriations Act. No eligible full-time classroom teacher shall receive a base salary less than the minimum base salary as adjusted by the school district's allocation. This does not apply to substitute teachers. 
Do not include charter school data in this section. 
</t>
    </r>
  </si>
  <si>
    <r>
      <rPr>
        <b/>
        <u/>
        <sz val="11"/>
        <color theme="1"/>
        <rFont val="Calibri"/>
        <family val="2"/>
        <scheme val="minor"/>
      </rPr>
      <t>Section E - Error Report</t>
    </r>
    <r>
      <rPr>
        <sz val="11"/>
        <color theme="1"/>
        <rFont val="Calibri"/>
        <family val="2"/>
        <scheme val="minor"/>
      </rPr>
      <t xml:space="preserve">: </t>
    </r>
    <r>
      <rPr>
        <i/>
        <sz val="11"/>
        <color theme="1"/>
        <rFont val="Calibri"/>
        <family val="2"/>
        <scheme val="minor"/>
      </rPr>
      <t xml:space="preserve">The following items will indicate whether there is an error with the data entered on the report or will indicate if some data should be verified for accuracy. Do not submit this report unless item E5 in this section is marked YES. </t>
    </r>
  </si>
  <si>
    <t>Funds available from 20 percent of the district's share of the allocation (from Item A7 and 20 percent of Item B3)</t>
  </si>
  <si>
    <t>Funds available from 80% allocation for increases to the minimum base salary (from Item A6 and 80% of Item B3)</t>
  </si>
  <si>
    <t>District Name (Click in the cell and select from drop-down menu)</t>
  </si>
  <si>
    <t>Total number of full-time time classroom teachers as defined in s. 1012.01(2)(a), F.S., including certified prekindergarten teachers funded in the 2021-22 FEFP</t>
  </si>
  <si>
    <t>2020-21 minimum base salary for teachers as defined in s. 1012.01(2)(a), F.S., including certified prekindergarten teachers funded in the 2021-22 FEFP</t>
  </si>
  <si>
    <t xml:space="preserve">Total dollar amount used of the salary increase from the 80 percent of the district's share of the TSIA Growth Allocation from the 2021-22 FEFP Second Calculation, Item C1. This total should include the dollar amount increased for all full-time classroom teachers who will receive a salary increase from 80 percent of the district's share). Do not include dollars used from fund sources other than TSIA.
(Example: 1 teacher receives $5,000 increase + 2 teachers receive $3,000 increase each = $11,000). </t>
  </si>
  <si>
    <t>Number of full-time classroom teachers who received an increase from the 20 percent allocation</t>
  </si>
  <si>
    <t>Number of full-time instructional personnel as defined in s. 1012.01(2)(b)-(d), F.S., who received an increase from the 20 percent allocation</t>
  </si>
  <si>
    <r>
      <rPr>
        <b/>
        <u/>
        <sz val="11"/>
        <color theme="1"/>
        <rFont val="Calibri"/>
        <family val="2"/>
        <scheme val="minor"/>
      </rPr>
      <t>SECTION D - 20% of the Growth Allocation</t>
    </r>
    <r>
      <rPr>
        <b/>
        <sz val="11"/>
        <color theme="1"/>
        <rFont val="Calibri"/>
        <family val="2"/>
        <scheme val="minor"/>
      </rPr>
      <t xml:space="preserve">: Used to increase the base salary for all full-time classroom teachers as defined in s. 1012.01(2)(a), F.S., including certified prekindergarten teachers funded in the 2021-22 FEFP Second Calculation, for whom the adjusted minimum base salary increase did not result in an increase or resulted in an increase of less than 2 percent AND full-time instructional personnel as defined in s. 1012.01(2)(b)-(d), F.S. Twenty percent of the total allocation, plus any remaining funds from the district’s share of the eighty percent allocation, shall be used by school districts as specified in s. 1011.62, F.S. This does not apply to substitute teachers.
Do not include charter school data in this section.
</t>
    </r>
  </si>
  <si>
    <t>Total unused funds, if any, from the TSIA</t>
  </si>
  <si>
    <r>
      <rPr>
        <b/>
        <sz val="11"/>
        <color theme="1"/>
        <rFont val="Calibri"/>
        <family val="2"/>
        <scheme val="minor"/>
      </rPr>
      <t>Instructions</t>
    </r>
    <r>
      <rPr>
        <sz val="11"/>
        <color theme="1"/>
        <rFont val="Calibri"/>
        <family val="2"/>
        <scheme val="minor"/>
      </rPr>
      <t xml:space="preserve">: Use this template </t>
    </r>
    <r>
      <rPr>
        <u/>
        <sz val="11"/>
        <color theme="1"/>
        <rFont val="Calibri"/>
        <family val="2"/>
        <scheme val="minor"/>
      </rPr>
      <t>only</t>
    </r>
    <r>
      <rPr>
        <sz val="11"/>
        <color theme="1"/>
        <rFont val="Calibri"/>
        <family val="2"/>
        <scheme val="minor"/>
      </rPr>
      <t xml:space="preserve"> if you are reporting for a school district. Charter schools should use the charter specific template. Complete the following sections in order, then review the error report at the end of the survey. </t>
    </r>
    <r>
      <rPr>
        <b/>
        <u/>
        <sz val="11"/>
        <color rgb="FFFF0000"/>
        <rFont val="Calibri"/>
        <family val="2"/>
        <scheme val="minor"/>
      </rPr>
      <t>DO NOT</t>
    </r>
    <r>
      <rPr>
        <b/>
        <sz val="11"/>
        <color rgb="FFFF0000"/>
        <rFont val="Calibri"/>
        <family val="2"/>
        <scheme val="minor"/>
      </rPr>
      <t xml:space="preserve"> modify this template</t>
    </r>
    <r>
      <rPr>
        <sz val="11"/>
        <color theme="1"/>
        <rFont val="Calibri"/>
        <family val="2"/>
        <scheme val="minor"/>
      </rPr>
      <t>. Enter data as directed, as any modification will result in the need for a resubmission.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</si>
</sst>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quot;$&quot;#,##0.0"/>
  </numFmts>
  <fonts count="11" x14ac:knownFonts="1">
    <font>
      <sz val="10"/>
      <color theme="1"/>
      <name val="Arial"/>
      <family val="2"/>
    </font>
    <font>
      <sz val="11"/>
      <color theme="1"/>
      <name val="Calibri"/>
      <family val="2"/>
      <scheme val="minor"/>
    </font>
    <font>
      <b/>
      <sz val="10"/>
      <color theme="1"/>
      <name val="Arial"/>
      <family val="2"/>
    </font>
    <font>
      <b/>
      <sz val="8"/>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u/>
      <sz val="11"/>
      <color rgb="FFFF0000"/>
      <name val="Calibri"/>
      <family val="2"/>
      <scheme val="minor"/>
    </font>
    <font>
      <b/>
      <sz val="11"/>
      <color rgb="FFFF0000"/>
      <name val="Calibri"/>
      <family val="2"/>
      <scheme val="minor"/>
    </font>
    <font>
      <b/>
      <u/>
      <sz val="11"/>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49">
    <xf numFmtId="0" fontId="0" fillId="0" borderId="0" xfId="0"/>
    <xf numFmtId="0" fontId="3" fillId="0" borderId="0" xfId="0" applyFont="1" applyAlignment="1">
      <alignment horizontal="center" vertical="center"/>
    </xf>
    <xf numFmtId="0" fontId="2" fillId="0" borderId="8" xfId="0" applyFont="1" applyBorder="1"/>
    <xf numFmtId="0" fontId="2" fillId="0" borderId="8" xfId="0" applyFont="1" applyBorder="1" applyAlignment="1">
      <alignment horizontal="center"/>
    </xf>
    <xf numFmtId="0" fontId="4" fillId="0" borderId="0" xfId="0" applyFont="1"/>
    <xf numFmtId="0" fontId="4" fillId="0" borderId="6" xfId="0" applyFont="1" applyBorder="1"/>
    <xf numFmtId="0" fontId="4" fillId="0" borderId="7" xfId="0" applyFont="1" applyBorder="1"/>
    <xf numFmtId="0" fontId="5" fillId="0" borderId="6" xfId="0" applyFont="1" applyBorder="1"/>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5" fillId="2" borderId="6" xfId="0" applyFont="1" applyFill="1" applyBorder="1"/>
    <xf numFmtId="0" fontId="4" fillId="2" borderId="7" xfId="0" applyFont="1" applyFill="1" applyBorder="1"/>
    <xf numFmtId="0" fontId="4" fillId="0" borderId="1" xfId="0" applyFont="1" applyBorder="1" applyAlignment="1">
      <alignment wrapText="1"/>
    </xf>
    <xf numFmtId="164" fontId="4" fillId="0" borderId="1" xfId="0" applyNumberFormat="1" applyFont="1" applyFill="1" applyBorder="1" applyAlignment="1">
      <alignment horizontal="left"/>
    </xf>
    <xf numFmtId="0" fontId="4" fillId="0" borderId="1" xfId="0" applyFont="1" applyBorder="1"/>
    <xf numFmtId="164" fontId="4" fillId="0" borderId="1" xfId="0" applyNumberFormat="1" applyFont="1" applyBorder="1" applyAlignment="1">
      <alignment horizontal="left"/>
    </xf>
    <xf numFmtId="0" fontId="3" fillId="0" borderId="0" xfId="0" applyFont="1"/>
    <xf numFmtId="1" fontId="4" fillId="0" borderId="1" xfId="0" applyNumberFormat="1" applyFont="1" applyFill="1" applyBorder="1" applyAlignment="1">
      <alignment horizontal="left"/>
    </xf>
    <xf numFmtId="164" fontId="4" fillId="0" borderId="0" xfId="0" applyNumberFormat="1" applyFont="1"/>
    <xf numFmtId="165" fontId="4" fillId="0" borderId="0" xfId="0" applyNumberFormat="1" applyFont="1"/>
    <xf numFmtId="0" fontId="4" fillId="0" borderId="9" xfId="0" applyFont="1" applyBorder="1" applyAlignment="1">
      <alignment wrapText="1"/>
    </xf>
    <xf numFmtId="0" fontId="4" fillId="0" borderId="9" xfId="0" applyFont="1" applyBorder="1"/>
    <xf numFmtId="0" fontId="4" fillId="3" borderId="1" xfId="0" applyFont="1" applyFill="1" applyBorder="1" applyAlignment="1" applyProtection="1">
      <alignment horizontal="center"/>
      <protection locked="0"/>
    </xf>
    <xf numFmtId="164" fontId="4" fillId="3" borderId="1" xfId="0" applyNumberFormat="1" applyFont="1" applyFill="1" applyBorder="1" applyAlignment="1" applyProtection="1">
      <alignment horizontal="left"/>
      <protection locked="0"/>
    </xf>
    <xf numFmtId="1" fontId="4" fillId="3" borderId="1" xfId="0" applyNumberFormat="1" applyFont="1" applyFill="1" applyBorder="1" applyAlignment="1" applyProtection="1">
      <alignment horizontal="left"/>
      <protection locked="0"/>
    </xf>
    <xf numFmtId="0" fontId="1" fillId="0" borderId="1" xfId="0" applyFont="1" applyBorder="1"/>
    <xf numFmtId="0" fontId="1" fillId="0" borderId="1" xfId="0" applyFont="1" applyBorder="1" applyAlignment="1">
      <alignment wrapText="1"/>
    </xf>
    <xf numFmtId="0" fontId="1" fillId="0" borderId="1" xfId="0" applyFont="1" applyBorder="1" applyAlignment="1">
      <alignment horizontal="left" indent="1"/>
    </xf>
    <xf numFmtId="0" fontId="4" fillId="0" borderId="0" xfId="0" applyFont="1" applyBorder="1" applyAlignment="1">
      <alignment wrapText="1"/>
    </xf>
    <xf numFmtId="164" fontId="4" fillId="0" borderId="0" xfId="0" applyNumberFormat="1" applyFont="1" applyFill="1" applyBorder="1" applyAlignment="1" applyProtection="1">
      <alignment horizontal="left"/>
      <protection locked="0"/>
    </xf>
    <xf numFmtId="164" fontId="4" fillId="0" borderId="1" xfId="0" applyNumberFormat="1" applyFont="1" applyFill="1" applyBorder="1" applyAlignment="1" applyProtection="1">
      <alignment horizontal="left"/>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0" fontId="1"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lignment horizontal="center"/>
    </xf>
    <xf numFmtId="0" fontId="4" fillId="2" borderId="7" xfId="0" applyFont="1" applyFill="1" applyBorder="1" applyAlignment="1">
      <alignment horizontal="left" wrapText="1"/>
    </xf>
    <xf numFmtId="0" fontId="4" fillId="3" borderId="6" xfId="0" applyFont="1" applyFill="1" applyBorder="1" applyAlignment="1">
      <alignment horizontal="left" wrapText="1"/>
    </xf>
    <xf numFmtId="0" fontId="4" fillId="3" borderId="7" xfId="0" applyFont="1" applyFill="1" applyBorder="1" applyAlignment="1">
      <alignment horizontal="left" wrapText="1"/>
    </xf>
    <xf numFmtId="0" fontId="5" fillId="2" borderId="4" xfId="0" applyFont="1" applyFill="1" applyBorder="1" applyAlignment="1">
      <alignment horizontal="center"/>
    </xf>
    <xf numFmtId="0" fontId="5" fillId="2" borderId="5" xfId="0" applyFont="1" applyFill="1" applyBorder="1" applyAlignment="1">
      <alignment horizontal="center"/>
    </xf>
    <xf numFmtId="0" fontId="1" fillId="2" borderId="6" xfId="0" applyFont="1" applyFill="1" applyBorder="1" applyAlignment="1">
      <alignment horizontal="left" wrapText="1"/>
    </xf>
  </cellXfs>
  <cellStyles count="1">
    <cellStyle name="Normal" xfId="0" builtinId="0"/>
  </cellStyles>
  <dxfs count="3">
    <dxf>
      <fill>
        <patternFill>
          <bgColor theme="9" tint="0.59996337778862885"/>
        </patternFill>
      </fill>
    </dxf>
    <dxf>
      <fill>
        <patternFill>
          <bgColor theme="8" tint="0.79998168889431442"/>
        </patternFill>
      </fill>
    </dxf>
    <dxf>
      <fill>
        <patternFill>
          <bgColor rgb="FFF8785E"/>
        </patternFill>
      </fill>
    </dxf>
  </dxfs>
  <tableStyles count="0" defaultTableStyle="TableStyleMedium2" defaultPivotStyle="PivotStyleLight16"/>
  <colors>
    <mruColors>
      <color rgb="FFB5D9F1"/>
      <color rgb="FFF878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61"/>
  <sheetViews>
    <sheetView tabSelected="1" workbookViewId="0">
      <selection activeCell="D9" sqref="D9"/>
    </sheetView>
  </sheetViews>
  <sheetFormatPr defaultRowHeight="15" x14ac:dyDescent="0.25"/>
  <cols>
    <col min="1" max="1" width="9.140625" style="4"/>
    <col min="2" max="2" width="3.5703125" style="18" bestFit="1" customWidth="1"/>
    <col min="3" max="3" width="71.5703125" style="4" customWidth="1"/>
    <col min="4" max="4" width="17.140625" style="4" customWidth="1"/>
    <col min="5" max="16384" width="9.140625" style="4"/>
  </cols>
  <sheetData>
    <row r="2" spans="2:4" x14ac:dyDescent="0.25">
      <c r="C2" s="39" t="s">
        <v>108</v>
      </c>
      <c r="D2" s="40"/>
    </row>
    <row r="3" spans="2:4" x14ac:dyDescent="0.25">
      <c r="C3" s="41" t="s">
        <v>125</v>
      </c>
      <c r="D3" s="42"/>
    </row>
    <row r="4" spans="2:4" x14ac:dyDescent="0.25">
      <c r="C4" s="46" t="s">
        <v>126</v>
      </c>
      <c r="D4" s="47"/>
    </row>
    <row r="5" spans="2:4" x14ac:dyDescent="0.25">
      <c r="C5" s="5"/>
      <c r="D5" s="6"/>
    </row>
    <row r="6" spans="2:4" ht="60" customHeight="1" x14ac:dyDescent="0.25">
      <c r="C6" s="48" t="s">
        <v>166</v>
      </c>
      <c r="D6" s="43"/>
    </row>
    <row r="7" spans="2:4" x14ac:dyDescent="0.25">
      <c r="C7" s="44" t="s">
        <v>0</v>
      </c>
      <c r="D7" s="45"/>
    </row>
    <row r="8" spans="2:4" x14ac:dyDescent="0.25">
      <c r="C8" s="5"/>
      <c r="D8" s="6"/>
    </row>
    <row r="9" spans="2:4" x14ac:dyDescent="0.25">
      <c r="C9" s="7" t="s">
        <v>158</v>
      </c>
      <c r="D9" s="24"/>
    </row>
    <row r="10" spans="2:4" x14ac:dyDescent="0.25">
      <c r="C10" s="8"/>
      <c r="D10" s="9"/>
    </row>
    <row r="11" spans="2:4" x14ac:dyDescent="0.25">
      <c r="C11" s="10"/>
      <c r="D11" s="11"/>
    </row>
    <row r="12" spans="2:4" x14ac:dyDescent="0.25">
      <c r="C12" s="12" t="s">
        <v>1</v>
      </c>
      <c r="D12" s="13"/>
    </row>
    <row r="13" spans="2:4" ht="30" x14ac:dyDescent="0.25">
      <c r="B13" s="1" t="s">
        <v>2</v>
      </c>
      <c r="C13" s="28" t="s">
        <v>110</v>
      </c>
      <c r="D13" s="15">
        <f>IFERROR(INDEX(Data!D4:D78,MATCH(D9,Data!C4:C78,0)),0)</f>
        <v>0</v>
      </c>
    </row>
    <row r="14" spans="2:4" x14ac:dyDescent="0.25">
      <c r="B14" s="1" t="s">
        <v>3</v>
      </c>
      <c r="C14" s="27" t="s">
        <v>111</v>
      </c>
      <c r="D14" s="25"/>
    </row>
    <row r="15" spans="2:4" x14ac:dyDescent="0.25">
      <c r="B15" s="1" t="s">
        <v>4</v>
      </c>
      <c r="C15" s="29" t="s">
        <v>149</v>
      </c>
      <c r="D15" s="25"/>
    </row>
    <row r="16" spans="2:4" x14ac:dyDescent="0.25">
      <c r="B16" s="1" t="s">
        <v>5</v>
      </c>
      <c r="C16" s="29" t="s">
        <v>112</v>
      </c>
      <c r="D16" s="32">
        <f>D14-D15</f>
        <v>0</v>
      </c>
    </row>
    <row r="17" spans="2:4" x14ac:dyDescent="0.25">
      <c r="B17" s="1" t="s">
        <v>6</v>
      </c>
      <c r="C17" s="16" t="s">
        <v>115</v>
      </c>
      <c r="D17" s="17">
        <f>D13-D14</f>
        <v>0</v>
      </c>
    </row>
    <row r="18" spans="2:4" x14ac:dyDescent="0.25">
      <c r="B18" s="1" t="s">
        <v>99</v>
      </c>
      <c r="C18" s="27" t="s">
        <v>117</v>
      </c>
      <c r="D18" s="17">
        <f>ROUND(D16*0.8,0)</f>
        <v>0</v>
      </c>
    </row>
    <row r="19" spans="2:4" x14ac:dyDescent="0.25">
      <c r="B19" s="1" t="s">
        <v>113</v>
      </c>
      <c r="C19" s="27" t="s">
        <v>118</v>
      </c>
      <c r="D19" s="17">
        <f>D16-D18</f>
        <v>0</v>
      </c>
    </row>
    <row r="20" spans="2:4" ht="30" x14ac:dyDescent="0.25">
      <c r="B20" s="1" t="s">
        <v>114</v>
      </c>
      <c r="C20" s="28" t="s">
        <v>150</v>
      </c>
      <c r="D20" s="25"/>
    </row>
    <row r="21" spans="2:4" x14ac:dyDescent="0.25">
      <c r="B21" s="1"/>
      <c r="C21" s="30"/>
      <c r="D21" s="31"/>
    </row>
    <row r="22" spans="2:4" ht="110.25" customHeight="1" x14ac:dyDescent="0.25">
      <c r="B22" s="1"/>
      <c r="C22" s="37" t="s">
        <v>153</v>
      </c>
      <c r="D22" s="38"/>
    </row>
    <row r="23" spans="2:4" x14ac:dyDescent="0.25">
      <c r="B23" s="1" t="s">
        <v>84</v>
      </c>
      <c r="C23" s="28" t="s">
        <v>119</v>
      </c>
      <c r="D23" s="32">
        <f>D15</f>
        <v>0</v>
      </c>
    </row>
    <row r="24" spans="2:4" ht="30" x14ac:dyDescent="0.25">
      <c r="B24" s="1" t="s">
        <v>85</v>
      </c>
      <c r="C24" s="28" t="s">
        <v>121</v>
      </c>
      <c r="D24" s="25"/>
    </row>
    <row r="25" spans="2:4" ht="30" x14ac:dyDescent="0.25">
      <c r="B25" s="1" t="s">
        <v>86</v>
      </c>
      <c r="C25" s="28" t="s">
        <v>120</v>
      </c>
      <c r="D25" s="32">
        <f>MAX(D23-D24,0)</f>
        <v>0</v>
      </c>
    </row>
    <row r="27" spans="2:4" ht="138" customHeight="1" x14ac:dyDescent="0.25">
      <c r="C27" s="37" t="s">
        <v>154</v>
      </c>
      <c r="D27" s="38"/>
    </row>
    <row r="28" spans="2:4" ht="30" x14ac:dyDescent="0.25">
      <c r="B28" s="18" t="s">
        <v>88</v>
      </c>
      <c r="C28" s="28" t="s">
        <v>157</v>
      </c>
      <c r="D28" s="17">
        <f>D18+ROUND(D25*0.8,0)</f>
        <v>0</v>
      </c>
    </row>
    <row r="29" spans="2:4" ht="29.25" customHeight="1" x14ac:dyDescent="0.25">
      <c r="B29" s="18" t="s">
        <v>89</v>
      </c>
      <c r="C29" s="28" t="s">
        <v>159</v>
      </c>
      <c r="D29" s="26"/>
    </row>
    <row r="30" spans="2:4" ht="30" x14ac:dyDescent="0.25">
      <c r="B30" s="18" t="s">
        <v>90</v>
      </c>
      <c r="C30" s="28" t="s">
        <v>160</v>
      </c>
      <c r="D30" s="25"/>
    </row>
    <row r="31" spans="2:4" ht="45" x14ac:dyDescent="0.25">
      <c r="B31" s="18" t="s">
        <v>91</v>
      </c>
      <c r="C31" s="14" t="s">
        <v>116</v>
      </c>
      <c r="D31" s="25"/>
    </row>
    <row r="32" spans="2:4" ht="30" x14ac:dyDescent="0.25">
      <c r="B32" s="18" t="s">
        <v>92</v>
      </c>
      <c r="C32" s="28" t="s">
        <v>122</v>
      </c>
      <c r="D32" s="17">
        <f>D31-D30</f>
        <v>0</v>
      </c>
    </row>
    <row r="33" spans="2:11" ht="60" x14ac:dyDescent="0.25">
      <c r="B33" s="18" t="s">
        <v>93</v>
      </c>
      <c r="C33" s="28" t="s">
        <v>123</v>
      </c>
      <c r="D33" s="26"/>
    </row>
    <row r="34" spans="2:11" ht="60" x14ac:dyDescent="0.25">
      <c r="B34" s="18" t="s">
        <v>94</v>
      </c>
      <c r="C34" s="28" t="s">
        <v>151</v>
      </c>
      <c r="D34" s="26"/>
      <c r="F34" s="20"/>
      <c r="G34" s="20"/>
      <c r="K34" s="20"/>
    </row>
    <row r="35" spans="2:11" ht="45" x14ac:dyDescent="0.25">
      <c r="B35" s="18" t="s">
        <v>96</v>
      </c>
      <c r="C35" s="28" t="s">
        <v>127</v>
      </c>
      <c r="D35" s="19">
        <f>D29-D33-D34</f>
        <v>0</v>
      </c>
      <c r="K35" s="21"/>
    </row>
    <row r="36" spans="2:11" ht="135" x14ac:dyDescent="0.25">
      <c r="B36" s="18" t="s">
        <v>97</v>
      </c>
      <c r="C36" s="28" t="s">
        <v>161</v>
      </c>
      <c r="D36" s="25"/>
      <c r="K36" s="21"/>
    </row>
    <row r="37" spans="2:11" ht="45" x14ac:dyDescent="0.25">
      <c r="B37" s="18" t="s">
        <v>98</v>
      </c>
      <c r="C37" s="28" t="s">
        <v>124</v>
      </c>
      <c r="D37" s="17">
        <f>D28-D36</f>
        <v>0</v>
      </c>
    </row>
    <row r="39" spans="2:11" ht="136.5" customHeight="1" x14ac:dyDescent="0.25">
      <c r="C39" s="37" t="s">
        <v>164</v>
      </c>
      <c r="D39" s="38"/>
    </row>
    <row r="40" spans="2:11" ht="30" x14ac:dyDescent="0.25">
      <c r="B40" s="18" t="s">
        <v>100</v>
      </c>
      <c r="C40" s="28" t="s">
        <v>156</v>
      </c>
      <c r="D40" s="17">
        <f>D19+(D25-ROUND(D25*0.8,0))</f>
        <v>0</v>
      </c>
    </row>
    <row r="41" spans="2:11" ht="30" x14ac:dyDescent="0.25">
      <c r="B41" s="18" t="s">
        <v>101</v>
      </c>
      <c r="C41" s="28" t="s">
        <v>128</v>
      </c>
      <c r="D41" s="17">
        <f>D37</f>
        <v>0</v>
      </c>
    </row>
    <row r="42" spans="2:11" x14ac:dyDescent="0.25">
      <c r="B42" s="18" t="s">
        <v>102</v>
      </c>
      <c r="C42" s="28" t="s">
        <v>129</v>
      </c>
      <c r="D42" s="17">
        <f>D40+D41</f>
        <v>0</v>
      </c>
    </row>
    <row r="43" spans="2:11" x14ac:dyDescent="0.25">
      <c r="C43" s="33" t="s">
        <v>87</v>
      </c>
      <c r="D43" s="34"/>
    </row>
    <row r="44" spans="2:11" ht="30" x14ac:dyDescent="0.25">
      <c r="B44" s="18" t="s">
        <v>104</v>
      </c>
      <c r="C44" s="28" t="s">
        <v>162</v>
      </c>
      <c r="D44" s="26"/>
    </row>
    <row r="45" spans="2:11" ht="30" x14ac:dyDescent="0.25">
      <c r="B45" s="18" t="s">
        <v>105</v>
      </c>
      <c r="C45" s="28" t="s">
        <v>135</v>
      </c>
      <c r="D45" s="25"/>
      <c r="G45" s="20"/>
    </row>
    <row r="46" spans="2:11" ht="30" x14ac:dyDescent="0.25">
      <c r="B46" s="18" t="s">
        <v>106</v>
      </c>
      <c r="C46" s="28" t="s">
        <v>136</v>
      </c>
      <c r="D46" s="25"/>
    </row>
    <row r="47" spans="2:11" ht="30" x14ac:dyDescent="0.25">
      <c r="B47" s="18" t="s">
        <v>107</v>
      </c>
      <c r="C47" s="28" t="s">
        <v>152</v>
      </c>
      <c r="D47" s="25"/>
    </row>
    <row r="48" spans="2:11" x14ac:dyDescent="0.25">
      <c r="C48" s="33" t="s">
        <v>95</v>
      </c>
      <c r="D48" s="34"/>
    </row>
    <row r="49" spans="2:4" ht="30" x14ac:dyDescent="0.25">
      <c r="B49" s="18" t="s">
        <v>130</v>
      </c>
      <c r="C49" s="28" t="s">
        <v>163</v>
      </c>
      <c r="D49" s="26"/>
    </row>
    <row r="50" spans="2:4" ht="45" x14ac:dyDescent="0.25">
      <c r="B50" s="18" t="s">
        <v>131</v>
      </c>
      <c r="C50" s="28" t="s">
        <v>137</v>
      </c>
      <c r="D50" s="25"/>
    </row>
    <row r="51" spans="2:4" ht="45" x14ac:dyDescent="0.25">
      <c r="B51" s="18" t="s">
        <v>132</v>
      </c>
      <c r="C51" s="28" t="s">
        <v>138</v>
      </c>
      <c r="D51" s="25"/>
    </row>
    <row r="52" spans="2:4" ht="31.5" customHeight="1" x14ac:dyDescent="0.25">
      <c r="B52" s="18" t="s">
        <v>133</v>
      </c>
      <c r="C52" s="28" t="s">
        <v>139</v>
      </c>
      <c r="D52" s="25"/>
    </row>
    <row r="53" spans="2:4" x14ac:dyDescent="0.25">
      <c r="B53" s="18" t="s">
        <v>134</v>
      </c>
      <c r="C53" s="28" t="s">
        <v>165</v>
      </c>
      <c r="D53" s="25"/>
    </row>
    <row r="55" spans="2:4" ht="48" customHeight="1" x14ac:dyDescent="0.25">
      <c r="C55" s="35" t="s">
        <v>155</v>
      </c>
      <c r="D55" s="36"/>
    </row>
    <row r="56" spans="2:4" x14ac:dyDescent="0.25">
      <c r="B56" s="18" t="s">
        <v>142</v>
      </c>
      <c r="C56" s="27" t="s">
        <v>140</v>
      </c>
      <c r="D56" s="16" t="str">
        <f>IF(AND(D35=0,D29&gt;0),"Yes","No")</f>
        <v>No</v>
      </c>
    </row>
    <row r="57" spans="2:4" ht="30" x14ac:dyDescent="0.25">
      <c r="B57" s="18" t="s">
        <v>143</v>
      </c>
      <c r="C57" s="14" t="s">
        <v>103</v>
      </c>
      <c r="D57" s="16" t="str">
        <f>IF((COUNTIF(D49:D53,"")+COUNTIF(D44:D47,"")+COUNTIF(D33:D36,"")+COUNTIF(D29:D31,"")+COUNTIF(D20,"")+COUNTIF(D14,""))=0,"Yes","No")</f>
        <v>No</v>
      </c>
    </row>
    <row r="58" spans="2:4" x14ac:dyDescent="0.25">
      <c r="B58" s="18" t="s">
        <v>144</v>
      </c>
      <c r="C58" s="28" t="s">
        <v>141</v>
      </c>
      <c r="D58" s="16" t="str">
        <f>IF(D32&gt;0,"Yes","No")</f>
        <v>No</v>
      </c>
    </row>
    <row r="59" spans="2:4" ht="45" x14ac:dyDescent="0.25">
      <c r="B59" s="18" t="s">
        <v>145</v>
      </c>
      <c r="C59" s="28" t="s">
        <v>148</v>
      </c>
      <c r="D59" s="16" t="str">
        <f>IF(AND(D53=0,D53&lt;&gt;""),"Yes","Verify")</f>
        <v>Verify</v>
      </c>
    </row>
    <row r="60" spans="2:4" x14ac:dyDescent="0.25">
      <c r="C60" s="22"/>
      <c r="D60" s="23"/>
    </row>
    <row r="61" spans="2:4" x14ac:dyDescent="0.25">
      <c r="B61" s="18" t="s">
        <v>146</v>
      </c>
      <c r="C61" s="28" t="s">
        <v>147</v>
      </c>
      <c r="D61" s="16" t="str">
        <f>IF(COUNTIF(D56:D59,"No")&gt;0,"No","Yes")</f>
        <v>No</v>
      </c>
    </row>
  </sheetData>
  <sheetProtection algorithmName="SHA-512" hashValue="8VDwqHNImTGlwJLdPrmzIoBkhQM33FRiIzKBEF8dOM7PwDMlfuMM0sNg2/gzQGj3s53rT/VV9EnyudnMdEBozA==" saltValue="CC7ZWZrSxF51HF+PxbzqHA==" spinCount="100000" sheet="1" objects="1" scenarios="1" selectLockedCells="1"/>
  <mergeCells count="11">
    <mergeCell ref="C43:D43"/>
    <mergeCell ref="C48:D48"/>
    <mergeCell ref="C55:D55"/>
    <mergeCell ref="C39:D39"/>
    <mergeCell ref="C2:D2"/>
    <mergeCell ref="C3:D3"/>
    <mergeCell ref="C6:D6"/>
    <mergeCell ref="C7:D7"/>
    <mergeCell ref="C27:D27"/>
    <mergeCell ref="C22:D22"/>
    <mergeCell ref="C4:D4"/>
  </mergeCells>
  <conditionalFormatting sqref="D56:D61">
    <cfRule type="cellIs" dxfId="2" priority="1" operator="equal">
      <formula>"No"</formula>
    </cfRule>
    <cfRule type="cellIs" dxfId="1" priority="2" operator="equal">
      <formula>"Verify"</formula>
    </cfRule>
    <cfRule type="cellIs" dxfId="0" priority="3" operator="equal">
      <formula>"Yes"</formula>
    </cfRule>
  </conditionalFormatting>
  <dataValidations count="1">
    <dataValidation type="decimal" operator="greaterThanOrEqual" allowBlank="1" showInputMessage="1" showErrorMessage="1" errorTitle="Entry Error" error="Enter only positive values in this cell. Do not enter text. " sqref="D14 D15 D20 D24 D29:D31 D33:D34 D36 D44:D47 D49:D53">
      <formula1>0</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Data!$C$4:$C$78</xm:f>
          </x14:formula1>
          <xm:sqref>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78"/>
  <sheetViews>
    <sheetView topLeftCell="A34" workbookViewId="0">
      <selection activeCell="D69" sqref="D69"/>
    </sheetView>
  </sheetViews>
  <sheetFormatPr defaultRowHeight="12.75" x14ac:dyDescent="0.2"/>
  <sheetData>
    <row r="3" spans="2:4" x14ac:dyDescent="0.2">
      <c r="B3" s="2" t="s">
        <v>82</v>
      </c>
      <c r="C3" s="2" t="s">
        <v>7</v>
      </c>
      <c r="D3" s="3" t="s">
        <v>83</v>
      </c>
    </row>
    <row r="4" spans="2:4" x14ac:dyDescent="0.2">
      <c r="B4">
        <v>1</v>
      </c>
      <c r="C4" t="s">
        <v>8</v>
      </c>
      <c r="D4">
        <v>5365183</v>
      </c>
    </row>
    <row r="5" spans="2:4" x14ac:dyDescent="0.2">
      <c r="B5">
        <v>2</v>
      </c>
      <c r="C5" t="s">
        <v>9</v>
      </c>
      <c r="D5">
        <v>870002</v>
      </c>
    </row>
    <row r="6" spans="2:4" x14ac:dyDescent="0.2">
      <c r="B6">
        <v>3</v>
      </c>
      <c r="C6" t="s">
        <v>10</v>
      </c>
      <c r="D6">
        <v>4847240</v>
      </c>
    </row>
    <row r="7" spans="2:4" x14ac:dyDescent="0.2">
      <c r="B7">
        <v>4</v>
      </c>
      <c r="C7" t="s">
        <v>11</v>
      </c>
      <c r="D7">
        <v>492164</v>
      </c>
    </row>
    <row r="8" spans="2:4" x14ac:dyDescent="0.2">
      <c r="B8">
        <v>5</v>
      </c>
      <c r="C8" t="s">
        <v>12</v>
      </c>
      <c r="D8">
        <v>13475215</v>
      </c>
    </row>
    <row r="9" spans="2:4" x14ac:dyDescent="0.2">
      <c r="B9">
        <v>6</v>
      </c>
      <c r="C9" t="s">
        <v>13</v>
      </c>
      <c r="D9">
        <v>51538763</v>
      </c>
    </row>
    <row r="10" spans="2:4" x14ac:dyDescent="0.2">
      <c r="B10">
        <v>7</v>
      </c>
      <c r="C10" t="s">
        <v>14</v>
      </c>
      <c r="D10">
        <v>360480</v>
      </c>
    </row>
    <row r="11" spans="2:4" x14ac:dyDescent="0.2">
      <c r="B11">
        <v>8</v>
      </c>
      <c r="C11" t="s">
        <v>15</v>
      </c>
      <c r="D11">
        <v>2939524</v>
      </c>
    </row>
    <row r="12" spans="2:4" x14ac:dyDescent="0.2">
      <c r="B12">
        <v>9</v>
      </c>
      <c r="C12" t="s">
        <v>16</v>
      </c>
      <c r="D12">
        <v>2731379</v>
      </c>
    </row>
    <row r="13" spans="2:4" x14ac:dyDescent="0.2">
      <c r="B13">
        <v>10</v>
      </c>
      <c r="C13" t="s">
        <v>17</v>
      </c>
      <c r="D13">
        <v>7283684</v>
      </c>
    </row>
    <row r="14" spans="2:4" x14ac:dyDescent="0.2">
      <c r="B14">
        <v>11</v>
      </c>
      <c r="C14" t="s">
        <v>18</v>
      </c>
      <c r="D14">
        <v>9718676</v>
      </c>
    </row>
    <row r="15" spans="2:4" x14ac:dyDescent="0.2">
      <c r="B15">
        <v>12</v>
      </c>
      <c r="C15" t="s">
        <v>19</v>
      </c>
      <c r="D15">
        <v>1748297</v>
      </c>
    </row>
    <row r="16" spans="2:4" x14ac:dyDescent="0.2">
      <c r="B16">
        <v>13</v>
      </c>
      <c r="C16" t="s">
        <v>20</v>
      </c>
      <c r="D16">
        <v>66148051</v>
      </c>
    </row>
    <row r="17" spans="2:4" x14ac:dyDescent="0.2">
      <c r="B17">
        <v>14</v>
      </c>
      <c r="C17" t="s">
        <v>21</v>
      </c>
      <c r="D17">
        <v>837581</v>
      </c>
    </row>
    <row r="18" spans="2:4" x14ac:dyDescent="0.2">
      <c r="B18">
        <v>15</v>
      </c>
      <c r="C18" t="s">
        <v>22</v>
      </c>
      <c r="D18">
        <v>377091</v>
      </c>
    </row>
    <row r="19" spans="2:4" x14ac:dyDescent="0.2">
      <c r="B19">
        <v>16</v>
      </c>
      <c r="C19" t="s">
        <v>23</v>
      </c>
      <c r="D19">
        <v>24762067</v>
      </c>
    </row>
    <row r="20" spans="2:4" x14ac:dyDescent="0.2">
      <c r="B20">
        <v>17</v>
      </c>
      <c r="C20" t="s">
        <v>24</v>
      </c>
      <c r="D20">
        <v>7156548</v>
      </c>
    </row>
    <row r="21" spans="2:4" x14ac:dyDescent="0.2">
      <c r="B21">
        <v>18</v>
      </c>
      <c r="C21" t="s">
        <v>25</v>
      </c>
      <c r="D21">
        <v>2352870</v>
      </c>
    </row>
    <row r="22" spans="2:4" x14ac:dyDescent="0.2">
      <c r="B22">
        <v>19</v>
      </c>
      <c r="C22" t="s">
        <v>26</v>
      </c>
      <c r="D22">
        <v>211483</v>
      </c>
    </row>
    <row r="23" spans="2:4" x14ac:dyDescent="0.2">
      <c r="B23">
        <v>20</v>
      </c>
      <c r="C23" t="s">
        <v>27</v>
      </c>
      <c r="D23">
        <v>826746</v>
      </c>
    </row>
    <row r="24" spans="2:4" x14ac:dyDescent="0.2">
      <c r="B24">
        <v>21</v>
      </c>
      <c r="C24" t="s">
        <v>28</v>
      </c>
      <c r="D24">
        <v>514030</v>
      </c>
    </row>
    <row r="25" spans="2:4" x14ac:dyDescent="0.2">
      <c r="B25">
        <v>22</v>
      </c>
      <c r="C25" t="s">
        <v>29</v>
      </c>
      <c r="D25">
        <v>315205</v>
      </c>
    </row>
    <row r="26" spans="2:4" x14ac:dyDescent="0.2">
      <c r="B26">
        <v>23</v>
      </c>
      <c r="C26" t="s">
        <v>30</v>
      </c>
      <c r="D26">
        <v>326598</v>
      </c>
    </row>
    <row r="27" spans="2:4" x14ac:dyDescent="0.2">
      <c r="B27">
        <v>24</v>
      </c>
      <c r="C27" t="s">
        <v>31</v>
      </c>
      <c r="D27">
        <v>260719</v>
      </c>
    </row>
    <row r="28" spans="2:4" x14ac:dyDescent="0.2">
      <c r="B28">
        <v>25</v>
      </c>
      <c r="C28" t="s">
        <v>32</v>
      </c>
      <c r="D28">
        <v>873870</v>
      </c>
    </row>
    <row r="29" spans="2:4" x14ac:dyDescent="0.2">
      <c r="B29">
        <v>26</v>
      </c>
      <c r="C29" t="s">
        <v>33</v>
      </c>
      <c r="D29">
        <v>2350075</v>
      </c>
    </row>
    <row r="30" spans="2:4" x14ac:dyDescent="0.2">
      <c r="B30">
        <v>27</v>
      </c>
      <c r="C30" t="s">
        <v>34</v>
      </c>
      <c r="D30">
        <v>4266763</v>
      </c>
    </row>
    <row r="31" spans="2:4" x14ac:dyDescent="0.2">
      <c r="B31">
        <v>28</v>
      </c>
      <c r="C31" t="s">
        <v>35</v>
      </c>
      <c r="D31">
        <v>2159757</v>
      </c>
    </row>
    <row r="32" spans="2:4" x14ac:dyDescent="0.2">
      <c r="B32">
        <v>29</v>
      </c>
      <c r="C32" t="s">
        <v>36</v>
      </c>
      <c r="D32">
        <v>42425733</v>
      </c>
    </row>
    <row r="33" spans="2:4" x14ac:dyDescent="0.2">
      <c r="B33">
        <v>30</v>
      </c>
      <c r="C33" t="s">
        <v>37</v>
      </c>
      <c r="D33">
        <v>530772</v>
      </c>
    </row>
    <row r="34" spans="2:4" x14ac:dyDescent="0.2">
      <c r="B34">
        <v>31</v>
      </c>
      <c r="C34" t="s">
        <v>38</v>
      </c>
      <c r="D34">
        <v>3304138</v>
      </c>
    </row>
    <row r="35" spans="2:4" x14ac:dyDescent="0.2">
      <c r="B35">
        <v>32</v>
      </c>
      <c r="C35" t="s">
        <v>39</v>
      </c>
      <c r="D35">
        <v>1017914</v>
      </c>
    </row>
    <row r="36" spans="2:4" x14ac:dyDescent="0.2">
      <c r="B36">
        <v>33</v>
      </c>
      <c r="C36" t="s">
        <v>40</v>
      </c>
      <c r="D36">
        <v>132464</v>
      </c>
    </row>
    <row r="37" spans="2:4" x14ac:dyDescent="0.2">
      <c r="B37">
        <v>34</v>
      </c>
      <c r="C37" t="s">
        <v>41</v>
      </c>
      <c r="D37">
        <v>199263</v>
      </c>
    </row>
    <row r="38" spans="2:4" x14ac:dyDescent="0.2">
      <c r="B38">
        <v>35</v>
      </c>
      <c r="C38" t="s">
        <v>42</v>
      </c>
      <c r="D38">
        <v>8197413</v>
      </c>
    </row>
    <row r="39" spans="2:4" x14ac:dyDescent="0.2">
      <c r="B39">
        <v>36</v>
      </c>
      <c r="C39" t="s">
        <v>43</v>
      </c>
      <c r="D39">
        <v>18810958</v>
      </c>
    </row>
    <row r="40" spans="2:4" x14ac:dyDescent="0.2">
      <c r="B40">
        <v>37</v>
      </c>
      <c r="C40" t="s">
        <v>44</v>
      </c>
      <c r="D40">
        <v>6037943</v>
      </c>
    </row>
    <row r="41" spans="2:4" x14ac:dyDescent="0.2">
      <c r="B41">
        <v>38</v>
      </c>
      <c r="C41" t="s">
        <v>45</v>
      </c>
      <c r="D41">
        <v>970877</v>
      </c>
    </row>
    <row r="42" spans="2:4" x14ac:dyDescent="0.2">
      <c r="B42">
        <v>39</v>
      </c>
      <c r="C42" t="s">
        <v>46</v>
      </c>
      <c r="D42">
        <v>222248</v>
      </c>
    </row>
    <row r="43" spans="2:4" x14ac:dyDescent="0.2">
      <c r="B43">
        <v>40</v>
      </c>
      <c r="C43" t="s">
        <v>47</v>
      </c>
      <c r="D43">
        <v>400360</v>
      </c>
    </row>
    <row r="44" spans="2:4" x14ac:dyDescent="0.2">
      <c r="B44">
        <v>41</v>
      </c>
      <c r="C44" t="s">
        <v>48</v>
      </c>
      <c r="D44">
        <v>9188044</v>
      </c>
    </row>
    <row r="45" spans="2:4" x14ac:dyDescent="0.2">
      <c r="B45">
        <v>42</v>
      </c>
      <c r="C45" t="s">
        <v>49</v>
      </c>
      <c r="D45">
        <v>7854067</v>
      </c>
    </row>
    <row r="46" spans="2:4" x14ac:dyDescent="0.2">
      <c r="B46">
        <v>43</v>
      </c>
      <c r="C46" t="s">
        <v>50</v>
      </c>
      <c r="D46">
        <v>3672944</v>
      </c>
    </row>
    <row r="47" spans="2:4" x14ac:dyDescent="0.2">
      <c r="B47">
        <v>44</v>
      </c>
      <c r="C47" t="s">
        <v>51</v>
      </c>
      <c r="D47">
        <v>1687394</v>
      </c>
    </row>
    <row r="48" spans="2:4" x14ac:dyDescent="0.2">
      <c r="B48">
        <v>45</v>
      </c>
      <c r="C48" t="s">
        <v>52</v>
      </c>
      <c r="D48">
        <v>2287166</v>
      </c>
    </row>
    <row r="49" spans="2:4" x14ac:dyDescent="0.2">
      <c r="B49">
        <v>46</v>
      </c>
      <c r="C49" t="s">
        <v>53</v>
      </c>
      <c r="D49">
        <v>6065097</v>
      </c>
    </row>
    <row r="50" spans="2:4" x14ac:dyDescent="0.2">
      <c r="B50">
        <v>47</v>
      </c>
      <c r="C50" t="s">
        <v>54</v>
      </c>
      <c r="D50">
        <v>1142880</v>
      </c>
    </row>
    <row r="51" spans="2:4" x14ac:dyDescent="0.2">
      <c r="B51">
        <v>48</v>
      </c>
      <c r="C51" t="s">
        <v>55</v>
      </c>
      <c r="D51">
        <v>40595138</v>
      </c>
    </row>
    <row r="52" spans="2:4" x14ac:dyDescent="0.2">
      <c r="B52">
        <v>49</v>
      </c>
      <c r="C52" t="s">
        <v>56</v>
      </c>
      <c r="D52">
        <v>13542392</v>
      </c>
    </row>
    <row r="53" spans="2:4" x14ac:dyDescent="0.2">
      <c r="B53">
        <v>50</v>
      </c>
      <c r="C53" t="s">
        <v>57</v>
      </c>
      <c r="D53">
        <v>38909335</v>
      </c>
    </row>
    <row r="54" spans="2:4" x14ac:dyDescent="0.2">
      <c r="B54">
        <v>51</v>
      </c>
      <c r="C54" t="s">
        <v>58</v>
      </c>
      <c r="D54">
        <v>14885046</v>
      </c>
    </row>
    <row r="55" spans="2:4" x14ac:dyDescent="0.2">
      <c r="B55">
        <v>52</v>
      </c>
      <c r="C55" t="s">
        <v>59</v>
      </c>
      <c r="D55">
        <v>18390739</v>
      </c>
    </row>
    <row r="56" spans="2:4" x14ac:dyDescent="0.2">
      <c r="B56">
        <v>53</v>
      </c>
      <c r="C56" t="s">
        <v>60</v>
      </c>
      <c r="D56">
        <v>19985476</v>
      </c>
    </row>
    <row r="57" spans="2:4" x14ac:dyDescent="0.2">
      <c r="B57">
        <v>54</v>
      </c>
      <c r="C57" t="s">
        <v>61</v>
      </c>
      <c r="D57">
        <v>1884816</v>
      </c>
    </row>
    <row r="58" spans="2:4" x14ac:dyDescent="0.2">
      <c r="B58">
        <v>55</v>
      </c>
      <c r="C58" t="s">
        <v>62</v>
      </c>
      <c r="D58">
        <v>8960047</v>
      </c>
    </row>
    <row r="59" spans="2:4" x14ac:dyDescent="0.2">
      <c r="B59">
        <v>56</v>
      </c>
      <c r="C59" t="s">
        <v>63</v>
      </c>
      <c r="D59">
        <v>7982484</v>
      </c>
    </row>
    <row r="60" spans="2:4" x14ac:dyDescent="0.2">
      <c r="B60">
        <v>57</v>
      </c>
      <c r="C60" t="s">
        <v>64</v>
      </c>
      <c r="D60">
        <v>5221890</v>
      </c>
    </row>
    <row r="61" spans="2:4" x14ac:dyDescent="0.2">
      <c r="B61">
        <v>58</v>
      </c>
      <c r="C61" t="s">
        <v>65</v>
      </c>
      <c r="D61">
        <v>8575226</v>
      </c>
    </row>
    <row r="62" spans="2:4" x14ac:dyDescent="0.2">
      <c r="B62">
        <v>59</v>
      </c>
      <c r="C62" t="s">
        <v>66</v>
      </c>
      <c r="D62">
        <v>12712031</v>
      </c>
    </row>
    <row r="63" spans="2:4" x14ac:dyDescent="0.2">
      <c r="B63">
        <v>60</v>
      </c>
      <c r="C63" t="s">
        <v>67</v>
      </c>
      <c r="D63">
        <v>1590171</v>
      </c>
    </row>
    <row r="64" spans="2:4" x14ac:dyDescent="0.2">
      <c r="B64">
        <v>61</v>
      </c>
      <c r="C64" t="s">
        <v>68</v>
      </c>
      <c r="D64">
        <v>1009054</v>
      </c>
    </row>
    <row r="65" spans="2:4" x14ac:dyDescent="0.2">
      <c r="B65">
        <v>62</v>
      </c>
      <c r="C65" t="s">
        <v>69</v>
      </c>
      <c r="D65">
        <v>470314</v>
      </c>
    </row>
    <row r="66" spans="2:4" x14ac:dyDescent="0.2">
      <c r="B66">
        <v>63</v>
      </c>
      <c r="C66" t="s">
        <v>70</v>
      </c>
      <c r="D66">
        <v>408098</v>
      </c>
    </row>
    <row r="67" spans="2:4" x14ac:dyDescent="0.2">
      <c r="B67">
        <v>64</v>
      </c>
      <c r="C67" t="s">
        <v>71</v>
      </c>
      <c r="D67">
        <v>11256030</v>
      </c>
    </row>
    <row r="68" spans="2:4" x14ac:dyDescent="0.2">
      <c r="B68">
        <v>65</v>
      </c>
      <c r="C68" t="s">
        <v>72</v>
      </c>
      <c r="D68">
        <v>895785</v>
      </c>
    </row>
    <row r="69" spans="2:4" x14ac:dyDescent="0.2">
      <c r="B69">
        <v>66</v>
      </c>
      <c r="C69" t="s">
        <v>73</v>
      </c>
      <c r="D69">
        <v>1930037</v>
      </c>
    </row>
    <row r="70" spans="2:4" x14ac:dyDescent="0.2">
      <c r="B70">
        <v>67</v>
      </c>
      <c r="C70" t="s">
        <v>74</v>
      </c>
      <c r="D70">
        <v>628608</v>
      </c>
    </row>
    <row r="71" spans="2:4" x14ac:dyDescent="0.2">
      <c r="B71">
        <v>69</v>
      </c>
      <c r="C71" t="s">
        <v>75</v>
      </c>
      <c r="D71">
        <v>109572</v>
      </c>
    </row>
    <row r="72" spans="2:4" x14ac:dyDescent="0.2">
      <c r="B72">
        <v>70</v>
      </c>
      <c r="C72" t="s">
        <v>76</v>
      </c>
      <c r="D72">
        <v>244239</v>
      </c>
    </row>
    <row r="73" spans="2:4" x14ac:dyDescent="0.2">
      <c r="B73">
        <v>71</v>
      </c>
      <c r="C73" t="s">
        <v>77</v>
      </c>
      <c r="D73">
        <v>268764</v>
      </c>
    </row>
    <row r="74" spans="2:4" x14ac:dyDescent="0.2">
      <c r="B74">
        <v>72</v>
      </c>
      <c r="C74" t="s">
        <v>78</v>
      </c>
      <c r="D74">
        <v>135803</v>
      </c>
    </row>
    <row r="75" spans="2:4" x14ac:dyDescent="0.2">
      <c r="B75">
        <v>73</v>
      </c>
      <c r="C75" t="s">
        <v>79</v>
      </c>
      <c r="D75">
        <v>339660</v>
      </c>
    </row>
    <row r="76" spans="2:4" x14ac:dyDescent="0.2">
      <c r="B76">
        <v>74</v>
      </c>
      <c r="C76" t="s">
        <v>80</v>
      </c>
      <c r="D76">
        <v>228024</v>
      </c>
    </row>
    <row r="77" spans="2:4" x14ac:dyDescent="0.2">
      <c r="B77">
        <v>75</v>
      </c>
      <c r="C77" t="s">
        <v>81</v>
      </c>
      <c r="D77">
        <v>9583485</v>
      </c>
    </row>
    <row r="78" spans="2:4" x14ac:dyDescent="0.2">
      <c r="B78">
        <v>76</v>
      </c>
      <c r="C78" t="s">
        <v>109</v>
      </c>
      <c r="D78">
        <v>273476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C815454A62A8440B612700370D29EAD" ma:contentTypeVersion="13" ma:contentTypeDescription="Create a new document." ma:contentTypeScope="" ma:versionID="490395524087c0ba2fac5d06ba5bef85">
  <xsd:schema xmlns:xsd="http://www.w3.org/2001/XMLSchema" xmlns:xs="http://www.w3.org/2001/XMLSchema" xmlns:p="http://schemas.microsoft.com/office/2006/metadata/properties" xmlns:ns3="3425efc7-ed73-40ed-9788-65e86f292336" xmlns:ns4="727c9c20-9660-4f1e-aaaa-aad235e1e470" targetNamespace="http://schemas.microsoft.com/office/2006/metadata/properties" ma:root="true" ma:fieldsID="91f1963ef4148024eb547f7bdcc00ca1" ns3:_="" ns4:_="">
    <xsd:import namespace="3425efc7-ed73-40ed-9788-65e86f292336"/>
    <xsd:import namespace="727c9c20-9660-4f1e-aaaa-aad235e1e47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25efc7-ed73-40ed-9788-65e86f2923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7c9c20-9660-4f1e-aaaa-aad235e1e47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BAB88C-B0EF-4A47-80F8-89D08F5ABC2B}">
  <ds:schemaRefs>
    <ds:schemaRef ds:uri="http://schemas.microsoft.com/sharepoint/v3/contenttype/forms"/>
  </ds:schemaRefs>
</ds:datastoreItem>
</file>

<file path=customXml/itemProps2.xml><?xml version="1.0" encoding="utf-8"?>
<ds:datastoreItem xmlns:ds="http://schemas.openxmlformats.org/officeDocument/2006/customXml" ds:itemID="{4104C2C2-DEDF-4359-9ED0-A2A20DFC4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25efc7-ed73-40ed-9788-65e86f292336"/>
    <ds:schemaRef ds:uri="727c9c20-9660-4f1e-aaaa-aad235e1e4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DC64F9-91AB-4E33-B530-8F28D30C78CA}">
  <ds:schemaRefs>
    <ds:schemaRef ds:uri="http://schemas.microsoft.com/office/infopath/2007/PartnerControls"/>
    <ds:schemaRef ds:uri="http://purl.org/dc/terms/"/>
    <ds:schemaRef ds:uri="http://schemas.microsoft.com/office/2006/documentManagement/types"/>
    <ds:schemaRef ds:uri="http://purl.org/dc/elements/1.1/"/>
    <ds:schemaRef ds:uri="http://purl.org/dc/dcmitype/"/>
    <ds:schemaRef ds:uri="727c9c20-9660-4f1e-aaaa-aad235e1e470"/>
    <ds:schemaRef ds:uri="http://schemas.openxmlformats.org/package/2006/metadata/core-properties"/>
    <ds:schemaRef ds:uri="3425efc7-ed73-40ed-9788-65e86f292336"/>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District</vt:lpstr>
      <vt:lpstr>Data</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Bemis, Josh</dc:creator>
  <cp:lastModifiedBy>Bemis, Josh</cp:lastModifiedBy>
  <cp:lastPrinted>2021-05-14T19:14:15Z</cp:lastPrinted>
  <dcterms:created xsi:type="dcterms:W3CDTF">2021-05-06T17:36:22Z</dcterms:created>
  <dcterms:modified xsi:type="dcterms:W3CDTF">2021-10-27T19:48:53Z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0x0101005C815454A62A8440B612700370D29EAD</vt:lpwstr>
  </property>
</Properties>
</file>