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megan.penik/Desktop/arp/"/>
    </mc:Choice>
  </mc:AlternateContent>
  <xr:revisionPtr revIDLastSave="0" documentId="13_ncr:1_{37A83515-D553-204F-A92B-6E36E91562C5}" xr6:coauthVersionLast="47" xr6:coauthVersionMax="47" xr10:uidLastSave="{00000000-0000-0000-0000-000000000000}"/>
  <bookViews>
    <workbookView xWindow="0" yWindow="500" windowWidth="21600" windowHeight="10220" xr2:uid="{00000000-000D-0000-FFFF-FFFF00000000}"/>
  </bookViews>
  <sheets>
    <sheet name="Sheet1" sheetId="1" r:id="rId1"/>
  </sheets>
  <definedNames>
    <definedName name="Account_Title">Sheet1!$E$9</definedName>
    <definedName name="Activity_Number">Sheet1!$D$9</definedName>
    <definedName name="Amount_for_1_3_allocation">Sheet1!$H$9</definedName>
    <definedName name="Amount_for_2_3_allocation">Sheet1!$G$9</definedName>
    <definedName name="FTE__Position">Sheet1!$F$9</definedName>
    <definedName name="Function">Sheet1!$A$9</definedName>
    <definedName name="Object">Sheet1!$B$9</definedName>
    <definedName name="Total_allocation">Sheet1!$I$9</definedName>
    <definedName name="Use_of__Funds_Number">Sheet1!$C$9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6" i="1" l="1"/>
  <c r="I145" i="1"/>
  <c r="I144" i="1"/>
  <c r="I143" i="1"/>
  <c r="H141" i="1"/>
  <c r="G141" i="1"/>
  <c r="H140" i="1"/>
  <c r="G140" i="1"/>
  <c r="H138" i="1"/>
  <c r="G138" i="1"/>
  <c r="I138" i="1" s="1"/>
  <c r="H137" i="1"/>
  <c r="I137" i="1" s="1"/>
  <c r="G137" i="1"/>
  <c r="I136" i="1"/>
  <c r="I135" i="1"/>
  <c r="G133" i="1"/>
  <c r="H134" i="1"/>
  <c r="G134" i="1"/>
  <c r="H133" i="1"/>
  <c r="H131" i="1"/>
  <c r="G131" i="1"/>
  <c r="H130" i="1"/>
  <c r="G130" i="1"/>
  <c r="G113" i="1"/>
  <c r="G118" i="1"/>
  <c r="G120" i="1"/>
  <c r="G121" i="1"/>
  <c r="G123" i="1"/>
  <c r="H112" i="1"/>
  <c r="G112" i="1" s="1"/>
  <c r="H113" i="1"/>
  <c r="H114" i="1"/>
  <c r="G114" i="1" s="1"/>
  <c r="H115" i="1"/>
  <c r="G115" i="1" s="1"/>
  <c r="H116" i="1"/>
  <c r="G116" i="1" s="1"/>
  <c r="H117" i="1"/>
  <c r="G117" i="1" s="1"/>
  <c r="H118" i="1"/>
  <c r="H119" i="1"/>
  <c r="G119" i="1" s="1"/>
  <c r="H120" i="1"/>
  <c r="H121" i="1"/>
  <c r="H122" i="1"/>
  <c r="G122" i="1" s="1"/>
  <c r="H123" i="1"/>
  <c r="I129" i="1"/>
  <c r="I128" i="1"/>
  <c r="I127" i="1"/>
  <c r="I126" i="1"/>
  <c r="I125" i="1"/>
  <c r="I124" i="1"/>
  <c r="H110" i="1"/>
  <c r="G110" i="1" s="1"/>
  <c r="H109" i="1"/>
  <c r="G109" i="1"/>
  <c r="H108" i="1"/>
  <c r="G108" i="1" s="1"/>
  <c r="H107" i="1"/>
  <c r="G107" i="1"/>
  <c r="H106" i="1"/>
  <c r="G106" i="1"/>
  <c r="H105" i="1"/>
  <c r="G105" i="1"/>
  <c r="H104" i="1"/>
  <c r="G104" i="1" s="1"/>
  <c r="H103" i="1"/>
  <c r="G103" i="1"/>
  <c r="H102" i="1"/>
  <c r="G102" i="1"/>
  <c r="H101" i="1"/>
  <c r="G101" i="1"/>
  <c r="H100" i="1"/>
  <c r="G100" i="1" s="1"/>
  <c r="H99" i="1"/>
  <c r="G99" i="1"/>
  <c r="H97" i="1"/>
  <c r="G97" i="1" s="1"/>
  <c r="H96" i="1"/>
  <c r="G96" i="1" s="1"/>
  <c r="H95" i="1"/>
  <c r="G95" i="1" s="1"/>
  <c r="H94" i="1"/>
  <c r="G94" i="1"/>
  <c r="H93" i="1"/>
  <c r="G93" i="1" s="1"/>
  <c r="H92" i="1"/>
  <c r="G92" i="1" s="1"/>
  <c r="H91" i="1"/>
  <c r="G91" i="1" s="1"/>
  <c r="H90" i="1"/>
  <c r="G90" i="1"/>
  <c r="H89" i="1"/>
  <c r="G89" i="1" s="1"/>
  <c r="G88" i="1"/>
  <c r="H88" i="1"/>
  <c r="I87" i="1"/>
  <c r="I86" i="1"/>
  <c r="I80" i="1"/>
  <c r="H85" i="1"/>
  <c r="G85" i="1"/>
  <c r="H84" i="1"/>
  <c r="I84" i="1" s="1"/>
  <c r="G84" i="1"/>
  <c r="I83" i="1"/>
  <c r="H82" i="1"/>
  <c r="G82" i="1"/>
  <c r="H81" i="1"/>
  <c r="G81" i="1"/>
  <c r="H79" i="1"/>
  <c r="G79" i="1"/>
  <c r="I79" i="1" s="1"/>
  <c r="H78" i="1"/>
  <c r="G78" i="1"/>
  <c r="H72" i="1"/>
  <c r="G72" i="1"/>
  <c r="H76" i="1"/>
  <c r="G76" i="1"/>
  <c r="I76" i="1" s="1"/>
  <c r="H75" i="1"/>
  <c r="G75" i="1"/>
  <c r="I74" i="1"/>
  <c r="H73" i="1"/>
  <c r="G73" i="1"/>
  <c r="I71" i="1"/>
  <c r="H70" i="1"/>
  <c r="G70" i="1"/>
  <c r="H69" i="1"/>
  <c r="G69" i="1"/>
  <c r="I69" i="1" s="1"/>
  <c r="I68" i="1"/>
  <c r="H67" i="1"/>
  <c r="G67" i="1"/>
  <c r="H66" i="1"/>
  <c r="G66" i="1"/>
  <c r="I65" i="1"/>
  <c r="I77" i="1"/>
  <c r="I64" i="1"/>
  <c r="H63" i="1"/>
  <c r="G63" i="1"/>
  <c r="I63" i="1" s="1"/>
  <c r="H62" i="1"/>
  <c r="I62" i="1" s="1"/>
  <c r="G62" i="1"/>
  <c r="H59" i="1"/>
  <c r="G59" i="1"/>
  <c r="I59" i="1" s="1"/>
  <c r="H58" i="1"/>
  <c r="G58" i="1"/>
  <c r="G55" i="1"/>
  <c r="I56" i="1"/>
  <c r="H56" i="1"/>
  <c r="G56" i="1"/>
  <c r="H55" i="1"/>
  <c r="I55" i="1" s="1"/>
  <c r="H53" i="1"/>
  <c r="G53" i="1"/>
  <c r="H52" i="1"/>
  <c r="G52" i="1"/>
  <c r="I51" i="1"/>
  <c r="I61" i="1"/>
  <c r="I60" i="1"/>
  <c r="I57" i="1"/>
  <c r="I54" i="1"/>
  <c r="H50" i="1"/>
  <c r="G50" i="1"/>
  <c r="I50" i="1" s="1"/>
  <c r="I49" i="1"/>
  <c r="H49" i="1"/>
  <c r="G49" i="1"/>
  <c r="I48" i="1"/>
  <c r="I47" i="1"/>
  <c r="H47" i="1"/>
  <c r="G47" i="1"/>
  <c r="H46" i="1"/>
  <c r="G46" i="1"/>
  <c r="I46" i="1" s="1"/>
  <c r="I45" i="1"/>
  <c r="H43" i="1"/>
  <c r="G43" i="1"/>
  <c r="I43" i="1" s="1"/>
  <c r="I42" i="1"/>
  <c r="I41" i="1"/>
  <c r="I40" i="1"/>
  <c r="I39" i="1"/>
  <c r="H38" i="1"/>
  <c r="G38" i="1"/>
  <c r="I37" i="1"/>
  <c r="I44" i="1"/>
  <c r="I36" i="1"/>
  <c r="I35" i="1"/>
  <c r="H34" i="1"/>
  <c r="G34" i="1"/>
  <c r="I33" i="1"/>
  <c r="H25" i="1"/>
  <c r="G25" i="1"/>
  <c r="I25" i="1" s="1"/>
  <c r="I32" i="1"/>
  <c r="H31" i="1"/>
  <c r="G31" i="1"/>
  <c r="I31" i="1" s="1"/>
  <c r="I30" i="1"/>
  <c r="I29" i="1"/>
  <c r="H28" i="1"/>
  <c r="G28" i="1"/>
  <c r="I27" i="1"/>
  <c r="I26" i="1"/>
  <c r="I23" i="1"/>
  <c r="H22" i="1"/>
  <c r="G22" i="1"/>
  <c r="I20" i="1"/>
  <c r="H19" i="1"/>
  <c r="G19" i="1"/>
  <c r="H12" i="1"/>
  <c r="G12" i="1"/>
  <c r="I148" i="1"/>
  <c r="I147" i="1"/>
  <c r="I142" i="1"/>
  <c r="I139" i="1"/>
  <c r="I24" i="1"/>
  <c r="I21" i="1"/>
  <c r="I18" i="1"/>
  <c r="I17" i="1"/>
  <c r="I16" i="1"/>
  <c r="I15" i="1"/>
  <c r="H15" i="1"/>
  <c r="G15" i="1"/>
  <c r="I11" i="1"/>
  <c r="I10" i="1"/>
  <c r="I78" i="1" l="1"/>
  <c r="I58" i="1"/>
  <c r="I81" i="1"/>
  <c r="I66" i="1"/>
  <c r="I82" i="1"/>
  <c r="I34" i="1"/>
  <c r="I67" i="1"/>
  <c r="I140" i="1"/>
  <c r="I141" i="1"/>
  <c r="I133" i="1"/>
  <c r="I134" i="1"/>
  <c r="I130" i="1"/>
  <c r="I131" i="1"/>
  <c r="I85" i="1"/>
  <c r="I75" i="1"/>
  <c r="I73" i="1"/>
  <c r="I72" i="1"/>
  <c r="I70" i="1"/>
  <c r="I52" i="1"/>
  <c r="I53" i="1"/>
  <c r="H149" i="1"/>
  <c r="I38" i="1"/>
  <c r="I28" i="1"/>
  <c r="G149" i="1"/>
  <c r="I22" i="1"/>
  <c r="I19" i="1"/>
  <c r="I12" i="1"/>
  <c r="I149" i="1" s="1"/>
</calcChain>
</file>

<file path=xl/sharedStrings.xml><?xml version="1.0" encoding="utf-8"?>
<sst xmlns="http://schemas.openxmlformats.org/spreadsheetml/2006/main" count="213" uniqueCount="156">
  <si>
    <t>Function</t>
  </si>
  <si>
    <t>Object</t>
  </si>
  <si>
    <t xml:space="preserve">Account Title </t>
  </si>
  <si>
    <t>FLORIDA DEPARTMENT OF EDUCATION</t>
  </si>
  <si>
    <t>FTE 
Position</t>
  </si>
  <si>
    <t xml:space="preserve">TOTAL </t>
  </si>
  <si>
    <t>Richard Corcoran, Commissioner</t>
  </si>
  <si>
    <t>Page 1 of 1</t>
  </si>
  <si>
    <t>B) ________________________
     Project Number</t>
  </si>
  <si>
    <t xml:space="preserve">Use of 
Funds
Number**  </t>
  </si>
  <si>
    <t>Activity
Number**</t>
  </si>
  <si>
    <t>**Use of Funds Number and Activity Number should align with the activities reported in the LEA ARP Plan, Application and Assurances.</t>
  </si>
  <si>
    <t xml:space="preserve">Amount for 1/3 allocation </t>
  </si>
  <si>
    <t xml:space="preserve">Amount for 2/3 allocation </t>
  </si>
  <si>
    <t xml:space="preserve">Total allocation </t>
  </si>
  <si>
    <t>ARP ESSER BUDGET NARRATIVE FORM</t>
  </si>
  <si>
    <t>ARP ESSER Lump Sum DOE 101</t>
  </si>
  <si>
    <t>TAPS Number 
22A-175</t>
  </si>
  <si>
    <t>OASDI for Summer Workshop Teachers</t>
  </si>
  <si>
    <t>Materials and Supplies for Summer Program @ STP</t>
  </si>
  <si>
    <t>Summer Program Coordinator @ STP</t>
  </si>
  <si>
    <t>OASDI for Summer Program Coordinator @ STP</t>
  </si>
  <si>
    <t xml:space="preserve">Other Purchased Services - Buses </t>
  </si>
  <si>
    <t>OASDI for STP Teachers</t>
  </si>
  <si>
    <t>Materials and Supplies for Saturday Program @ STP</t>
  </si>
  <si>
    <t>Saturday and Afterschool Program Coordinator @ STP</t>
  </si>
  <si>
    <t>OASDI for Coordinator</t>
  </si>
  <si>
    <t xml:space="preserve">A) _SouthTech Charter (50D)_
     Name of Eligible Recipient </t>
  </si>
  <si>
    <t>OASDI for STA Teachers</t>
  </si>
  <si>
    <t>OASDI for afterschool tutors</t>
  </si>
  <si>
    <t>4 teachers @ $25/hour for 2 hours (120days/year for 3 years) afterschool tutors @ STP</t>
  </si>
  <si>
    <t>4 teachers @ $25/hour for 2 hours (120days/year for 3 years) afterschool tutors @ STA</t>
  </si>
  <si>
    <t xml:space="preserve"> Program Coordinator @ STA for Credit Recovery</t>
  </si>
  <si>
    <t>Program Coordinator @ STA for 9th Grade Bootcamp</t>
  </si>
  <si>
    <t>Program Coordinator @ STA for ACT/SAT Intensive</t>
  </si>
  <si>
    <t>OASDI for Summer Program Coordinators</t>
  </si>
  <si>
    <t>Paraprofessional for SY24</t>
  </si>
  <si>
    <t>2 Classroom Teachers @ STP - Reading Summer Workshop @ $25/hour</t>
  </si>
  <si>
    <t>2 Classroom Teachers @ STP - Math Summer Workshop @ $25/hour</t>
  </si>
  <si>
    <t>2 Classroom Teachers @ STP - Reading Saturday Bootcamp @ $25/hour</t>
  </si>
  <si>
    <t>2 Classroom Teachers @ STP - Math Saturday Bootcamp @ $25/hour</t>
  </si>
  <si>
    <t>4 Classroom Teachers @ STA - Reading Saturday Bootcamp @ $25/hour</t>
  </si>
  <si>
    <t>2 Classroom Teachers @ STA - Math Saturday Bootcamp @ $25/hour</t>
  </si>
  <si>
    <t>Materials and Supplies for Saturday Program @ STA @ $25/hour</t>
  </si>
  <si>
    <t>Saturday and Afterschool Program Coordinator @ STA @ $25/hour</t>
  </si>
  <si>
    <t>2 Classroom Teachers @ STA - Credit Recovery Lab @ $25/hour</t>
  </si>
  <si>
    <t>3 Classroom Teachers @ STA - 9th Grade Bootcamp @ $25/hour</t>
  </si>
  <si>
    <t>2 Classroom Teachers @ STA - ACT/SAT Intensive @ $25/hour</t>
  </si>
  <si>
    <t>FRS Benefits for Paraprofessional @ 10.81%</t>
  </si>
  <si>
    <t>OASDI Benefits for Paraprofessional @ 7.65%</t>
  </si>
  <si>
    <t>FRS Benefits for ELA Instructors @ 10.81%</t>
  </si>
  <si>
    <t>OASDI Benefits for ELA Instructors @ 7.65%</t>
  </si>
  <si>
    <t>Math Instructors @ STA (SY22-24) (2.33 FTE for 3 years)</t>
  </si>
  <si>
    <t>ELA Instructors @ STA (SY22-24) (2 FTE for 3 years)</t>
  </si>
  <si>
    <t>ELA Instructor @ STP (1 FTE for 3 years)</t>
  </si>
  <si>
    <t>FRS Benefits for Math Instructors @ 10.81%</t>
  </si>
  <si>
    <t>OASDI Benefits for Math Instructors @ 7.65%</t>
  </si>
  <si>
    <t>FRS Benefits for ELA Instructor @ 10.81%</t>
  </si>
  <si>
    <t>OASDI Benefits for ELA Instructor @ 7.65%</t>
  </si>
  <si>
    <t>Math Coach @ STP (0.5 FTE for 3 years)</t>
  </si>
  <si>
    <t>AP/SAT/ACT/PSAT Fees</t>
  </si>
  <si>
    <t>2A</t>
  </si>
  <si>
    <t>2B</t>
  </si>
  <si>
    <t>ESE Resource Teacher/Paraprofessional (1 FTE for 2 years)</t>
  </si>
  <si>
    <t>FRS Benefits for ESE Resource Teacher @ 10.81%</t>
  </si>
  <si>
    <t>FRS Benefits for Math Coach @ 10.81%</t>
  </si>
  <si>
    <t>OASDI Benefits for Math Coach @ 7.65%</t>
  </si>
  <si>
    <t>OASDI Benefits for ESE Resource Teacher @ 7.65%</t>
  </si>
  <si>
    <t>Other purchased Services - Bus Passes for SWD ($7/day for three years)</t>
  </si>
  <si>
    <t>2F</t>
  </si>
  <si>
    <t>CTE Instructors (1 FTE for 3 years, 1 FTE for 2 years)</t>
  </si>
  <si>
    <t>FRS Benefits for CTE Teachers @ 10.81%</t>
  </si>
  <si>
    <t>OASDI Benefits for CTE Teachers @ 7.65%</t>
  </si>
  <si>
    <t>FRS Benefits for BIA @ 10.81%</t>
  </si>
  <si>
    <t>OASDI Benefits for BIA Teachers @ 7.65%</t>
  </si>
  <si>
    <t>Behavior Interventionist (0.75 FTE for 3 years)</t>
  </si>
  <si>
    <t>Parent Liaison (0.5 FTE for 3 years)</t>
  </si>
  <si>
    <t>FRS Benefits for Parent Liaison @ 10.81%</t>
  </si>
  <si>
    <t>OASDI Benefits for Parent Liaison @ 7.65%</t>
  </si>
  <si>
    <t>Graduation Coach (0.25 FTE for 3 years)</t>
  </si>
  <si>
    <t>2 STEM Teachers (3 FTE for 3 years)</t>
  </si>
  <si>
    <t>FRS Benefits for STEM Teachers @ 10.81%</t>
  </si>
  <si>
    <t>OASDI Benefits for STEM Teachers @ 7.65%</t>
  </si>
  <si>
    <t>FRS Benefits for ELL Parent Advocate @ 10.81%</t>
  </si>
  <si>
    <t>OASDI Benefits for  ELL Parent Advocate @ 7.65%</t>
  </si>
  <si>
    <t>FRS Benefits for Civic Literacy Instructor @ 10.81%</t>
  </si>
  <si>
    <t>OASDI Benefits for Civic Literacy Instructor @ 7.65%</t>
  </si>
  <si>
    <t>ELL Parent Advocate (0.67 FTE for 3 years)</t>
  </si>
  <si>
    <t>Civic Literacy Instructor (0.5 FTE for 3 years)</t>
  </si>
  <si>
    <t>Materials and Supplies for Summer Program @ STA</t>
  </si>
  <si>
    <t>Supplies for Academic Interventions (notebooks, highlighters, post-its, etc)</t>
  </si>
  <si>
    <t>Hemoglobin Testing Cartirdges</t>
  </si>
  <si>
    <t>Hemoglobin Control Solution</t>
  </si>
  <si>
    <t>Emergency Eye Wash Station + refill</t>
  </si>
  <si>
    <t>Transfer Pipettes</t>
  </si>
  <si>
    <t>Microhematocrit Capillary Tubes</t>
  </si>
  <si>
    <t>Clay Tube Sealer (3)</t>
  </si>
  <si>
    <t>EZ Reader Microhematocrit</t>
  </si>
  <si>
    <t>Urine Control Set</t>
  </si>
  <si>
    <t>QuickBue Combo hCG Tests</t>
  </si>
  <si>
    <t>Strep Test Kits</t>
  </si>
  <si>
    <t>Supplies for Medical Academy (see itemized below)</t>
  </si>
  <si>
    <t>Equipment for Medical Academy (see itemized below)</t>
  </si>
  <si>
    <t>PPE Cart II Mobile Protection System</t>
  </si>
  <si>
    <t>Centerifuge</t>
  </si>
  <si>
    <t>Handheld Refractometer</t>
  </si>
  <si>
    <t>HbCheck Hemoglobin Testing SYstem (3)</t>
  </si>
  <si>
    <t>Doppler Package Set</t>
  </si>
  <si>
    <t>Ishihara Test Chart</t>
  </si>
  <si>
    <t>Mechanical chair scale</t>
  </si>
  <si>
    <t>Cholestech Hematology Kit</t>
  </si>
  <si>
    <t>Pro Microscope</t>
  </si>
  <si>
    <t>Standard Microscope (5)</t>
  </si>
  <si>
    <t>6-Channel ECG Educator Pkg w/ Interpretation (2)</t>
  </si>
  <si>
    <t>VitaScan Bladder Scanner w/Antimicrobial Tablet</t>
  </si>
  <si>
    <t>2K</t>
  </si>
  <si>
    <t>Various Academic Software (Itemized Below)</t>
  </si>
  <si>
    <t>Achieve 3000-license for SY24</t>
  </si>
  <si>
    <t>BrainPop-license for SY24</t>
  </si>
  <si>
    <t>Go Guardian-license for SY24</t>
  </si>
  <si>
    <t>Reading A to Z-license for SY24</t>
  </si>
  <si>
    <t>Moby Max-license for SY24</t>
  </si>
  <si>
    <t>Gizmos-license for SY24</t>
  </si>
  <si>
    <t>Nearpod-license for SY24</t>
  </si>
  <si>
    <t>Reading Plus-license for SY24</t>
  </si>
  <si>
    <t>Teachers Pay Teachers-license for SY24</t>
  </si>
  <si>
    <t>No Red Ink-license for SY24</t>
  </si>
  <si>
    <t>Membean-License for SY24</t>
  </si>
  <si>
    <t>Apex-License for SY24</t>
  </si>
  <si>
    <t>20 SmartBoards</t>
  </si>
  <si>
    <t>225 Student Chromebooks with Licenses</t>
  </si>
  <si>
    <t xml:space="preserve">17 Charging Carts </t>
  </si>
  <si>
    <t>130 Laptops with Docking Stations &amp; Protective Sleeves</t>
  </si>
  <si>
    <t>92 Webcams</t>
  </si>
  <si>
    <t>2L</t>
  </si>
  <si>
    <t>1 Mental Health Counselor</t>
  </si>
  <si>
    <t>FRS Benefits for Mental Health Counselor @ 10.81%</t>
  </si>
  <si>
    <t>OASDI Benefits for  Mental Health Counselor @ 7.65%</t>
  </si>
  <si>
    <t>2 Mental Health Counselors (1 @ 0.5 FTE each for three years. 1 @  1 FTE for three years)</t>
  </si>
  <si>
    <t>Contracted Cleaning/Sanitizing Services for 29 months (@ $3,851/month)</t>
  </si>
  <si>
    <t>2Q</t>
  </si>
  <si>
    <t>2R</t>
  </si>
  <si>
    <t xml:space="preserve">2 Custodians </t>
  </si>
  <si>
    <t>FRS Benefits for Custodians @ 10.81%</t>
  </si>
  <si>
    <t>OASDI Benefits for  Custodians @ 7.65%</t>
  </si>
  <si>
    <t>FRS Benefits for Permanent Substitutes @ 10.81%</t>
  </si>
  <si>
    <t>OASDI Benefits for Permanent Substitutes @ 7.65%</t>
  </si>
  <si>
    <t>Permanent Substitutes (5 FTE spread over 3 years)</t>
  </si>
  <si>
    <t>Textbooks</t>
  </si>
  <si>
    <t>Printer Refresh (19 stations)</t>
  </si>
  <si>
    <t>Projector Refresh (9 stations)</t>
  </si>
  <si>
    <t>Scanner Refresh (65 Stations)</t>
  </si>
  <si>
    <t>Monitor Refresh (14 Stations)</t>
  </si>
  <si>
    <t>Cables</t>
  </si>
  <si>
    <t>2S</t>
  </si>
  <si>
    <t>Indirect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</si>
</sst>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44" fontId="0" fillId="0" borderId="1" xfId="1" applyFont="1" applyBorder="1"/>
    <xf numFmtId="0" fontId="0" fillId="0" borderId="0" xfId="0" applyAlignment="1"/>
    <xf numFmtId="0" fontId="6" fillId="0" borderId="0" xfId="0" applyFont="1" applyAlignment="1">
      <alignment horizontal="right"/>
    </xf>
    <xf numFmtId="0" fontId="6" fillId="0" borderId="0" xfId="0" applyFont="1" applyAlignment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left" vertical="top"/>
    </xf>
    <xf numFmtId="164" fontId="0" fillId="0" borderId="1" xfId="1" applyNumberFormat="1" applyFont="1" applyBorder="1"/>
    <xf numFmtId="0" fontId="7" fillId="0" borderId="3" xfId="0" applyFont="1" applyBorder="1" applyAlignment="1">
      <alignment horizontal="right" wrapText="1"/>
    </xf>
    <xf numFmtId="0" fontId="7" fillId="0" borderId="4" xfId="0" applyFont="1" applyBorder="1" applyAlignment="1">
      <alignment horizontal="right" wrapText="1"/>
    </xf>
    <xf numFmtId="0" fontId="7" fillId="0" borderId="5" xfId="0" applyFont="1" applyBorder="1" applyAlignment="1">
      <alignment horizontal="right" wrapText="1"/>
    </xf>
    <xf numFmtId="0" fontId="7" fillId="0" borderId="6" xfId="0" applyFont="1" applyBorder="1" applyAlignment="1">
      <alignment horizontal="right" wrapText="1"/>
    </xf>
    <xf numFmtId="0" fontId="7" fillId="0" borderId="3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left" vertical="top"/>
    </xf>
    <xf numFmtId="0" fontId="8" fillId="0" borderId="7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0" fillId="0" borderId="1" xfId="0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left" vertical="top"/>
    </xf>
    <xf numFmtId="0" fontId="7" fillId="0" borderId="7" xfId="0" applyFont="1" applyBorder="1" applyAlignment="1">
      <alignment horizontal="right"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right" wrapText="1"/>
    </xf>
    <xf numFmtId="44" fontId="7" fillId="0" borderId="7" xfId="1" applyFont="1" applyBorder="1" applyAlignment="1">
      <alignment horizontal="right" wrapText="1"/>
    </xf>
    <xf numFmtId="44" fontId="7" fillId="0" borderId="0" xfId="1" applyFont="1" applyBorder="1" applyAlignment="1">
      <alignment horizontal="right" wrapText="1"/>
    </xf>
    <xf numFmtId="44" fontId="8" fillId="0" borderId="7" xfId="1" applyFont="1" applyBorder="1" applyAlignment="1">
      <alignment horizontal="right" wrapText="1"/>
    </xf>
    <xf numFmtId="0" fontId="7" fillId="0" borderId="7" xfId="0" applyFont="1" applyBorder="1" applyAlignment="1">
      <alignment vertical="top" wrapText="1"/>
    </xf>
    <xf numFmtId="8" fontId="7" fillId="0" borderId="7" xfId="0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vertical="top" wrapText="1"/>
    </xf>
    <xf numFmtId="164" fontId="7" fillId="0" borderId="7" xfId="0" applyNumberFormat="1" applyFont="1" applyBorder="1" applyAlignment="1">
      <alignment horizontal="right" vertical="top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150</xdr:row>
      <xdr:rowOff>1077</xdr:rowOff>
    </xdr:from>
    <xdr:to>
      <xdr:col>8</xdr:col>
      <xdr:colOff>950594</xdr:colOff>
      <xdr:row>152</xdr:row>
      <xdr:rowOff>120015</xdr:rowOff>
    </xdr:to>
    <xdr:pic>
      <xdr:nvPicPr>
        <xdr:cNvPr id="2" name="Picture 3" descr="FDOE Logo_Small (2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7811577"/>
          <a:ext cx="1969769" cy="499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4"/>
  <sheetViews>
    <sheetView tabSelected="1" topLeftCell="E1" workbookViewId="0">
      <selection activeCell="I9" sqref="I9"/>
    </sheetView>
  </sheetViews>
  <sheetFormatPr baseColWidth="10" defaultColWidth="8.83203125" defaultRowHeight="15" x14ac:dyDescent="0.2"/>
  <cols>
    <col min="1" max="1" width="8.6640625" bestFit="1" customWidth="1"/>
    <col min="2" max="2" width="7.1640625" customWidth="1"/>
    <col min="3" max="3" width="10.1640625" customWidth="1"/>
    <col min="4" max="4" width="9.6640625" customWidth="1"/>
    <col min="5" max="5" width="78" bestFit="1" customWidth="1"/>
    <col min="6" max="6" width="8.1640625" bestFit="1" customWidth="1"/>
    <col min="7" max="9" width="21.5" customWidth="1"/>
  </cols>
  <sheetData>
    <row r="1" spans="1:9" x14ac:dyDescent="0.2">
      <c r="A1" s="37" t="s">
        <v>27</v>
      </c>
      <c r="B1" s="38"/>
      <c r="C1" s="38"/>
      <c r="D1" s="38"/>
      <c r="H1" s="39" t="s">
        <v>17</v>
      </c>
      <c r="I1" s="40"/>
    </row>
    <row r="2" spans="1:9" x14ac:dyDescent="0.2">
      <c r="A2" s="38"/>
      <c r="B2" s="38"/>
      <c r="C2" s="38"/>
      <c r="D2" s="38"/>
      <c r="H2" s="40"/>
      <c r="I2" s="40"/>
    </row>
    <row r="3" spans="1:9" x14ac:dyDescent="0.2">
      <c r="A3" s="37" t="s">
        <v>8</v>
      </c>
      <c r="B3" s="38"/>
      <c r="C3" s="38"/>
      <c r="D3" s="38"/>
      <c r="H3" s="40"/>
      <c r="I3" s="40"/>
    </row>
    <row r="4" spans="1:9" x14ac:dyDescent="0.2">
      <c r="A4" s="38"/>
      <c r="B4" s="38"/>
      <c r="C4" s="38"/>
      <c r="D4" s="38"/>
    </row>
    <row r="6" spans="1:9" ht="23.25" customHeight="1" x14ac:dyDescent="0.25">
      <c r="A6" s="43" t="s">
        <v>3</v>
      </c>
      <c r="B6" s="43"/>
      <c r="C6" s="43"/>
      <c r="D6" s="43"/>
      <c r="E6" s="43"/>
      <c r="F6" s="43"/>
      <c r="G6" s="43"/>
      <c r="H6" s="43"/>
      <c r="I6" s="43"/>
    </row>
    <row r="7" spans="1:9" ht="23.25" customHeight="1" x14ac:dyDescent="0.25">
      <c r="A7" s="43" t="s">
        <v>15</v>
      </c>
      <c r="B7" s="43"/>
      <c r="C7" s="43"/>
      <c r="D7" s="43"/>
      <c r="E7" s="43"/>
      <c r="F7" s="43"/>
      <c r="G7" s="43"/>
      <c r="H7" s="43"/>
      <c r="I7" s="43"/>
    </row>
    <row r="9" spans="1:9" ht="43" x14ac:dyDescent="0.2">
      <c r="A9" s="1" t="s">
        <v>0</v>
      </c>
      <c r="B9" s="1" t="s">
        <v>1</v>
      </c>
      <c r="C9" s="2" t="s">
        <v>9</v>
      </c>
      <c r="D9" s="2" t="s">
        <v>10</v>
      </c>
      <c r="E9" s="1" t="s">
        <v>2</v>
      </c>
      <c r="F9" s="2" t="s">
        <v>4</v>
      </c>
      <c r="G9" s="2" t="s">
        <v>13</v>
      </c>
      <c r="H9" s="9" t="s">
        <v>12</v>
      </c>
      <c r="I9" s="10" t="s">
        <v>14</v>
      </c>
    </row>
    <row r="10" spans="1:9" ht="20" customHeight="1" x14ac:dyDescent="0.2">
      <c r="A10" s="4">
        <v>5100</v>
      </c>
      <c r="B10" s="4">
        <v>120</v>
      </c>
      <c r="C10" s="4">
        <v>1</v>
      </c>
      <c r="D10" s="4">
        <v>1</v>
      </c>
      <c r="E10" s="3" t="s">
        <v>37</v>
      </c>
      <c r="F10" s="4"/>
      <c r="G10" s="11">
        <v>4800</v>
      </c>
      <c r="H10" s="12">
        <v>2400</v>
      </c>
      <c r="I10" s="12">
        <f>G10+H10</f>
        <v>7200</v>
      </c>
    </row>
    <row r="11" spans="1:9" ht="20" customHeight="1" x14ac:dyDescent="0.2">
      <c r="A11" s="4">
        <v>5100</v>
      </c>
      <c r="B11" s="4">
        <v>120</v>
      </c>
      <c r="C11" s="4">
        <v>1</v>
      </c>
      <c r="D11" s="4">
        <v>1</v>
      </c>
      <c r="E11" s="3" t="s">
        <v>38</v>
      </c>
      <c r="F11" s="4"/>
      <c r="G11" s="11">
        <v>4800</v>
      </c>
      <c r="H11" s="12">
        <v>2400</v>
      </c>
      <c r="I11" s="12">
        <f>G11+H11</f>
        <v>7200</v>
      </c>
    </row>
    <row r="12" spans="1:9" ht="20" customHeight="1" x14ac:dyDescent="0.2">
      <c r="A12" s="4">
        <v>5100</v>
      </c>
      <c r="B12" s="4">
        <v>220</v>
      </c>
      <c r="C12" s="4">
        <v>1</v>
      </c>
      <c r="D12" s="4">
        <v>1</v>
      </c>
      <c r="E12" s="3" t="s">
        <v>18</v>
      </c>
      <c r="F12" s="4"/>
      <c r="G12" s="11">
        <f>0.0765*SUM(G10+G11)</f>
        <v>734.4</v>
      </c>
      <c r="H12" s="11">
        <f>0.0765*SUM(H10+H11)</f>
        <v>367.2</v>
      </c>
      <c r="I12" s="12">
        <f>G12+H12</f>
        <v>1101.5999999999999</v>
      </c>
    </row>
    <row r="13" spans="1:9" ht="20" customHeight="1" x14ac:dyDescent="0.2">
      <c r="A13" s="4">
        <v>5100</v>
      </c>
      <c r="B13" s="4">
        <v>510</v>
      </c>
      <c r="C13" s="4">
        <v>1</v>
      </c>
      <c r="D13" s="4">
        <v>1</v>
      </c>
      <c r="E13" s="3" t="s">
        <v>19</v>
      </c>
      <c r="F13" s="4"/>
      <c r="G13" s="11">
        <v>2000</v>
      </c>
      <c r="H13" s="12">
        <v>1000</v>
      </c>
      <c r="I13" s="12">
        <v>3000</v>
      </c>
    </row>
    <row r="14" spans="1:9" ht="20" customHeight="1" x14ac:dyDescent="0.2">
      <c r="A14" s="4">
        <v>6300</v>
      </c>
      <c r="B14" s="4">
        <v>120</v>
      </c>
      <c r="C14" s="4">
        <v>1</v>
      </c>
      <c r="D14" s="4">
        <v>1</v>
      </c>
      <c r="E14" s="3" t="s">
        <v>20</v>
      </c>
      <c r="F14" s="4"/>
      <c r="G14" s="11">
        <v>4000</v>
      </c>
      <c r="H14" s="12">
        <v>2000</v>
      </c>
      <c r="I14" s="12">
        <v>6000</v>
      </c>
    </row>
    <row r="15" spans="1:9" ht="20" customHeight="1" x14ac:dyDescent="0.2">
      <c r="A15" s="4">
        <v>6300</v>
      </c>
      <c r="B15" s="4">
        <v>220</v>
      </c>
      <c r="C15" s="4">
        <v>1</v>
      </c>
      <c r="D15" s="4">
        <v>1</v>
      </c>
      <c r="E15" s="3" t="s">
        <v>21</v>
      </c>
      <c r="F15" s="4"/>
      <c r="G15" s="11">
        <f>0.0765*G14</f>
        <v>306</v>
      </c>
      <c r="H15" s="11">
        <f>0.0765*H14</f>
        <v>153</v>
      </c>
      <c r="I15" s="12">
        <f>G15+H15</f>
        <v>459</v>
      </c>
    </row>
    <row r="16" spans="1:9" ht="20" customHeight="1" thickBot="1" x14ac:dyDescent="0.25">
      <c r="A16" s="4">
        <v>5200</v>
      </c>
      <c r="B16" s="4">
        <v>390</v>
      </c>
      <c r="C16" s="4">
        <v>1</v>
      </c>
      <c r="D16" s="4">
        <v>1</v>
      </c>
      <c r="E16" s="3" t="s">
        <v>22</v>
      </c>
      <c r="F16" s="4"/>
      <c r="G16" s="11">
        <v>13872</v>
      </c>
      <c r="H16" s="12">
        <v>6936</v>
      </c>
      <c r="I16" s="12">
        <f>G16+H16</f>
        <v>20808</v>
      </c>
    </row>
    <row r="17" spans="1:9" ht="20" customHeight="1" thickBot="1" x14ac:dyDescent="0.25">
      <c r="A17" s="13">
        <v>5100</v>
      </c>
      <c r="B17" s="14">
        <v>120</v>
      </c>
      <c r="C17" s="4">
        <v>1</v>
      </c>
      <c r="D17" s="4">
        <v>2</v>
      </c>
      <c r="E17" s="17" t="s">
        <v>39</v>
      </c>
      <c r="F17" s="4"/>
      <c r="G17" s="11">
        <v>2400</v>
      </c>
      <c r="H17" s="12">
        <v>1200</v>
      </c>
      <c r="I17" s="12">
        <f t="shared" ref="I17:I148" si="0">G17+H17</f>
        <v>3600</v>
      </c>
    </row>
    <row r="18" spans="1:9" ht="20" customHeight="1" thickBot="1" x14ac:dyDescent="0.25">
      <c r="A18" s="15">
        <v>5100</v>
      </c>
      <c r="B18" s="16">
        <v>120</v>
      </c>
      <c r="C18" s="4">
        <v>1</v>
      </c>
      <c r="D18" s="4">
        <v>2</v>
      </c>
      <c r="E18" s="18" t="s">
        <v>40</v>
      </c>
      <c r="F18" s="4"/>
      <c r="G18" s="11">
        <v>2400</v>
      </c>
      <c r="H18" s="12">
        <v>1200</v>
      </c>
      <c r="I18" s="12">
        <f t="shared" si="0"/>
        <v>3600</v>
      </c>
    </row>
    <row r="19" spans="1:9" ht="20" customHeight="1" thickBot="1" x14ac:dyDescent="0.25">
      <c r="A19" s="15">
        <v>5100</v>
      </c>
      <c r="B19" s="16">
        <v>220</v>
      </c>
      <c r="C19" s="4">
        <v>1</v>
      </c>
      <c r="D19" s="4">
        <v>2</v>
      </c>
      <c r="E19" s="18" t="s">
        <v>23</v>
      </c>
      <c r="F19" s="4"/>
      <c r="G19" s="11">
        <f>0.0765*SUM(G17+G18)</f>
        <v>367.2</v>
      </c>
      <c r="H19" s="11">
        <f>0.0765*SUM(H17+H18)</f>
        <v>183.6</v>
      </c>
      <c r="I19" s="12">
        <f t="shared" si="0"/>
        <v>550.79999999999995</v>
      </c>
    </row>
    <row r="20" spans="1:9" ht="20" customHeight="1" thickBot="1" x14ac:dyDescent="0.25">
      <c r="A20" s="4">
        <v>5100</v>
      </c>
      <c r="B20" s="4">
        <v>510</v>
      </c>
      <c r="C20" s="4">
        <v>1</v>
      </c>
      <c r="D20" s="4">
        <v>2</v>
      </c>
      <c r="E20" s="3" t="s">
        <v>24</v>
      </c>
      <c r="F20" s="4"/>
      <c r="G20" s="11">
        <v>1000</v>
      </c>
      <c r="H20" s="12">
        <v>500</v>
      </c>
      <c r="I20" s="12">
        <f t="shared" si="0"/>
        <v>1500</v>
      </c>
    </row>
    <row r="21" spans="1:9" ht="20" customHeight="1" thickBot="1" x14ac:dyDescent="0.25">
      <c r="A21" s="13">
        <v>6300</v>
      </c>
      <c r="B21" s="14">
        <v>120</v>
      </c>
      <c r="C21" s="4">
        <v>1</v>
      </c>
      <c r="D21" s="4">
        <v>2</v>
      </c>
      <c r="E21" s="3" t="s">
        <v>25</v>
      </c>
      <c r="F21" s="4"/>
      <c r="G21" s="11">
        <v>2500</v>
      </c>
      <c r="H21" s="12">
        <v>1250</v>
      </c>
      <c r="I21" s="12">
        <f t="shared" si="0"/>
        <v>3750</v>
      </c>
    </row>
    <row r="22" spans="1:9" ht="20" customHeight="1" thickBot="1" x14ac:dyDescent="0.25">
      <c r="A22" s="15">
        <v>6300</v>
      </c>
      <c r="B22" s="16">
        <v>220</v>
      </c>
      <c r="C22" s="4">
        <v>1</v>
      </c>
      <c r="D22" s="4">
        <v>2</v>
      </c>
      <c r="E22" s="3" t="s">
        <v>26</v>
      </c>
      <c r="F22" s="4"/>
      <c r="G22" s="11">
        <f>0.0765*G21</f>
        <v>191.25</v>
      </c>
      <c r="H22" s="11">
        <f>0.0765*H21</f>
        <v>95.625</v>
      </c>
      <c r="I22" s="12">
        <f t="shared" si="0"/>
        <v>286.875</v>
      </c>
    </row>
    <row r="23" spans="1:9" ht="20" customHeight="1" x14ac:dyDescent="0.2">
      <c r="A23" s="4">
        <v>5200</v>
      </c>
      <c r="B23" s="4">
        <v>390</v>
      </c>
      <c r="C23" s="4">
        <v>1</v>
      </c>
      <c r="D23" s="4">
        <v>2</v>
      </c>
      <c r="E23" s="3" t="s">
        <v>22</v>
      </c>
      <c r="F23" s="4"/>
      <c r="G23" s="11">
        <v>6936</v>
      </c>
      <c r="H23" s="12">
        <v>3468</v>
      </c>
      <c r="I23" s="12">
        <f>G23+H23</f>
        <v>10404</v>
      </c>
    </row>
    <row r="24" spans="1:9" ht="20" customHeight="1" x14ac:dyDescent="0.2">
      <c r="A24" s="4">
        <v>5100</v>
      </c>
      <c r="B24" s="4">
        <v>120</v>
      </c>
      <c r="C24" s="4">
        <v>1</v>
      </c>
      <c r="D24" s="4">
        <v>2</v>
      </c>
      <c r="E24" s="3" t="s">
        <v>30</v>
      </c>
      <c r="F24" s="4"/>
      <c r="G24" s="11">
        <v>48000</v>
      </c>
      <c r="H24" s="12">
        <v>24000</v>
      </c>
      <c r="I24" s="12">
        <f t="shared" si="0"/>
        <v>72000</v>
      </c>
    </row>
    <row r="25" spans="1:9" ht="20" customHeight="1" thickBot="1" x14ac:dyDescent="0.25">
      <c r="A25" s="19">
        <v>5100</v>
      </c>
      <c r="B25" s="19">
        <v>220</v>
      </c>
      <c r="C25" s="4">
        <v>1</v>
      </c>
      <c r="D25" s="4">
        <v>2</v>
      </c>
      <c r="E25" s="20" t="s">
        <v>29</v>
      </c>
      <c r="F25" s="4"/>
      <c r="G25" s="11">
        <f>0.0765*G24</f>
        <v>3672</v>
      </c>
      <c r="H25" s="11">
        <f>0.0765*H24</f>
        <v>1836</v>
      </c>
      <c r="I25" s="12">
        <f t="shared" si="0"/>
        <v>5508</v>
      </c>
    </row>
    <row r="26" spans="1:9" ht="20" customHeight="1" thickBot="1" x14ac:dyDescent="0.25">
      <c r="A26" s="13">
        <v>5100</v>
      </c>
      <c r="B26" s="14">
        <v>120</v>
      </c>
      <c r="C26" s="4">
        <v>1</v>
      </c>
      <c r="D26" s="4">
        <v>3</v>
      </c>
      <c r="E26" s="17" t="s">
        <v>41</v>
      </c>
      <c r="F26" s="4"/>
      <c r="G26" s="11">
        <v>9600</v>
      </c>
      <c r="H26" s="12">
        <v>4800</v>
      </c>
      <c r="I26" s="12">
        <f t="shared" ref="I26:I31" si="1">G26+H26</f>
        <v>14400</v>
      </c>
    </row>
    <row r="27" spans="1:9" ht="20" customHeight="1" thickBot="1" x14ac:dyDescent="0.25">
      <c r="A27" s="15">
        <v>5100</v>
      </c>
      <c r="B27" s="16">
        <v>120</v>
      </c>
      <c r="C27" s="4">
        <v>1</v>
      </c>
      <c r="D27" s="4">
        <v>3</v>
      </c>
      <c r="E27" s="18" t="s">
        <v>42</v>
      </c>
      <c r="F27" s="4"/>
      <c r="G27" s="11">
        <v>9600</v>
      </c>
      <c r="H27" s="12">
        <v>4800</v>
      </c>
      <c r="I27" s="12">
        <f t="shared" si="1"/>
        <v>14400</v>
      </c>
    </row>
    <row r="28" spans="1:9" ht="20" customHeight="1" thickBot="1" x14ac:dyDescent="0.25">
      <c r="A28" s="15">
        <v>5100</v>
      </c>
      <c r="B28" s="16">
        <v>220</v>
      </c>
      <c r="C28" s="4">
        <v>1</v>
      </c>
      <c r="D28" s="4">
        <v>3</v>
      </c>
      <c r="E28" s="18" t="s">
        <v>28</v>
      </c>
      <c r="F28" s="4"/>
      <c r="G28" s="11">
        <f>0.0765*SUM(G26+G27)</f>
        <v>1468.8</v>
      </c>
      <c r="H28" s="11">
        <f>0.0765*SUM(H26+H27)</f>
        <v>734.4</v>
      </c>
      <c r="I28" s="12">
        <f t="shared" si="1"/>
        <v>2203.1999999999998</v>
      </c>
    </row>
    <row r="29" spans="1:9" ht="20" customHeight="1" thickBot="1" x14ac:dyDescent="0.25">
      <c r="A29" s="4">
        <v>5100</v>
      </c>
      <c r="B29" s="4">
        <v>510</v>
      </c>
      <c r="C29" s="4">
        <v>1</v>
      </c>
      <c r="D29" s="4">
        <v>3</v>
      </c>
      <c r="E29" s="3" t="s">
        <v>43</v>
      </c>
      <c r="F29" s="4"/>
      <c r="G29" s="11">
        <v>1000</v>
      </c>
      <c r="H29" s="12">
        <v>500</v>
      </c>
      <c r="I29" s="12">
        <f t="shared" si="1"/>
        <v>1500</v>
      </c>
    </row>
    <row r="30" spans="1:9" ht="20" customHeight="1" thickBot="1" x14ac:dyDescent="0.25">
      <c r="A30" s="13">
        <v>6300</v>
      </c>
      <c r="B30" s="14">
        <v>120</v>
      </c>
      <c r="C30" s="4">
        <v>1</v>
      </c>
      <c r="D30" s="4">
        <v>3</v>
      </c>
      <c r="E30" s="3" t="s">
        <v>44</v>
      </c>
      <c r="F30" s="4"/>
      <c r="G30" s="11">
        <v>2500</v>
      </c>
      <c r="H30" s="12">
        <v>1250</v>
      </c>
      <c r="I30" s="12">
        <f t="shared" si="1"/>
        <v>3750</v>
      </c>
    </row>
    <row r="31" spans="1:9" ht="20" customHeight="1" thickBot="1" x14ac:dyDescent="0.25">
      <c r="A31" s="15">
        <v>6300</v>
      </c>
      <c r="B31" s="16">
        <v>220</v>
      </c>
      <c r="C31" s="4">
        <v>1</v>
      </c>
      <c r="D31" s="4">
        <v>3</v>
      </c>
      <c r="E31" s="3" t="s">
        <v>26</v>
      </c>
      <c r="F31" s="4"/>
      <c r="G31" s="11">
        <f>0.0765*G30</f>
        <v>191.25</v>
      </c>
      <c r="H31" s="11">
        <f>0.0765*H30</f>
        <v>95.625</v>
      </c>
      <c r="I31" s="12">
        <f t="shared" si="1"/>
        <v>286.875</v>
      </c>
    </row>
    <row r="32" spans="1:9" ht="20" customHeight="1" x14ac:dyDescent="0.2">
      <c r="A32" s="4">
        <v>5200</v>
      </c>
      <c r="B32" s="4">
        <v>390</v>
      </c>
      <c r="C32" s="4">
        <v>1</v>
      </c>
      <c r="D32" s="4">
        <v>3</v>
      </c>
      <c r="E32" s="3" t="s">
        <v>22</v>
      </c>
      <c r="F32" s="4"/>
      <c r="G32" s="11">
        <v>10404</v>
      </c>
      <c r="H32" s="12">
        <v>5202</v>
      </c>
      <c r="I32" s="12">
        <f>G32+H32</f>
        <v>15606</v>
      </c>
    </row>
    <row r="33" spans="1:9" ht="20" customHeight="1" x14ac:dyDescent="0.2">
      <c r="A33" s="4">
        <v>5100</v>
      </c>
      <c r="B33" s="4">
        <v>120</v>
      </c>
      <c r="C33" s="4">
        <v>1</v>
      </c>
      <c r="D33" s="4">
        <v>3</v>
      </c>
      <c r="E33" s="3" t="s">
        <v>31</v>
      </c>
      <c r="F33" s="4"/>
      <c r="G33" s="11">
        <v>48000</v>
      </c>
      <c r="H33" s="12">
        <v>24000</v>
      </c>
      <c r="I33" s="12">
        <f t="shared" ref="I33:I34" si="2">G33+H33</f>
        <v>72000</v>
      </c>
    </row>
    <row r="34" spans="1:9" ht="20" customHeight="1" x14ac:dyDescent="0.2">
      <c r="A34" s="19">
        <v>5100</v>
      </c>
      <c r="B34" s="19">
        <v>220</v>
      </c>
      <c r="C34" s="4">
        <v>1</v>
      </c>
      <c r="D34" s="4">
        <v>3</v>
      </c>
      <c r="E34" s="20" t="s">
        <v>29</v>
      </c>
      <c r="F34" s="4"/>
      <c r="G34" s="11">
        <f>0.0765*G33</f>
        <v>3672</v>
      </c>
      <c r="H34" s="11">
        <f>0.0765*H33</f>
        <v>1836</v>
      </c>
      <c r="I34" s="12">
        <f t="shared" si="2"/>
        <v>5508</v>
      </c>
    </row>
    <row r="35" spans="1:9" ht="20" customHeight="1" x14ac:dyDescent="0.2">
      <c r="A35" s="4">
        <v>5100</v>
      </c>
      <c r="B35" s="4">
        <v>120</v>
      </c>
      <c r="C35" s="4">
        <v>1</v>
      </c>
      <c r="D35" s="4">
        <v>4</v>
      </c>
      <c r="E35" s="3" t="s">
        <v>45</v>
      </c>
      <c r="F35" s="4"/>
      <c r="G35" s="11">
        <v>9600</v>
      </c>
      <c r="H35" s="12">
        <v>4800</v>
      </c>
      <c r="I35" s="12">
        <f t="shared" ref="I35:I53" si="3">G35+H35</f>
        <v>14400</v>
      </c>
    </row>
    <row r="36" spans="1:9" ht="20" customHeight="1" x14ac:dyDescent="0.2">
      <c r="A36" s="4">
        <v>5100</v>
      </c>
      <c r="B36" s="4">
        <v>120</v>
      </c>
      <c r="C36" s="4">
        <v>1</v>
      </c>
      <c r="D36" s="4">
        <v>4</v>
      </c>
      <c r="E36" s="3" t="s">
        <v>46</v>
      </c>
      <c r="F36" s="4"/>
      <c r="G36" s="11">
        <v>4800</v>
      </c>
      <c r="H36" s="12">
        <v>2400</v>
      </c>
      <c r="I36" s="12">
        <f t="shared" si="3"/>
        <v>7200</v>
      </c>
    </row>
    <row r="37" spans="1:9" ht="20" customHeight="1" x14ac:dyDescent="0.2">
      <c r="A37" s="4">
        <v>5100</v>
      </c>
      <c r="B37" s="4">
        <v>120</v>
      </c>
      <c r="C37" s="4">
        <v>1</v>
      </c>
      <c r="D37" s="4">
        <v>4</v>
      </c>
      <c r="E37" s="3" t="s">
        <v>47</v>
      </c>
      <c r="F37" s="4"/>
      <c r="G37" s="11">
        <v>3200</v>
      </c>
      <c r="H37" s="12">
        <v>1600</v>
      </c>
      <c r="I37" s="12">
        <f t="shared" si="3"/>
        <v>4800</v>
      </c>
    </row>
    <row r="38" spans="1:9" ht="20" customHeight="1" x14ac:dyDescent="0.2">
      <c r="A38" s="4">
        <v>5100</v>
      </c>
      <c r="B38" s="4">
        <v>220</v>
      </c>
      <c r="C38" s="4">
        <v>1</v>
      </c>
      <c r="D38" s="4">
        <v>4</v>
      </c>
      <c r="E38" s="3" t="s">
        <v>18</v>
      </c>
      <c r="F38" s="4"/>
      <c r="G38" s="11">
        <f>0.0765*SUM(G35+G36+G37)</f>
        <v>1346.3999999999999</v>
      </c>
      <c r="H38" s="11">
        <f>0.0765*SUM(H35+H36+H37)</f>
        <v>673.19999999999993</v>
      </c>
      <c r="I38" s="12">
        <f t="shared" si="3"/>
        <v>2019.6</v>
      </c>
    </row>
    <row r="39" spans="1:9" ht="20" customHeight="1" x14ac:dyDescent="0.2">
      <c r="A39" s="4">
        <v>5100</v>
      </c>
      <c r="B39" s="4">
        <v>510</v>
      </c>
      <c r="C39" s="4">
        <v>1</v>
      </c>
      <c r="D39" s="4">
        <v>4</v>
      </c>
      <c r="E39" s="3" t="s">
        <v>89</v>
      </c>
      <c r="F39" s="4"/>
      <c r="G39" s="11">
        <v>3000</v>
      </c>
      <c r="H39" s="12">
        <v>1500</v>
      </c>
      <c r="I39" s="12">
        <f t="shared" si="3"/>
        <v>4500</v>
      </c>
    </row>
    <row r="40" spans="1:9" ht="20" customHeight="1" x14ac:dyDescent="0.2">
      <c r="A40" s="4">
        <v>6300</v>
      </c>
      <c r="B40" s="4">
        <v>120</v>
      </c>
      <c r="C40" s="4">
        <v>1</v>
      </c>
      <c r="D40" s="4">
        <v>4</v>
      </c>
      <c r="E40" s="3" t="s">
        <v>32</v>
      </c>
      <c r="F40" s="4"/>
      <c r="G40" s="11">
        <v>2000</v>
      </c>
      <c r="H40" s="12">
        <v>1000</v>
      </c>
      <c r="I40" s="12">
        <f t="shared" si="3"/>
        <v>3000</v>
      </c>
    </row>
    <row r="41" spans="1:9" ht="20" customHeight="1" x14ac:dyDescent="0.2">
      <c r="A41" s="4">
        <v>6300</v>
      </c>
      <c r="B41" s="4">
        <v>120</v>
      </c>
      <c r="C41" s="4">
        <v>1</v>
      </c>
      <c r="D41" s="4">
        <v>4</v>
      </c>
      <c r="E41" s="3" t="s">
        <v>33</v>
      </c>
      <c r="F41" s="4"/>
      <c r="G41" s="11">
        <v>2000</v>
      </c>
      <c r="H41" s="12">
        <v>1000</v>
      </c>
      <c r="I41" s="12">
        <f t="shared" si="3"/>
        <v>3000</v>
      </c>
    </row>
    <row r="42" spans="1:9" ht="20" customHeight="1" x14ac:dyDescent="0.2">
      <c r="A42" s="4">
        <v>6300</v>
      </c>
      <c r="B42" s="4">
        <v>120</v>
      </c>
      <c r="C42" s="4">
        <v>1</v>
      </c>
      <c r="D42" s="4">
        <v>4</v>
      </c>
      <c r="E42" s="3" t="s">
        <v>34</v>
      </c>
      <c r="F42" s="4"/>
      <c r="G42" s="11">
        <v>2000</v>
      </c>
      <c r="H42" s="12">
        <v>1000</v>
      </c>
      <c r="I42" s="12">
        <f t="shared" si="3"/>
        <v>3000</v>
      </c>
    </row>
    <row r="43" spans="1:9" ht="20" customHeight="1" x14ac:dyDescent="0.2">
      <c r="A43" s="4">
        <v>6300</v>
      </c>
      <c r="B43" s="4">
        <v>220</v>
      </c>
      <c r="C43" s="4">
        <v>1</v>
      </c>
      <c r="D43" s="4">
        <v>4</v>
      </c>
      <c r="E43" s="3" t="s">
        <v>35</v>
      </c>
      <c r="F43" s="4"/>
      <c r="G43" s="11">
        <f>0.0765*SUM(G40+G41+G42)</f>
        <v>459</v>
      </c>
      <c r="H43" s="11">
        <f>0.0765*SUM(H40+H41+H42)</f>
        <v>229.5</v>
      </c>
      <c r="I43" s="12">
        <f t="shared" si="3"/>
        <v>688.5</v>
      </c>
    </row>
    <row r="44" spans="1:9" ht="20" customHeight="1" x14ac:dyDescent="0.2">
      <c r="A44" s="4">
        <v>5200</v>
      </c>
      <c r="B44" s="4">
        <v>390</v>
      </c>
      <c r="C44" s="4">
        <v>1</v>
      </c>
      <c r="D44" s="4">
        <v>4</v>
      </c>
      <c r="E44" s="3" t="s">
        <v>22</v>
      </c>
      <c r="F44" s="4"/>
      <c r="G44" s="11">
        <v>27744</v>
      </c>
      <c r="H44" s="12">
        <v>13872</v>
      </c>
      <c r="I44" s="12">
        <f t="shared" si="3"/>
        <v>41616</v>
      </c>
    </row>
    <row r="45" spans="1:9" ht="20" customHeight="1" x14ac:dyDescent="0.2">
      <c r="A45" s="4">
        <v>5100</v>
      </c>
      <c r="B45" s="4">
        <v>150</v>
      </c>
      <c r="C45" s="4">
        <v>1</v>
      </c>
      <c r="D45" s="4">
        <v>5</v>
      </c>
      <c r="E45" s="3" t="s">
        <v>36</v>
      </c>
      <c r="F45" s="4">
        <v>1</v>
      </c>
      <c r="G45" s="11">
        <v>19040</v>
      </c>
      <c r="H45" s="12">
        <v>9520</v>
      </c>
      <c r="I45" s="12">
        <f t="shared" si="3"/>
        <v>28560</v>
      </c>
    </row>
    <row r="46" spans="1:9" ht="20" customHeight="1" x14ac:dyDescent="0.2">
      <c r="A46" s="4">
        <v>5100</v>
      </c>
      <c r="B46" s="4">
        <v>210</v>
      </c>
      <c r="C46" s="4">
        <v>1</v>
      </c>
      <c r="D46" s="4">
        <v>5</v>
      </c>
      <c r="E46" s="3" t="s">
        <v>48</v>
      </c>
      <c r="F46" s="4"/>
      <c r="G46" s="11">
        <f>G45*0.1081</f>
        <v>2058.2240000000002</v>
      </c>
      <c r="H46" s="11">
        <f>H45*0.1081</f>
        <v>1029.1120000000001</v>
      </c>
      <c r="I46" s="12">
        <f t="shared" si="3"/>
        <v>3087.3360000000002</v>
      </c>
    </row>
    <row r="47" spans="1:9" ht="20" customHeight="1" x14ac:dyDescent="0.2">
      <c r="A47" s="4">
        <v>5100</v>
      </c>
      <c r="B47" s="4">
        <v>220</v>
      </c>
      <c r="C47" s="4">
        <v>1</v>
      </c>
      <c r="D47" s="4">
        <v>5</v>
      </c>
      <c r="E47" s="3" t="s">
        <v>49</v>
      </c>
      <c r="F47" s="4"/>
      <c r="G47" s="11">
        <f>0.0765*G45</f>
        <v>1456.56</v>
      </c>
      <c r="H47" s="11">
        <f>0.0765*H45</f>
        <v>728.28</v>
      </c>
      <c r="I47" s="12">
        <f t="shared" si="3"/>
        <v>2184.84</v>
      </c>
    </row>
    <row r="48" spans="1:9" ht="20" customHeight="1" x14ac:dyDescent="0.2">
      <c r="A48" s="4">
        <v>5100</v>
      </c>
      <c r="B48" s="4">
        <v>120</v>
      </c>
      <c r="C48" s="4">
        <v>1</v>
      </c>
      <c r="D48" s="4">
        <v>6</v>
      </c>
      <c r="E48" s="3" t="s">
        <v>53</v>
      </c>
      <c r="F48" s="4">
        <v>6</v>
      </c>
      <c r="G48" s="11">
        <v>224792.7</v>
      </c>
      <c r="H48" s="12">
        <v>112396.35</v>
      </c>
      <c r="I48" s="12">
        <f t="shared" si="3"/>
        <v>337189.05000000005</v>
      </c>
    </row>
    <row r="49" spans="1:9" ht="20" customHeight="1" x14ac:dyDescent="0.2">
      <c r="A49" s="4">
        <v>5100</v>
      </c>
      <c r="B49" s="4">
        <v>210</v>
      </c>
      <c r="C49" s="4">
        <v>1</v>
      </c>
      <c r="D49" s="4">
        <v>6</v>
      </c>
      <c r="E49" s="3" t="s">
        <v>50</v>
      </c>
      <c r="F49" s="4"/>
      <c r="G49" s="11">
        <f>0.1081*G48</f>
        <v>24300.09087</v>
      </c>
      <c r="H49" s="11">
        <f>0.1081*H48</f>
        <v>12150.045435</v>
      </c>
      <c r="I49" s="12">
        <f t="shared" si="3"/>
        <v>36450.136305</v>
      </c>
    </row>
    <row r="50" spans="1:9" ht="20" customHeight="1" x14ac:dyDescent="0.2">
      <c r="A50" s="4">
        <v>5100</v>
      </c>
      <c r="B50" s="4">
        <v>220</v>
      </c>
      <c r="C50" s="4">
        <v>1</v>
      </c>
      <c r="D50" s="4">
        <v>6</v>
      </c>
      <c r="E50" s="3" t="s">
        <v>51</v>
      </c>
      <c r="F50" s="4"/>
      <c r="G50" s="11">
        <f>0.0765*G48</f>
        <v>17196.64155</v>
      </c>
      <c r="H50" s="11">
        <f>0.0765*H48</f>
        <v>8598.3207750000001</v>
      </c>
      <c r="I50" s="12">
        <f t="shared" si="3"/>
        <v>25794.962325</v>
      </c>
    </row>
    <row r="51" spans="1:9" ht="20" customHeight="1" x14ac:dyDescent="0.2">
      <c r="A51" s="4">
        <v>5100</v>
      </c>
      <c r="B51" s="4">
        <v>120</v>
      </c>
      <c r="C51" s="4">
        <v>1</v>
      </c>
      <c r="D51" s="4">
        <v>7</v>
      </c>
      <c r="E51" s="3" t="s">
        <v>52</v>
      </c>
      <c r="F51" s="4">
        <v>7</v>
      </c>
      <c r="G51" s="11">
        <v>234640.39</v>
      </c>
      <c r="H51" s="12">
        <v>117320.2</v>
      </c>
      <c r="I51" s="12">
        <f t="shared" si="3"/>
        <v>351960.59</v>
      </c>
    </row>
    <row r="52" spans="1:9" ht="20" customHeight="1" x14ac:dyDescent="0.2">
      <c r="A52" s="4">
        <v>5100</v>
      </c>
      <c r="B52" s="4">
        <v>210</v>
      </c>
      <c r="C52" s="4">
        <v>1</v>
      </c>
      <c r="D52" s="4">
        <v>7</v>
      </c>
      <c r="E52" s="3" t="s">
        <v>55</v>
      </c>
      <c r="F52" s="4"/>
      <c r="G52" s="11">
        <f>0.1081*G51</f>
        <v>25364.626159000003</v>
      </c>
      <c r="H52" s="11">
        <f>0.1081*H51</f>
        <v>12682.313619999999</v>
      </c>
      <c r="I52" s="12">
        <f t="shared" si="3"/>
        <v>38046.939779</v>
      </c>
    </row>
    <row r="53" spans="1:9" ht="20" customHeight="1" x14ac:dyDescent="0.2">
      <c r="A53" s="4">
        <v>5100</v>
      </c>
      <c r="B53" s="4">
        <v>220</v>
      </c>
      <c r="C53" s="4">
        <v>1</v>
      </c>
      <c r="D53" s="4">
        <v>7</v>
      </c>
      <c r="E53" s="3" t="s">
        <v>56</v>
      </c>
      <c r="F53" s="4"/>
      <c r="G53" s="11">
        <f>0.0765*G51</f>
        <v>17949.989835</v>
      </c>
      <c r="H53" s="11">
        <f>0.0765*H51</f>
        <v>8974.9953000000005</v>
      </c>
      <c r="I53" s="12">
        <f t="shared" si="3"/>
        <v>26924.985135000003</v>
      </c>
    </row>
    <row r="54" spans="1:9" ht="20" customHeight="1" x14ac:dyDescent="0.2">
      <c r="A54" s="4">
        <v>5100</v>
      </c>
      <c r="B54" s="4">
        <v>120</v>
      </c>
      <c r="C54" s="4">
        <v>1</v>
      </c>
      <c r="D54" s="4">
        <v>8</v>
      </c>
      <c r="E54" s="3" t="s">
        <v>54</v>
      </c>
      <c r="F54" s="4">
        <v>3</v>
      </c>
      <c r="G54" s="11">
        <v>95611.76</v>
      </c>
      <c r="H54" s="12">
        <v>47805.88</v>
      </c>
      <c r="I54" s="12">
        <f t="shared" ref="I54:I61" si="4">G54+H54</f>
        <v>143417.63999999998</v>
      </c>
    </row>
    <row r="55" spans="1:9" ht="20" customHeight="1" x14ac:dyDescent="0.2">
      <c r="A55" s="4">
        <v>5100</v>
      </c>
      <c r="B55" s="4">
        <v>210</v>
      </c>
      <c r="C55" s="4">
        <v>1</v>
      </c>
      <c r="D55" s="4">
        <v>8</v>
      </c>
      <c r="E55" s="3" t="s">
        <v>57</v>
      </c>
      <c r="F55" s="4"/>
      <c r="G55" s="11">
        <f>0.1081*G54</f>
        <v>10335.631255999999</v>
      </c>
      <c r="H55" s="11">
        <f>0.1081*H54</f>
        <v>5167.8156279999994</v>
      </c>
      <c r="I55" s="12">
        <f>G55+H55</f>
        <v>15503.446883999997</v>
      </c>
    </row>
    <row r="56" spans="1:9" ht="20" customHeight="1" x14ac:dyDescent="0.2">
      <c r="A56" s="4">
        <v>5100</v>
      </c>
      <c r="B56" s="4">
        <v>220</v>
      </c>
      <c r="C56" s="4">
        <v>1</v>
      </c>
      <c r="D56" s="4">
        <v>8</v>
      </c>
      <c r="E56" s="3" t="s">
        <v>58</v>
      </c>
      <c r="F56" s="4"/>
      <c r="G56" s="11">
        <f>0.0765*G54</f>
        <v>7314.2996399999993</v>
      </c>
      <c r="H56" s="11">
        <f>0.0765*H54</f>
        <v>3657.1498199999996</v>
      </c>
      <c r="I56" s="12">
        <f>G56+H56</f>
        <v>10971.44946</v>
      </c>
    </row>
    <row r="57" spans="1:9" ht="20" customHeight="1" x14ac:dyDescent="0.2">
      <c r="A57" s="4">
        <v>6300</v>
      </c>
      <c r="B57" s="4">
        <v>130</v>
      </c>
      <c r="C57" s="4">
        <v>1</v>
      </c>
      <c r="D57" s="4">
        <v>9</v>
      </c>
      <c r="E57" s="3" t="s">
        <v>59</v>
      </c>
      <c r="F57" s="4">
        <v>1.5</v>
      </c>
      <c r="G57" s="11">
        <v>63744.3</v>
      </c>
      <c r="H57" s="12">
        <v>31872.15</v>
      </c>
      <c r="I57" s="12">
        <f t="shared" si="4"/>
        <v>95616.450000000012</v>
      </c>
    </row>
    <row r="58" spans="1:9" ht="20" customHeight="1" x14ac:dyDescent="0.2">
      <c r="A58" s="4">
        <v>6300</v>
      </c>
      <c r="B58" s="4">
        <v>210</v>
      </c>
      <c r="C58" s="4">
        <v>1</v>
      </c>
      <c r="D58" s="4">
        <v>9</v>
      </c>
      <c r="E58" s="3" t="s">
        <v>65</v>
      </c>
      <c r="F58" s="4"/>
      <c r="G58" s="11">
        <f>0.1081*G57</f>
        <v>6890.7588300000007</v>
      </c>
      <c r="H58" s="11">
        <f>0.1081*H57</f>
        <v>3445.3794150000003</v>
      </c>
      <c r="I58" s="12">
        <f>G58+H58</f>
        <v>10336.138245000002</v>
      </c>
    </row>
    <row r="59" spans="1:9" ht="20" customHeight="1" x14ac:dyDescent="0.2">
      <c r="A59" s="4">
        <v>6300</v>
      </c>
      <c r="B59" s="4">
        <v>220</v>
      </c>
      <c r="C59" s="4">
        <v>1</v>
      </c>
      <c r="D59" s="4">
        <v>9</v>
      </c>
      <c r="E59" s="3" t="s">
        <v>66</v>
      </c>
      <c r="F59" s="4"/>
      <c r="G59" s="11">
        <f>0.0765*G57</f>
        <v>4876.4389499999997</v>
      </c>
      <c r="H59" s="11">
        <f>0.0765*H57</f>
        <v>2438.2194749999999</v>
      </c>
      <c r="I59" s="12">
        <f>G59+H59</f>
        <v>7314.6584249999996</v>
      </c>
    </row>
    <row r="60" spans="1:9" ht="20" customHeight="1" x14ac:dyDescent="0.2">
      <c r="A60" s="4">
        <v>5100</v>
      </c>
      <c r="B60" s="4">
        <v>730</v>
      </c>
      <c r="C60" s="4" t="s">
        <v>61</v>
      </c>
      <c r="D60" s="4">
        <v>1</v>
      </c>
      <c r="E60" s="3" t="s">
        <v>60</v>
      </c>
      <c r="F60" s="4"/>
      <c r="G60" s="11">
        <v>60000</v>
      </c>
      <c r="H60" s="12">
        <v>30000</v>
      </c>
      <c r="I60" s="12">
        <f t="shared" si="4"/>
        <v>90000</v>
      </c>
    </row>
    <row r="61" spans="1:9" ht="20" customHeight="1" x14ac:dyDescent="0.2">
      <c r="A61" s="4">
        <v>5200</v>
      </c>
      <c r="B61" s="4">
        <v>150</v>
      </c>
      <c r="C61" s="4" t="s">
        <v>62</v>
      </c>
      <c r="D61" s="4">
        <v>1</v>
      </c>
      <c r="E61" s="3" t="s">
        <v>63</v>
      </c>
      <c r="F61" s="4">
        <v>2</v>
      </c>
      <c r="G61" s="11">
        <v>38080</v>
      </c>
      <c r="H61" s="12">
        <v>19040</v>
      </c>
      <c r="I61" s="12">
        <f t="shared" si="4"/>
        <v>57120</v>
      </c>
    </row>
    <row r="62" spans="1:9" ht="20" customHeight="1" x14ac:dyDescent="0.2">
      <c r="A62" s="4">
        <v>5100</v>
      </c>
      <c r="B62" s="4">
        <v>210</v>
      </c>
      <c r="C62" s="4" t="s">
        <v>62</v>
      </c>
      <c r="D62" s="4">
        <v>1</v>
      </c>
      <c r="E62" s="3" t="s">
        <v>64</v>
      </c>
      <c r="F62" s="4"/>
      <c r="G62" s="11">
        <f>0.1081*G61</f>
        <v>4116.4480000000003</v>
      </c>
      <c r="H62" s="11">
        <f>0.1081*H61</f>
        <v>2058.2240000000002</v>
      </c>
      <c r="I62" s="12">
        <f>G62+H62</f>
        <v>6174.6720000000005</v>
      </c>
    </row>
    <row r="63" spans="1:9" ht="20" customHeight="1" x14ac:dyDescent="0.2">
      <c r="A63" s="4">
        <v>5100</v>
      </c>
      <c r="B63" s="4">
        <v>220</v>
      </c>
      <c r="C63" s="4" t="s">
        <v>62</v>
      </c>
      <c r="D63" s="4">
        <v>1</v>
      </c>
      <c r="E63" s="3" t="s">
        <v>67</v>
      </c>
      <c r="F63" s="4"/>
      <c r="G63" s="11">
        <f>0.0765*G61</f>
        <v>2913.12</v>
      </c>
      <c r="H63" s="11">
        <f>0.0765*H61</f>
        <v>1456.56</v>
      </c>
      <c r="I63" s="12">
        <f>G63+H63</f>
        <v>4369.68</v>
      </c>
    </row>
    <row r="64" spans="1:9" ht="20" customHeight="1" x14ac:dyDescent="0.2">
      <c r="A64" s="4">
        <v>5100</v>
      </c>
      <c r="B64" s="4">
        <v>220</v>
      </c>
      <c r="C64" s="4" t="s">
        <v>62</v>
      </c>
      <c r="D64" s="4">
        <v>2</v>
      </c>
      <c r="E64" s="3" t="s">
        <v>68</v>
      </c>
      <c r="F64" s="4"/>
      <c r="G64" s="11">
        <v>61066.67</v>
      </c>
      <c r="H64" s="12">
        <v>30533.33</v>
      </c>
      <c r="I64" s="12">
        <f t="shared" ref="I64:I77" si="5">G64+H64</f>
        <v>91600</v>
      </c>
    </row>
    <row r="65" spans="1:9" ht="20" customHeight="1" x14ac:dyDescent="0.2">
      <c r="A65" s="4">
        <v>5300</v>
      </c>
      <c r="B65" s="4">
        <v>120</v>
      </c>
      <c r="C65" s="4" t="s">
        <v>69</v>
      </c>
      <c r="D65" s="4">
        <v>1</v>
      </c>
      <c r="E65" s="3" t="s">
        <v>70</v>
      </c>
      <c r="F65" s="4">
        <v>5</v>
      </c>
      <c r="G65" s="11">
        <v>166607.19</v>
      </c>
      <c r="H65" s="12">
        <v>83303.59</v>
      </c>
      <c r="I65" s="12">
        <f t="shared" si="5"/>
        <v>249910.78</v>
      </c>
    </row>
    <row r="66" spans="1:9" ht="20" customHeight="1" x14ac:dyDescent="0.2">
      <c r="A66" s="4">
        <v>5300</v>
      </c>
      <c r="B66" s="4">
        <v>210</v>
      </c>
      <c r="C66" s="4" t="s">
        <v>69</v>
      </c>
      <c r="D66" s="4">
        <v>1</v>
      </c>
      <c r="E66" s="3" t="s">
        <v>71</v>
      </c>
      <c r="F66" s="4"/>
      <c r="G66" s="11">
        <f>0.1081*G65</f>
        <v>18010.237239000002</v>
      </c>
      <c r="H66" s="11">
        <f>0.1081*H65</f>
        <v>9005.1180789999999</v>
      </c>
      <c r="I66" s="12">
        <f>G66+H66</f>
        <v>27015.355318000002</v>
      </c>
    </row>
    <row r="67" spans="1:9" ht="20" customHeight="1" x14ac:dyDescent="0.2">
      <c r="A67" s="4">
        <v>5300</v>
      </c>
      <c r="B67" s="4">
        <v>220</v>
      </c>
      <c r="C67" s="4" t="s">
        <v>69</v>
      </c>
      <c r="D67" s="4">
        <v>1</v>
      </c>
      <c r="E67" s="3" t="s">
        <v>72</v>
      </c>
      <c r="F67" s="4"/>
      <c r="G67" s="11">
        <f>0.0765*G65</f>
        <v>12745.450035</v>
      </c>
      <c r="H67" s="11">
        <f>0.0765*H65</f>
        <v>6372.7246349999996</v>
      </c>
      <c r="I67" s="12">
        <f>G67+H67</f>
        <v>19118.17467</v>
      </c>
    </row>
    <row r="68" spans="1:9" ht="20" customHeight="1" x14ac:dyDescent="0.2">
      <c r="A68" s="4">
        <v>6190</v>
      </c>
      <c r="B68" s="4">
        <v>160</v>
      </c>
      <c r="C68" s="4" t="s">
        <v>69</v>
      </c>
      <c r="D68" s="4">
        <v>2</v>
      </c>
      <c r="E68" s="3" t="s">
        <v>75</v>
      </c>
      <c r="F68" s="4">
        <v>2.25</v>
      </c>
      <c r="G68" s="11">
        <v>55500</v>
      </c>
      <c r="H68" s="12">
        <v>27750</v>
      </c>
      <c r="I68" s="12">
        <f t="shared" ref="I68" si="6">G68+H68</f>
        <v>83250</v>
      </c>
    </row>
    <row r="69" spans="1:9" ht="20" customHeight="1" x14ac:dyDescent="0.2">
      <c r="A69" s="4">
        <v>6190</v>
      </c>
      <c r="B69" s="4">
        <v>210</v>
      </c>
      <c r="C69" s="4" t="s">
        <v>69</v>
      </c>
      <c r="D69" s="4">
        <v>2</v>
      </c>
      <c r="E69" s="3" t="s">
        <v>73</v>
      </c>
      <c r="F69" s="4"/>
      <c r="G69" s="11">
        <f>0.1081*G68</f>
        <v>5999.55</v>
      </c>
      <c r="H69" s="11">
        <f>0.1081*H68</f>
        <v>2999.7750000000001</v>
      </c>
      <c r="I69" s="12">
        <f>G69+H69</f>
        <v>8999.3250000000007</v>
      </c>
    </row>
    <row r="70" spans="1:9" ht="20" customHeight="1" x14ac:dyDescent="0.2">
      <c r="A70" s="4">
        <v>6190</v>
      </c>
      <c r="B70" s="4">
        <v>220</v>
      </c>
      <c r="C70" s="4" t="s">
        <v>69</v>
      </c>
      <c r="D70" s="4">
        <v>2</v>
      </c>
      <c r="E70" s="3" t="s">
        <v>74</v>
      </c>
      <c r="F70" s="4"/>
      <c r="G70" s="11">
        <f>0.0765*G68</f>
        <v>4245.75</v>
      </c>
      <c r="H70" s="11">
        <f>0.0765*H68</f>
        <v>2122.875</v>
      </c>
      <c r="I70" s="12">
        <f>G70+H70</f>
        <v>6368.625</v>
      </c>
    </row>
    <row r="71" spans="1:9" ht="20" customHeight="1" x14ac:dyDescent="0.2">
      <c r="A71" s="4">
        <v>6150</v>
      </c>
      <c r="B71" s="4">
        <v>130</v>
      </c>
      <c r="C71" s="4" t="s">
        <v>69</v>
      </c>
      <c r="D71" s="4">
        <v>2</v>
      </c>
      <c r="E71" s="3" t="s">
        <v>76</v>
      </c>
      <c r="F71" s="4">
        <v>5</v>
      </c>
      <c r="G71" s="11">
        <v>35000</v>
      </c>
      <c r="H71" s="12">
        <v>175000</v>
      </c>
      <c r="I71" s="12">
        <f t="shared" ref="I71" si="7">G71+H71</f>
        <v>210000</v>
      </c>
    </row>
    <row r="72" spans="1:9" ht="20" customHeight="1" x14ac:dyDescent="0.2">
      <c r="A72" s="4">
        <v>6150</v>
      </c>
      <c r="B72" s="4">
        <v>210</v>
      </c>
      <c r="C72" s="4" t="s">
        <v>69</v>
      </c>
      <c r="D72" s="4">
        <v>2</v>
      </c>
      <c r="E72" s="3" t="s">
        <v>77</v>
      </c>
      <c r="F72" s="4"/>
      <c r="G72" s="11">
        <f>0.1081*G71</f>
        <v>3783.5</v>
      </c>
      <c r="H72" s="11">
        <f>0.1081*H71</f>
        <v>18917.5</v>
      </c>
      <c r="I72" s="12">
        <f>G72+H72</f>
        <v>22701</v>
      </c>
    </row>
    <row r="73" spans="1:9" ht="20" customHeight="1" x14ac:dyDescent="0.2">
      <c r="A73" s="4">
        <v>6150</v>
      </c>
      <c r="B73" s="4">
        <v>220</v>
      </c>
      <c r="C73" s="4" t="s">
        <v>69</v>
      </c>
      <c r="D73" s="4">
        <v>2</v>
      </c>
      <c r="E73" s="3" t="s">
        <v>78</v>
      </c>
      <c r="F73" s="4"/>
      <c r="G73" s="11">
        <f>0.0765*G71</f>
        <v>2677.5</v>
      </c>
      <c r="H73" s="11">
        <f>0.0765*H71</f>
        <v>13387.5</v>
      </c>
      <c r="I73" s="12">
        <f>G73+H73</f>
        <v>16065</v>
      </c>
    </row>
    <row r="74" spans="1:9" ht="20" customHeight="1" x14ac:dyDescent="0.2">
      <c r="A74" s="4">
        <v>6100</v>
      </c>
      <c r="B74" s="4">
        <v>130</v>
      </c>
      <c r="C74" s="4" t="s">
        <v>69</v>
      </c>
      <c r="D74" s="4">
        <v>2</v>
      </c>
      <c r="E74" s="3" t="s">
        <v>79</v>
      </c>
      <c r="F74" s="4">
        <v>0.75</v>
      </c>
      <c r="G74" s="11">
        <v>28175</v>
      </c>
      <c r="H74" s="12">
        <v>14087.5</v>
      </c>
      <c r="I74" s="12">
        <f t="shared" ref="I74" si="8">G74+H74</f>
        <v>42262.5</v>
      </c>
    </row>
    <row r="75" spans="1:9" ht="20" customHeight="1" x14ac:dyDescent="0.2">
      <c r="A75" s="4">
        <v>6100</v>
      </c>
      <c r="B75" s="4">
        <v>210</v>
      </c>
      <c r="C75" s="4" t="s">
        <v>69</v>
      </c>
      <c r="D75" s="4">
        <v>2</v>
      </c>
      <c r="E75" s="3" t="s">
        <v>71</v>
      </c>
      <c r="F75" s="4"/>
      <c r="G75" s="11">
        <f>0.1081*G74</f>
        <v>3045.7175000000002</v>
      </c>
      <c r="H75" s="11">
        <f>0.1081*H74</f>
        <v>1522.8587500000001</v>
      </c>
      <c r="I75" s="12">
        <f>G75+H75</f>
        <v>4568.5762500000001</v>
      </c>
    </row>
    <row r="76" spans="1:9" ht="20" customHeight="1" x14ac:dyDescent="0.2">
      <c r="A76" s="4">
        <v>6100</v>
      </c>
      <c r="B76" s="4">
        <v>220</v>
      </c>
      <c r="C76" s="4" t="s">
        <v>69</v>
      </c>
      <c r="D76" s="4">
        <v>2</v>
      </c>
      <c r="E76" s="3" t="s">
        <v>72</v>
      </c>
      <c r="F76" s="4"/>
      <c r="G76" s="11">
        <f>0.0765*G74</f>
        <v>2155.3874999999998</v>
      </c>
      <c r="H76" s="11">
        <f>0.0765*H74</f>
        <v>1077.6937499999999</v>
      </c>
      <c r="I76" s="12">
        <f>G76+H76</f>
        <v>3233.0812499999997</v>
      </c>
    </row>
    <row r="77" spans="1:9" ht="20" customHeight="1" x14ac:dyDescent="0.2">
      <c r="A77" s="4">
        <v>5100</v>
      </c>
      <c r="B77" s="4">
        <v>120</v>
      </c>
      <c r="C77" s="4" t="s">
        <v>69</v>
      </c>
      <c r="D77" s="4">
        <v>3</v>
      </c>
      <c r="E77" s="3" t="s">
        <v>80</v>
      </c>
      <c r="F77" s="4">
        <v>3</v>
      </c>
      <c r="G77" s="11">
        <v>106696.43</v>
      </c>
      <c r="H77" s="12">
        <v>53348.21</v>
      </c>
      <c r="I77" s="12">
        <f t="shared" si="5"/>
        <v>160044.63999999998</v>
      </c>
    </row>
    <row r="78" spans="1:9" ht="20" customHeight="1" x14ac:dyDescent="0.2">
      <c r="A78" s="4">
        <v>5100</v>
      </c>
      <c r="B78" s="4">
        <v>210</v>
      </c>
      <c r="C78" s="4" t="s">
        <v>69</v>
      </c>
      <c r="D78" s="4">
        <v>3</v>
      </c>
      <c r="E78" s="3" t="s">
        <v>81</v>
      </c>
      <c r="F78" s="4"/>
      <c r="G78" s="11">
        <f>0.1081*G77</f>
        <v>11533.884082999999</v>
      </c>
      <c r="H78" s="11">
        <f>0.1081*H77</f>
        <v>5766.9415010000002</v>
      </c>
      <c r="I78" s="12">
        <f>G78+H78</f>
        <v>17300.825583999998</v>
      </c>
    </row>
    <row r="79" spans="1:9" ht="20" customHeight="1" x14ac:dyDescent="0.2">
      <c r="A79" s="4">
        <v>5100</v>
      </c>
      <c r="B79" s="4">
        <v>220</v>
      </c>
      <c r="C79" s="4" t="s">
        <v>69</v>
      </c>
      <c r="D79" s="4">
        <v>3</v>
      </c>
      <c r="E79" s="3" t="s">
        <v>82</v>
      </c>
      <c r="F79" s="4"/>
      <c r="G79" s="11">
        <f>0.0765*G77</f>
        <v>8162.2768949999991</v>
      </c>
      <c r="H79" s="11">
        <f>0.0765*H77</f>
        <v>4081.1380649999996</v>
      </c>
      <c r="I79" s="12">
        <f>G79+H79</f>
        <v>12243.414959999998</v>
      </c>
    </row>
    <row r="80" spans="1:9" ht="20" customHeight="1" x14ac:dyDescent="0.2">
      <c r="A80" s="4">
        <v>6100</v>
      </c>
      <c r="B80" s="4">
        <v>160</v>
      </c>
      <c r="C80" s="4" t="s">
        <v>69</v>
      </c>
      <c r="D80" s="4">
        <v>4</v>
      </c>
      <c r="E80" s="3" t="s">
        <v>87</v>
      </c>
      <c r="F80" s="4">
        <v>2</v>
      </c>
      <c r="G80" s="11">
        <v>47936.55</v>
      </c>
      <c r="H80" s="11">
        <v>23968.27</v>
      </c>
      <c r="I80" s="12">
        <f>G80+H80</f>
        <v>71904.820000000007</v>
      </c>
    </row>
    <row r="81" spans="1:9" ht="20" customHeight="1" x14ac:dyDescent="0.2">
      <c r="A81" s="4">
        <v>6100</v>
      </c>
      <c r="B81" s="4">
        <v>210</v>
      </c>
      <c r="C81" s="4" t="s">
        <v>69</v>
      </c>
      <c r="D81" s="4">
        <v>4</v>
      </c>
      <c r="E81" s="3" t="s">
        <v>83</v>
      </c>
      <c r="F81" s="4"/>
      <c r="G81" s="11">
        <f>0.1081*G80</f>
        <v>5181.9410550000002</v>
      </c>
      <c r="H81" s="11">
        <f>0.1081*H80</f>
        <v>2590.9699869999999</v>
      </c>
      <c r="I81" s="12">
        <f>G81+H81</f>
        <v>7772.9110419999997</v>
      </c>
    </row>
    <row r="82" spans="1:9" ht="20" customHeight="1" x14ac:dyDescent="0.2">
      <c r="A82" s="4">
        <v>6100</v>
      </c>
      <c r="B82" s="4">
        <v>220</v>
      </c>
      <c r="C82" s="4" t="s">
        <v>69</v>
      </c>
      <c r="D82" s="4">
        <v>4</v>
      </c>
      <c r="E82" s="3" t="s">
        <v>84</v>
      </c>
      <c r="F82" s="4"/>
      <c r="G82" s="11">
        <f>0.0765*G80</f>
        <v>3667.1460750000001</v>
      </c>
      <c r="H82" s="11">
        <f>0.0765*H80</f>
        <v>1833.5726549999999</v>
      </c>
      <c r="I82" s="12">
        <f>G82+H82</f>
        <v>5500.7187300000005</v>
      </c>
    </row>
    <row r="83" spans="1:9" ht="20" customHeight="1" x14ac:dyDescent="0.2">
      <c r="A83" s="4">
        <v>5100</v>
      </c>
      <c r="B83" s="4">
        <v>120</v>
      </c>
      <c r="C83" s="4" t="s">
        <v>69</v>
      </c>
      <c r="D83" s="4">
        <v>5</v>
      </c>
      <c r="E83" s="3" t="s">
        <v>88</v>
      </c>
      <c r="F83" s="4">
        <v>1.5</v>
      </c>
      <c r="G83" s="11">
        <v>50157.760000000002</v>
      </c>
      <c r="H83" s="12">
        <v>25078.880000000001</v>
      </c>
      <c r="I83" s="12">
        <f t="shared" ref="I83" si="9">G83+H83</f>
        <v>75236.639999999999</v>
      </c>
    </row>
    <row r="84" spans="1:9" ht="20" customHeight="1" x14ac:dyDescent="0.2">
      <c r="A84" s="4">
        <v>5100</v>
      </c>
      <c r="B84" s="4">
        <v>210</v>
      </c>
      <c r="C84" s="4" t="s">
        <v>69</v>
      </c>
      <c r="D84" s="4">
        <v>5</v>
      </c>
      <c r="E84" s="3" t="s">
        <v>85</v>
      </c>
      <c r="F84" s="4"/>
      <c r="G84" s="11">
        <f>0.1081*G83</f>
        <v>5422.0538560000005</v>
      </c>
      <c r="H84" s="11">
        <f>0.1081*H83</f>
        <v>2711.0269280000002</v>
      </c>
      <c r="I84" s="12">
        <f>G84+H84</f>
        <v>8133.0807840000007</v>
      </c>
    </row>
    <row r="85" spans="1:9" ht="20" customHeight="1" x14ac:dyDescent="0.2">
      <c r="A85" s="4">
        <v>5100</v>
      </c>
      <c r="B85" s="4">
        <v>220</v>
      </c>
      <c r="C85" s="4" t="s">
        <v>69</v>
      </c>
      <c r="D85" s="4">
        <v>5</v>
      </c>
      <c r="E85" s="3" t="s">
        <v>86</v>
      </c>
      <c r="F85" s="4"/>
      <c r="G85" s="11">
        <f>0.0765*G83</f>
        <v>3837.06864</v>
      </c>
      <c r="H85" s="11">
        <f>0.0765*H83</f>
        <v>1918.53432</v>
      </c>
      <c r="I85" s="12">
        <f>G85+H85</f>
        <v>5755.6029600000002</v>
      </c>
    </row>
    <row r="86" spans="1:9" ht="20" customHeight="1" x14ac:dyDescent="0.2">
      <c r="A86" s="4">
        <v>5100</v>
      </c>
      <c r="B86" s="4">
        <v>510</v>
      </c>
      <c r="C86" s="4" t="s">
        <v>69</v>
      </c>
      <c r="D86" s="4">
        <v>6</v>
      </c>
      <c r="E86" s="3" t="s">
        <v>90</v>
      </c>
      <c r="F86" s="4"/>
      <c r="G86" s="11">
        <v>3224.15</v>
      </c>
      <c r="H86" s="11">
        <v>1517.25</v>
      </c>
      <c r="I86" s="12">
        <f t="shared" ref="I86:I87" si="10">G86+H86</f>
        <v>4741.3999999999996</v>
      </c>
    </row>
    <row r="87" spans="1:9" ht="20" customHeight="1" thickBot="1" x14ac:dyDescent="0.25">
      <c r="A87" s="4">
        <v>5300</v>
      </c>
      <c r="B87" s="4">
        <v>510</v>
      </c>
      <c r="C87" s="4" t="s">
        <v>69</v>
      </c>
      <c r="D87" s="4">
        <v>7</v>
      </c>
      <c r="E87" s="3" t="s">
        <v>101</v>
      </c>
      <c r="F87" s="4"/>
      <c r="G87" s="11"/>
      <c r="H87" s="11"/>
      <c r="I87" s="12">
        <f t="shared" si="10"/>
        <v>0</v>
      </c>
    </row>
    <row r="88" spans="1:9" ht="20" customHeight="1" thickBot="1" x14ac:dyDescent="0.25">
      <c r="A88" s="4"/>
      <c r="B88" s="4"/>
      <c r="C88" s="4"/>
      <c r="D88" s="4"/>
      <c r="E88" s="22" t="s">
        <v>91</v>
      </c>
      <c r="F88" s="23"/>
      <c r="G88" s="24">
        <f>I88-H88</f>
        <v>143.98000000000002</v>
      </c>
      <c r="H88" s="24">
        <f>I88/3</f>
        <v>71.989999999999995</v>
      </c>
      <c r="I88" s="25">
        <v>215.97</v>
      </c>
    </row>
    <row r="89" spans="1:9" ht="20" customHeight="1" thickBot="1" x14ac:dyDescent="0.25">
      <c r="A89" s="4"/>
      <c r="B89" s="4"/>
      <c r="C89" s="4"/>
      <c r="D89" s="4"/>
      <c r="E89" s="22" t="s">
        <v>92</v>
      </c>
      <c r="F89" s="23"/>
      <c r="G89" s="24">
        <f t="shared" ref="G89:G97" si="11">I89-H89</f>
        <v>116.65333333333334</v>
      </c>
      <c r="H89" s="24">
        <f t="shared" ref="H89:H123" si="12">I89/3</f>
        <v>58.326666666666661</v>
      </c>
      <c r="I89" s="28">
        <v>174.98</v>
      </c>
    </row>
    <row r="90" spans="1:9" ht="20" customHeight="1" thickBot="1" x14ac:dyDescent="0.25">
      <c r="A90" s="4"/>
      <c r="B90" s="4"/>
      <c r="C90" s="4"/>
      <c r="D90" s="4"/>
      <c r="E90" s="22" t="s">
        <v>93</v>
      </c>
      <c r="F90" s="23"/>
      <c r="G90" s="24">
        <f t="shared" si="11"/>
        <v>56.986666666666665</v>
      </c>
      <c r="H90" s="24">
        <f t="shared" si="12"/>
        <v>28.493333333333336</v>
      </c>
      <c r="I90" s="28">
        <v>85.48</v>
      </c>
    </row>
    <row r="91" spans="1:9" ht="20" customHeight="1" thickBot="1" x14ac:dyDescent="0.25">
      <c r="A91" s="4"/>
      <c r="B91" s="4"/>
      <c r="C91" s="4"/>
      <c r="D91" s="4"/>
      <c r="E91" s="22" t="s">
        <v>94</v>
      </c>
      <c r="F91" s="23"/>
      <c r="G91" s="24">
        <f t="shared" si="11"/>
        <v>31.986666666666665</v>
      </c>
      <c r="H91" s="24">
        <f t="shared" si="12"/>
        <v>15.993333333333332</v>
      </c>
      <c r="I91" s="28">
        <v>47.98</v>
      </c>
    </row>
    <row r="92" spans="1:9" ht="20" customHeight="1" thickBot="1" x14ac:dyDescent="0.25">
      <c r="A92" s="4"/>
      <c r="B92" s="4"/>
      <c r="C92" s="4"/>
      <c r="D92" s="4"/>
      <c r="E92" s="22" t="s">
        <v>95</v>
      </c>
      <c r="F92" s="23"/>
      <c r="G92" s="24">
        <f t="shared" si="11"/>
        <v>42</v>
      </c>
      <c r="H92" s="24">
        <f t="shared" si="12"/>
        <v>21</v>
      </c>
      <c r="I92" s="28">
        <v>63</v>
      </c>
    </row>
    <row r="93" spans="1:9" ht="20" customHeight="1" thickBot="1" x14ac:dyDescent="0.25">
      <c r="A93" s="4"/>
      <c r="B93" s="4"/>
      <c r="C93" s="4"/>
      <c r="D93" s="4"/>
      <c r="E93" s="22" t="s">
        <v>96</v>
      </c>
      <c r="F93" s="23"/>
      <c r="G93" s="24">
        <f t="shared" si="11"/>
        <v>61.320000000000007</v>
      </c>
      <c r="H93" s="24">
        <f t="shared" si="12"/>
        <v>30.66</v>
      </c>
      <c r="I93" s="28">
        <v>91.98</v>
      </c>
    </row>
    <row r="94" spans="1:9" ht="20" customHeight="1" thickBot="1" x14ac:dyDescent="0.25">
      <c r="A94" s="4"/>
      <c r="B94" s="4"/>
      <c r="C94" s="4"/>
      <c r="D94" s="4"/>
      <c r="E94" s="22" t="s">
        <v>97</v>
      </c>
      <c r="F94" s="23"/>
      <c r="G94" s="24">
        <f t="shared" si="11"/>
        <v>62.399999999999991</v>
      </c>
      <c r="H94" s="24">
        <f t="shared" si="12"/>
        <v>31.2</v>
      </c>
      <c r="I94" s="28">
        <v>93.6</v>
      </c>
    </row>
    <row r="95" spans="1:9" ht="20" customHeight="1" thickBot="1" x14ac:dyDescent="0.25">
      <c r="A95" s="4"/>
      <c r="B95" s="4"/>
      <c r="C95" s="4"/>
      <c r="D95" s="4"/>
      <c r="E95" s="22" t="s">
        <v>100</v>
      </c>
      <c r="F95" s="23"/>
      <c r="G95" s="24">
        <f t="shared" si="11"/>
        <v>186.65333333333336</v>
      </c>
      <c r="H95" s="24">
        <f t="shared" si="12"/>
        <v>93.326666666666668</v>
      </c>
      <c r="I95" s="28">
        <v>279.98</v>
      </c>
    </row>
    <row r="96" spans="1:9" ht="20" customHeight="1" thickBot="1" x14ac:dyDescent="0.25">
      <c r="A96" s="4"/>
      <c r="B96" s="4"/>
      <c r="C96" s="4"/>
      <c r="D96" s="4"/>
      <c r="E96" s="22" t="s">
        <v>98</v>
      </c>
      <c r="F96" s="23"/>
      <c r="G96" s="24">
        <f t="shared" si="11"/>
        <v>65.319999999999993</v>
      </c>
      <c r="H96" s="24">
        <f t="shared" si="12"/>
        <v>32.660000000000004</v>
      </c>
      <c r="I96" s="28">
        <v>97.98</v>
      </c>
    </row>
    <row r="97" spans="1:9" ht="20" customHeight="1" thickBot="1" x14ac:dyDescent="0.25">
      <c r="A97" s="4"/>
      <c r="B97" s="4"/>
      <c r="C97" s="4"/>
      <c r="D97" s="4"/>
      <c r="E97" s="22" t="s">
        <v>99</v>
      </c>
      <c r="F97" s="23"/>
      <c r="G97" s="24">
        <f t="shared" si="11"/>
        <v>214.65333333333336</v>
      </c>
      <c r="H97" s="24">
        <f t="shared" si="12"/>
        <v>107.32666666666667</v>
      </c>
      <c r="I97" s="28">
        <v>321.98</v>
      </c>
    </row>
    <row r="98" spans="1:9" ht="20" customHeight="1" thickBot="1" x14ac:dyDescent="0.25">
      <c r="A98" s="4">
        <v>5300</v>
      </c>
      <c r="B98" s="4">
        <v>642</v>
      </c>
      <c r="C98" s="4" t="s">
        <v>69</v>
      </c>
      <c r="D98" s="4">
        <v>8</v>
      </c>
      <c r="E98" s="26" t="s">
        <v>102</v>
      </c>
      <c r="F98" s="23"/>
      <c r="G98" s="24"/>
      <c r="H98" s="24"/>
      <c r="I98" s="29"/>
    </row>
    <row r="99" spans="1:9" ht="20" customHeight="1" thickBot="1" x14ac:dyDescent="0.25">
      <c r="A99" s="4"/>
      <c r="B99" s="4"/>
      <c r="C99" s="4"/>
      <c r="D99" s="4"/>
      <c r="E99" s="21" t="s">
        <v>103</v>
      </c>
      <c r="F99" s="23"/>
      <c r="G99" s="24">
        <f t="shared" ref="G99:G110" si="13">I99-H99</f>
        <v>997.33333333333326</v>
      </c>
      <c r="H99" s="24">
        <f t="shared" si="12"/>
        <v>498.66666666666669</v>
      </c>
      <c r="I99" s="30">
        <v>1496</v>
      </c>
    </row>
    <row r="100" spans="1:9" ht="20" customHeight="1" thickBot="1" x14ac:dyDescent="0.25">
      <c r="A100" s="4"/>
      <c r="B100" s="4"/>
      <c r="C100" s="4"/>
      <c r="D100" s="4"/>
      <c r="E100" s="21" t="s">
        <v>104</v>
      </c>
      <c r="F100" s="23"/>
      <c r="G100" s="24">
        <f t="shared" si="13"/>
        <v>784</v>
      </c>
      <c r="H100" s="24">
        <f t="shared" si="12"/>
        <v>392</v>
      </c>
      <c r="I100" s="30">
        <v>1176</v>
      </c>
    </row>
    <row r="101" spans="1:9" ht="20" customHeight="1" thickBot="1" x14ac:dyDescent="0.25">
      <c r="A101" s="4"/>
      <c r="B101" s="4"/>
      <c r="C101" s="4"/>
      <c r="D101" s="4"/>
      <c r="E101" s="21" t="s">
        <v>105</v>
      </c>
      <c r="F101" s="23"/>
      <c r="G101" s="24">
        <f t="shared" si="13"/>
        <v>161.99333333333334</v>
      </c>
      <c r="H101" s="24">
        <f t="shared" si="12"/>
        <v>80.99666666666667</v>
      </c>
      <c r="I101" s="30">
        <v>242.99</v>
      </c>
    </row>
    <row r="102" spans="1:9" ht="20" customHeight="1" thickBot="1" x14ac:dyDescent="0.25">
      <c r="A102" s="4"/>
      <c r="B102" s="4"/>
      <c r="C102" s="4"/>
      <c r="D102" s="4"/>
      <c r="E102" s="21" t="s">
        <v>106</v>
      </c>
      <c r="F102" s="23"/>
      <c r="G102" s="24">
        <f t="shared" si="13"/>
        <v>1079.98</v>
      </c>
      <c r="H102" s="24">
        <f t="shared" si="12"/>
        <v>539.99</v>
      </c>
      <c r="I102" s="30">
        <v>1619.97</v>
      </c>
    </row>
    <row r="103" spans="1:9" ht="20" customHeight="1" thickBot="1" x14ac:dyDescent="0.25">
      <c r="A103" s="4"/>
      <c r="B103" s="4"/>
      <c r="C103" s="4"/>
      <c r="D103" s="4"/>
      <c r="E103" s="21" t="s">
        <v>107</v>
      </c>
      <c r="F103" s="23"/>
      <c r="G103" s="24">
        <f t="shared" si="13"/>
        <v>197.32666666666665</v>
      </c>
      <c r="H103" s="24">
        <f t="shared" si="12"/>
        <v>98.663333333333341</v>
      </c>
      <c r="I103" s="30">
        <v>295.99</v>
      </c>
    </row>
    <row r="104" spans="1:9" ht="20" customHeight="1" thickBot="1" x14ac:dyDescent="0.25">
      <c r="A104" s="4"/>
      <c r="B104" s="4"/>
      <c r="C104" s="4"/>
      <c r="D104" s="4"/>
      <c r="E104" s="21" t="s">
        <v>108</v>
      </c>
      <c r="F104" s="23"/>
      <c r="G104" s="24">
        <f t="shared" si="13"/>
        <v>125.32666666666668</v>
      </c>
      <c r="H104" s="24">
        <f t="shared" si="12"/>
        <v>62.663333333333334</v>
      </c>
      <c r="I104" s="30">
        <v>187.99</v>
      </c>
    </row>
    <row r="105" spans="1:9" ht="20" customHeight="1" thickBot="1" x14ac:dyDescent="0.25">
      <c r="A105" s="4"/>
      <c r="B105" s="4"/>
      <c r="C105" s="4"/>
      <c r="D105" s="4"/>
      <c r="E105" s="21" t="s">
        <v>109</v>
      </c>
      <c r="F105" s="23"/>
      <c r="G105" s="24">
        <f t="shared" si="13"/>
        <v>517.99333333333334</v>
      </c>
      <c r="H105" s="24">
        <f t="shared" si="12"/>
        <v>258.99666666666667</v>
      </c>
      <c r="I105" s="30">
        <v>776.99</v>
      </c>
    </row>
    <row r="106" spans="1:9" ht="20" customHeight="1" thickBot="1" x14ac:dyDescent="0.25">
      <c r="A106" s="4"/>
      <c r="B106" s="4"/>
      <c r="C106" s="4"/>
      <c r="D106" s="4"/>
      <c r="E106" s="21" t="s">
        <v>110</v>
      </c>
      <c r="F106" s="23"/>
      <c r="G106" s="24">
        <f t="shared" si="13"/>
        <v>1933.3333333333335</v>
      </c>
      <c r="H106" s="24">
        <f t="shared" si="12"/>
        <v>966.66666666666663</v>
      </c>
      <c r="I106" s="30">
        <v>2900</v>
      </c>
    </row>
    <row r="107" spans="1:9" ht="20" customHeight="1" thickBot="1" x14ac:dyDescent="0.25">
      <c r="A107" s="4"/>
      <c r="B107" s="4"/>
      <c r="C107" s="4"/>
      <c r="D107" s="4"/>
      <c r="E107" s="21" t="s">
        <v>111</v>
      </c>
      <c r="F107" s="23"/>
      <c r="G107" s="24">
        <f t="shared" si="13"/>
        <v>319.33333333333337</v>
      </c>
      <c r="H107" s="24">
        <f t="shared" si="12"/>
        <v>159.66666666666666</v>
      </c>
      <c r="I107" s="30">
        <v>479</v>
      </c>
    </row>
    <row r="108" spans="1:9" ht="20" customHeight="1" thickBot="1" x14ac:dyDescent="0.25">
      <c r="A108" s="4"/>
      <c r="B108" s="4"/>
      <c r="C108" s="4"/>
      <c r="D108" s="4"/>
      <c r="E108" s="21" t="s">
        <v>112</v>
      </c>
      <c r="F108" s="23"/>
      <c r="G108" s="24">
        <f t="shared" si="13"/>
        <v>976.66666666666674</v>
      </c>
      <c r="H108" s="24">
        <f t="shared" si="12"/>
        <v>488.33333333333331</v>
      </c>
      <c r="I108" s="30">
        <v>1465</v>
      </c>
    </row>
    <row r="109" spans="1:9" ht="20" customHeight="1" thickBot="1" x14ac:dyDescent="0.25">
      <c r="A109" s="4"/>
      <c r="B109" s="4"/>
      <c r="C109" s="4"/>
      <c r="D109" s="4"/>
      <c r="E109" s="21" t="s">
        <v>113</v>
      </c>
      <c r="F109" s="23"/>
      <c r="G109" s="24">
        <f t="shared" si="13"/>
        <v>2963.08</v>
      </c>
      <c r="H109" s="24">
        <f t="shared" si="12"/>
        <v>1481.54</v>
      </c>
      <c r="I109" s="30">
        <v>4444.62</v>
      </c>
    </row>
    <row r="110" spans="1:9" ht="20" customHeight="1" thickBot="1" x14ac:dyDescent="0.25">
      <c r="A110" s="4"/>
      <c r="B110" s="4"/>
      <c r="C110" s="4"/>
      <c r="D110" s="4"/>
      <c r="E110" s="21" t="s">
        <v>114</v>
      </c>
      <c r="F110" s="23"/>
      <c r="G110" s="24">
        <f t="shared" si="13"/>
        <v>6596.6666666666661</v>
      </c>
      <c r="H110" s="24">
        <f t="shared" si="12"/>
        <v>3298.3333333333335</v>
      </c>
      <c r="I110" s="30">
        <v>9895</v>
      </c>
    </row>
    <row r="111" spans="1:9" ht="20" customHeight="1" thickBot="1" x14ac:dyDescent="0.25">
      <c r="A111" s="4">
        <v>5100</v>
      </c>
      <c r="B111" s="4">
        <v>690</v>
      </c>
      <c r="C111" s="4" t="s">
        <v>115</v>
      </c>
      <c r="D111" s="4">
        <v>1</v>
      </c>
      <c r="E111" s="26" t="s">
        <v>116</v>
      </c>
      <c r="F111" s="23"/>
      <c r="G111" s="24"/>
      <c r="H111" s="24"/>
      <c r="I111" s="27"/>
    </row>
    <row r="112" spans="1:9" ht="20" customHeight="1" thickBot="1" x14ac:dyDescent="0.25">
      <c r="A112" s="4"/>
      <c r="B112" s="4"/>
      <c r="C112" s="4"/>
      <c r="D112" s="4"/>
      <c r="E112" s="31" t="s">
        <v>117</v>
      </c>
      <c r="F112" s="23"/>
      <c r="G112" s="24">
        <f t="shared" ref="G112:G123" si="14">I112-H112</f>
        <v>4586.6666666666661</v>
      </c>
      <c r="H112" s="24">
        <f t="shared" si="12"/>
        <v>2293.3333333333335</v>
      </c>
      <c r="I112" s="32">
        <v>6880</v>
      </c>
    </row>
    <row r="113" spans="1:9" ht="20" customHeight="1" thickBot="1" x14ac:dyDescent="0.25">
      <c r="A113" s="4"/>
      <c r="B113" s="4"/>
      <c r="C113" s="4"/>
      <c r="D113" s="4"/>
      <c r="E113" s="31" t="s">
        <v>118</v>
      </c>
      <c r="F113" s="23"/>
      <c r="G113" s="24">
        <f t="shared" si="14"/>
        <v>306.66666666666663</v>
      </c>
      <c r="H113" s="24">
        <f t="shared" si="12"/>
        <v>153.33333333333334</v>
      </c>
      <c r="I113" s="32">
        <v>460</v>
      </c>
    </row>
    <row r="114" spans="1:9" ht="20" customHeight="1" thickBot="1" x14ac:dyDescent="0.25">
      <c r="A114" s="4"/>
      <c r="B114" s="4"/>
      <c r="C114" s="4"/>
      <c r="D114" s="4"/>
      <c r="E114" s="31" t="s">
        <v>119</v>
      </c>
      <c r="F114" s="23"/>
      <c r="G114" s="24">
        <f t="shared" si="14"/>
        <v>2650</v>
      </c>
      <c r="H114" s="24">
        <f t="shared" si="12"/>
        <v>1325</v>
      </c>
      <c r="I114" s="32">
        <v>3975</v>
      </c>
    </row>
    <row r="115" spans="1:9" ht="20" customHeight="1" thickBot="1" x14ac:dyDescent="0.25">
      <c r="A115" s="4"/>
      <c r="B115" s="4"/>
      <c r="C115" s="4"/>
      <c r="D115" s="4"/>
      <c r="E115" s="31" t="s">
        <v>120</v>
      </c>
      <c r="F115" s="23"/>
      <c r="G115" s="24">
        <f t="shared" si="14"/>
        <v>76.966666666666669</v>
      </c>
      <c r="H115" s="24">
        <f t="shared" si="12"/>
        <v>38.483333333333334</v>
      </c>
      <c r="I115" s="32">
        <v>115.45</v>
      </c>
    </row>
    <row r="116" spans="1:9" ht="20" customHeight="1" thickBot="1" x14ac:dyDescent="0.25">
      <c r="A116" s="4"/>
      <c r="B116" s="4"/>
      <c r="C116" s="4"/>
      <c r="D116" s="4"/>
      <c r="E116" s="31" t="s">
        <v>121</v>
      </c>
      <c r="F116" s="23"/>
      <c r="G116" s="24">
        <f t="shared" si="14"/>
        <v>266</v>
      </c>
      <c r="H116" s="24">
        <f t="shared" si="12"/>
        <v>133</v>
      </c>
      <c r="I116" s="32">
        <v>399</v>
      </c>
    </row>
    <row r="117" spans="1:9" ht="20" customHeight="1" thickBot="1" x14ac:dyDescent="0.25">
      <c r="A117" s="4"/>
      <c r="B117" s="4"/>
      <c r="C117" s="4"/>
      <c r="D117" s="4"/>
      <c r="E117" s="31" t="s">
        <v>122</v>
      </c>
      <c r="F117" s="23"/>
      <c r="G117" s="24">
        <f t="shared" si="14"/>
        <v>583.33333333333326</v>
      </c>
      <c r="H117" s="24">
        <f t="shared" si="12"/>
        <v>291.66666666666669</v>
      </c>
      <c r="I117" s="32">
        <v>875</v>
      </c>
    </row>
    <row r="118" spans="1:9" ht="20" customHeight="1" thickBot="1" x14ac:dyDescent="0.25">
      <c r="A118" s="4"/>
      <c r="B118" s="4"/>
      <c r="C118" s="4"/>
      <c r="D118" s="4"/>
      <c r="E118" s="31" t="s">
        <v>123</v>
      </c>
      <c r="F118" s="23"/>
      <c r="G118" s="24">
        <f t="shared" si="14"/>
        <v>3333.333333333333</v>
      </c>
      <c r="H118" s="24">
        <f t="shared" si="12"/>
        <v>1666.6666666666667</v>
      </c>
      <c r="I118" s="32">
        <v>5000</v>
      </c>
    </row>
    <row r="119" spans="1:9" ht="20" customHeight="1" thickBot="1" x14ac:dyDescent="0.25">
      <c r="A119" s="4"/>
      <c r="B119" s="4"/>
      <c r="C119" s="4"/>
      <c r="D119" s="4"/>
      <c r="E119" s="31" t="s">
        <v>124</v>
      </c>
      <c r="F119" s="23"/>
      <c r="G119" s="24">
        <f t="shared" si="14"/>
        <v>2700</v>
      </c>
      <c r="H119" s="24">
        <f t="shared" si="12"/>
        <v>1350</v>
      </c>
      <c r="I119" s="32">
        <v>4050</v>
      </c>
    </row>
    <row r="120" spans="1:9" ht="20" customHeight="1" thickBot="1" x14ac:dyDescent="0.25">
      <c r="A120" s="4"/>
      <c r="B120" s="4"/>
      <c r="C120" s="4"/>
      <c r="D120" s="4"/>
      <c r="E120" s="31" t="s">
        <v>125</v>
      </c>
      <c r="F120" s="23"/>
      <c r="G120" s="24">
        <f t="shared" si="14"/>
        <v>1533.3333333333335</v>
      </c>
      <c r="H120" s="24">
        <f t="shared" si="12"/>
        <v>766.66666666666663</v>
      </c>
      <c r="I120" s="32">
        <v>2300</v>
      </c>
    </row>
    <row r="121" spans="1:9" ht="20" customHeight="1" thickBot="1" x14ac:dyDescent="0.25">
      <c r="A121" s="4"/>
      <c r="B121" s="4"/>
      <c r="C121" s="4"/>
      <c r="D121" s="4"/>
      <c r="E121" s="31" t="s">
        <v>126</v>
      </c>
      <c r="F121" s="23"/>
      <c r="G121" s="24">
        <f t="shared" si="14"/>
        <v>7000</v>
      </c>
      <c r="H121" s="24">
        <f t="shared" si="12"/>
        <v>3500</v>
      </c>
      <c r="I121" s="32">
        <v>10500</v>
      </c>
    </row>
    <row r="122" spans="1:9" ht="20" customHeight="1" thickBot="1" x14ac:dyDescent="0.25">
      <c r="A122" s="4"/>
      <c r="B122" s="4"/>
      <c r="C122" s="4"/>
      <c r="D122" s="4"/>
      <c r="E122" s="31" t="s">
        <v>127</v>
      </c>
      <c r="F122" s="4"/>
      <c r="G122" s="24">
        <f t="shared" si="14"/>
        <v>966.66666666666674</v>
      </c>
      <c r="H122" s="24">
        <f t="shared" si="12"/>
        <v>483.33333333333331</v>
      </c>
      <c r="I122" s="32">
        <v>1450</v>
      </c>
    </row>
    <row r="123" spans="1:9" ht="20" customHeight="1" thickBot="1" x14ac:dyDescent="0.25">
      <c r="A123" s="4"/>
      <c r="B123" s="4"/>
      <c r="C123" s="4"/>
      <c r="D123" s="4"/>
      <c r="E123" s="31" t="s">
        <v>128</v>
      </c>
      <c r="F123" s="4"/>
      <c r="G123" s="24">
        <f t="shared" si="14"/>
        <v>12083.333333333332</v>
      </c>
      <c r="H123" s="24">
        <f t="shared" si="12"/>
        <v>6041.666666666667</v>
      </c>
      <c r="I123" s="32">
        <v>18125</v>
      </c>
    </row>
    <row r="124" spans="1:9" ht="20" customHeight="1" thickBot="1" x14ac:dyDescent="0.25">
      <c r="A124" s="4">
        <v>5100</v>
      </c>
      <c r="B124" s="4">
        <v>643</v>
      </c>
      <c r="C124" s="4" t="s">
        <v>115</v>
      </c>
      <c r="D124" s="4">
        <v>2</v>
      </c>
      <c r="E124" s="33" t="s">
        <v>129</v>
      </c>
      <c r="F124" s="4"/>
      <c r="G124" s="24">
        <v>58866.5</v>
      </c>
      <c r="H124" s="24">
        <v>25228.5</v>
      </c>
      <c r="I124" s="34">
        <f t="shared" ref="I124:I131" si="15">G124+H124</f>
        <v>84095</v>
      </c>
    </row>
    <row r="125" spans="1:9" ht="20" customHeight="1" thickBot="1" x14ac:dyDescent="0.25">
      <c r="A125" s="4">
        <v>5100</v>
      </c>
      <c r="B125" s="4">
        <v>644</v>
      </c>
      <c r="C125" s="4" t="s">
        <v>115</v>
      </c>
      <c r="D125" s="4">
        <v>3</v>
      </c>
      <c r="E125" s="33" t="s">
        <v>130</v>
      </c>
      <c r="F125" s="4"/>
      <c r="G125" s="24">
        <v>36055.5</v>
      </c>
      <c r="H125" s="24">
        <v>18027.75</v>
      </c>
      <c r="I125" s="34">
        <f t="shared" si="15"/>
        <v>54083.25</v>
      </c>
    </row>
    <row r="126" spans="1:9" ht="20" customHeight="1" thickBot="1" x14ac:dyDescent="0.25">
      <c r="A126" s="4">
        <v>5100</v>
      </c>
      <c r="B126" s="4">
        <v>644</v>
      </c>
      <c r="C126" s="4" t="s">
        <v>115</v>
      </c>
      <c r="D126" s="4">
        <v>4</v>
      </c>
      <c r="E126" s="33" t="s">
        <v>131</v>
      </c>
      <c r="F126" s="4"/>
      <c r="G126" s="24">
        <v>9929.17</v>
      </c>
      <c r="H126" s="24">
        <v>4964.58</v>
      </c>
      <c r="I126" s="34">
        <f t="shared" si="15"/>
        <v>14893.75</v>
      </c>
    </row>
    <row r="127" spans="1:9" ht="20" customHeight="1" thickBot="1" x14ac:dyDescent="0.25">
      <c r="A127" s="4">
        <v>5100</v>
      </c>
      <c r="B127" s="4">
        <v>643</v>
      </c>
      <c r="C127" s="4" t="s">
        <v>115</v>
      </c>
      <c r="D127" s="4">
        <v>5</v>
      </c>
      <c r="E127" s="33" t="s">
        <v>132</v>
      </c>
      <c r="F127" s="4"/>
      <c r="G127" s="24">
        <v>93414.67</v>
      </c>
      <c r="H127" s="24">
        <v>46707.33</v>
      </c>
      <c r="I127" s="34">
        <f t="shared" si="15"/>
        <v>140122</v>
      </c>
    </row>
    <row r="128" spans="1:9" ht="20" customHeight="1" thickBot="1" x14ac:dyDescent="0.25">
      <c r="A128" s="4">
        <v>5100</v>
      </c>
      <c r="B128" s="4">
        <v>643</v>
      </c>
      <c r="C128" s="4" t="s">
        <v>115</v>
      </c>
      <c r="D128" s="4">
        <v>6</v>
      </c>
      <c r="E128" s="33" t="s">
        <v>133</v>
      </c>
      <c r="F128" s="4"/>
      <c r="G128" s="24">
        <v>2447.7399999999998</v>
      </c>
      <c r="H128" s="24">
        <v>1223.8699999999999</v>
      </c>
      <c r="I128" s="34">
        <f t="shared" si="15"/>
        <v>3671.6099999999997</v>
      </c>
    </row>
    <row r="129" spans="1:9" ht="20" customHeight="1" thickBot="1" x14ac:dyDescent="0.25">
      <c r="A129" s="4">
        <v>6120</v>
      </c>
      <c r="B129" s="4">
        <v>130</v>
      </c>
      <c r="C129" s="4" t="s">
        <v>134</v>
      </c>
      <c r="D129" s="4">
        <v>1</v>
      </c>
      <c r="E129" s="33" t="s">
        <v>135</v>
      </c>
      <c r="F129" s="4">
        <v>1</v>
      </c>
      <c r="G129" s="24">
        <v>36666.67</v>
      </c>
      <c r="H129" s="24">
        <v>18333.330000000002</v>
      </c>
      <c r="I129" s="34">
        <f t="shared" si="15"/>
        <v>55000</v>
      </c>
    </row>
    <row r="130" spans="1:9" ht="20" customHeight="1" x14ac:dyDescent="0.2">
      <c r="A130" s="4">
        <v>6120</v>
      </c>
      <c r="B130" s="4">
        <v>210</v>
      </c>
      <c r="C130" s="4" t="s">
        <v>69</v>
      </c>
      <c r="D130" s="4">
        <v>4</v>
      </c>
      <c r="E130" s="3" t="s">
        <v>136</v>
      </c>
      <c r="F130" s="4"/>
      <c r="G130" s="11">
        <f>0.1081*G129</f>
        <v>3963.667027</v>
      </c>
      <c r="H130" s="11">
        <f>0.1081*H129</f>
        <v>1981.8329730000003</v>
      </c>
      <c r="I130" s="12">
        <f t="shared" si="15"/>
        <v>5945.5</v>
      </c>
    </row>
    <row r="131" spans="1:9" ht="20" customHeight="1" thickBot="1" x14ac:dyDescent="0.25">
      <c r="A131" s="4">
        <v>6120</v>
      </c>
      <c r="B131" s="4">
        <v>220</v>
      </c>
      <c r="C131" s="4" t="s">
        <v>69</v>
      </c>
      <c r="D131" s="4">
        <v>4</v>
      </c>
      <c r="E131" s="3" t="s">
        <v>137</v>
      </c>
      <c r="F131" s="4"/>
      <c r="G131" s="11">
        <f>0.0765*G129</f>
        <v>2805.0002549999999</v>
      </c>
      <c r="H131" s="11">
        <f>0.0765*H129</f>
        <v>1402.4997450000001</v>
      </c>
      <c r="I131" s="12">
        <f t="shared" si="15"/>
        <v>4207.5</v>
      </c>
    </row>
    <row r="132" spans="1:9" ht="20" customHeight="1" thickBot="1" x14ac:dyDescent="0.25">
      <c r="A132" s="4">
        <v>6120</v>
      </c>
      <c r="B132" s="4">
        <v>130</v>
      </c>
      <c r="C132" s="4" t="s">
        <v>134</v>
      </c>
      <c r="D132" s="4">
        <v>1</v>
      </c>
      <c r="E132" s="33" t="s">
        <v>138</v>
      </c>
      <c r="F132" s="4">
        <v>4.5</v>
      </c>
      <c r="G132" s="24">
        <v>146203.20000000001</v>
      </c>
      <c r="H132" s="24">
        <v>73101.600000000006</v>
      </c>
      <c r="I132" s="34">
        <v>142522.56</v>
      </c>
    </row>
    <row r="133" spans="1:9" ht="20" customHeight="1" x14ac:dyDescent="0.2">
      <c r="A133" s="4">
        <v>6120</v>
      </c>
      <c r="B133" s="4">
        <v>210</v>
      </c>
      <c r="C133" s="4" t="s">
        <v>134</v>
      </c>
      <c r="D133" s="4">
        <v>1</v>
      </c>
      <c r="E133" s="3" t="s">
        <v>136</v>
      </c>
      <c r="F133" s="4"/>
      <c r="G133" s="11">
        <f>0.1081*G132</f>
        <v>15804.565920000001</v>
      </c>
      <c r="H133" s="11">
        <f>0.1081*H132</f>
        <v>7902.2829600000005</v>
      </c>
      <c r="I133" s="12">
        <f t="shared" ref="I133:I138" si="16">G133+H133</f>
        <v>23706.848880000001</v>
      </c>
    </row>
    <row r="134" spans="1:9" ht="20" customHeight="1" x14ac:dyDescent="0.2">
      <c r="A134" s="4">
        <v>6120</v>
      </c>
      <c r="B134" s="4">
        <v>220</v>
      </c>
      <c r="C134" s="4" t="s">
        <v>134</v>
      </c>
      <c r="D134" s="4">
        <v>1</v>
      </c>
      <c r="E134" s="3" t="s">
        <v>137</v>
      </c>
      <c r="F134" s="4"/>
      <c r="G134" s="11">
        <f>0.0765*G132</f>
        <v>11184.544800000001</v>
      </c>
      <c r="H134" s="11">
        <f>0.0765*H132</f>
        <v>5592.2724000000007</v>
      </c>
      <c r="I134" s="12">
        <f t="shared" si="16"/>
        <v>16776.817200000001</v>
      </c>
    </row>
    <row r="135" spans="1:9" ht="20" customHeight="1" x14ac:dyDescent="0.2">
      <c r="A135" s="4">
        <v>7900</v>
      </c>
      <c r="B135" s="4">
        <v>310</v>
      </c>
      <c r="C135" s="4" t="s">
        <v>140</v>
      </c>
      <c r="D135" s="4">
        <v>1</v>
      </c>
      <c r="E135" s="33" t="s">
        <v>139</v>
      </c>
      <c r="F135" s="4"/>
      <c r="G135" s="24">
        <v>74452.67</v>
      </c>
      <c r="H135" s="24">
        <v>37226.33</v>
      </c>
      <c r="I135" s="12">
        <f t="shared" si="16"/>
        <v>111679</v>
      </c>
    </row>
    <row r="136" spans="1:9" ht="20" customHeight="1" x14ac:dyDescent="0.2">
      <c r="A136" s="4">
        <v>7900</v>
      </c>
      <c r="B136" s="4">
        <v>160</v>
      </c>
      <c r="C136" s="4" t="s">
        <v>141</v>
      </c>
      <c r="D136" s="4">
        <v>1</v>
      </c>
      <c r="E136" s="33" t="s">
        <v>142</v>
      </c>
      <c r="F136" s="4">
        <v>2</v>
      </c>
      <c r="G136" s="24">
        <v>43333.33</v>
      </c>
      <c r="H136" s="24">
        <v>21666.67</v>
      </c>
      <c r="I136" s="12">
        <f t="shared" si="16"/>
        <v>65000</v>
      </c>
    </row>
    <row r="137" spans="1:9" ht="20" customHeight="1" x14ac:dyDescent="0.2">
      <c r="A137" s="4">
        <v>6120</v>
      </c>
      <c r="B137" s="4">
        <v>210</v>
      </c>
      <c r="C137" s="4" t="s">
        <v>141</v>
      </c>
      <c r="D137" s="4">
        <v>1</v>
      </c>
      <c r="E137" s="3" t="s">
        <v>143</v>
      </c>
      <c r="F137" s="4"/>
      <c r="G137" s="11">
        <f>0.1081*G136</f>
        <v>4684.3329730000005</v>
      </c>
      <c r="H137" s="11">
        <f>0.1081*H136</f>
        <v>2342.167027</v>
      </c>
      <c r="I137" s="12">
        <f t="shared" si="16"/>
        <v>7026.5</v>
      </c>
    </row>
    <row r="138" spans="1:9" ht="20" customHeight="1" x14ac:dyDescent="0.2">
      <c r="A138" s="4">
        <v>6120</v>
      </c>
      <c r="B138" s="4">
        <v>220</v>
      </c>
      <c r="C138" s="4" t="s">
        <v>141</v>
      </c>
      <c r="D138" s="4">
        <v>1</v>
      </c>
      <c r="E138" s="3" t="s">
        <v>144</v>
      </c>
      <c r="F138" s="4"/>
      <c r="G138" s="11">
        <f>0.0765*G136</f>
        <v>3314.9997450000001</v>
      </c>
      <c r="H138" s="11">
        <f>0.0765*H136</f>
        <v>1657.5002549999999</v>
      </c>
      <c r="I138" s="12">
        <f t="shared" si="16"/>
        <v>4972.5</v>
      </c>
    </row>
    <row r="139" spans="1:9" ht="20" customHeight="1" x14ac:dyDescent="0.2">
      <c r="A139" s="4">
        <v>5100</v>
      </c>
      <c r="B139" s="4">
        <v>110</v>
      </c>
      <c r="C139" s="4" t="s">
        <v>141</v>
      </c>
      <c r="D139" s="4">
        <v>2</v>
      </c>
      <c r="E139" s="3" t="s">
        <v>147</v>
      </c>
      <c r="F139" s="4">
        <v>5</v>
      </c>
      <c r="G139" s="11">
        <v>69997.59</v>
      </c>
      <c r="H139" s="12">
        <v>34998.800000000003</v>
      </c>
      <c r="I139" s="12">
        <f t="shared" si="0"/>
        <v>104996.39</v>
      </c>
    </row>
    <row r="140" spans="1:9" ht="20" customHeight="1" x14ac:dyDescent="0.2">
      <c r="A140" s="4">
        <v>6120</v>
      </c>
      <c r="B140" s="4">
        <v>210</v>
      </c>
      <c r="C140" s="4" t="s">
        <v>141</v>
      </c>
      <c r="D140" s="4">
        <v>2</v>
      </c>
      <c r="E140" s="3" t="s">
        <v>145</v>
      </c>
      <c r="F140" s="4"/>
      <c r="G140" s="11">
        <f>0.1081*G139</f>
        <v>7566.7394789999998</v>
      </c>
      <c r="H140" s="11">
        <f>0.1081*H139</f>
        <v>3783.3702800000005</v>
      </c>
      <c r="I140" s="12">
        <f>G140+H140</f>
        <v>11350.109759000001</v>
      </c>
    </row>
    <row r="141" spans="1:9" ht="20" customHeight="1" x14ac:dyDescent="0.2">
      <c r="A141" s="4">
        <v>6120</v>
      </c>
      <c r="B141" s="4">
        <v>220</v>
      </c>
      <c r="C141" s="4" t="s">
        <v>141</v>
      </c>
      <c r="D141" s="4">
        <v>2</v>
      </c>
      <c r="E141" s="3" t="s">
        <v>146</v>
      </c>
      <c r="F141" s="4"/>
      <c r="G141" s="11">
        <f>0.0765*G139</f>
        <v>5354.8156349999999</v>
      </c>
      <c r="H141" s="11">
        <f>0.0765*H139</f>
        <v>2677.4082000000003</v>
      </c>
      <c r="I141" s="12">
        <f>G141+H141</f>
        <v>8032.2238350000007</v>
      </c>
    </row>
    <row r="142" spans="1:9" ht="20" customHeight="1" x14ac:dyDescent="0.2">
      <c r="A142" s="4">
        <v>5100</v>
      </c>
      <c r="B142" s="4">
        <v>520</v>
      </c>
      <c r="C142" s="4" t="s">
        <v>141</v>
      </c>
      <c r="D142" s="4">
        <v>3</v>
      </c>
      <c r="E142" s="3" t="s">
        <v>148</v>
      </c>
      <c r="F142" s="4"/>
      <c r="G142" s="11">
        <v>120000</v>
      </c>
      <c r="H142" s="12">
        <v>60000</v>
      </c>
      <c r="I142" s="12">
        <f t="shared" si="0"/>
        <v>180000</v>
      </c>
    </row>
    <row r="143" spans="1:9" ht="20" customHeight="1" x14ac:dyDescent="0.2">
      <c r="A143" s="4">
        <v>6100</v>
      </c>
      <c r="B143" s="4">
        <v>644</v>
      </c>
      <c r="C143" s="4" t="s">
        <v>141</v>
      </c>
      <c r="D143" s="4">
        <v>4</v>
      </c>
      <c r="E143" s="3" t="s">
        <v>149</v>
      </c>
      <c r="F143" s="4"/>
      <c r="G143" s="11">
        <v>4710.67</v>
      </c>
      <c r="H143" s="12">
        <v>2355.33</v>
      </c>
      <c r="I143" s="12">
        <f t="shared" si="0"/>
        <v>7066</v>
      </c>
    </row>
    <row r="144" spans="1:9" ht="20" customHeight="1" x14ac:dyDescent="0.2">
      <c r="A144" s="4">
        <v>5100</v>
      </c>
      <c r="B144" s="4">
        <v>643</v>
      </c>
      <c r="C144" s="4" t="s">
        <v>141</v>
      </c>
      <c r="D144" s="4">
        <v>4</v>
      </c>
      <c r="E144" s="3" t="s">
        <v>150</v>
      </c>
      <c r="F144" s="4"/>
      <c r="G144" s="11">
        <v>3587.33</v>
      </c>
      <c r="H144" s="12">
        <v>1793.67</v>
      </c>
      <c r="I144" s="12">
        <f t="shared" si="0"/>
        <v>5381</v>
      </c>
    </row>
    <row r="145" spans="1:9" ht="20" customHeight="1" x14ac:dyDescent="0.2">
      <c r="A145" s="4">
        <v>5100</v>
      </c>
      <c r="B145" s="4">
        <v>643</v>
      </c>
      <c r="C145" s="4" t="s">
        <v>141</v>
      </c>
      <c r="D145" s="4">
        <v>4</v>
      </c>
      <c r="E145" s="3" t="s">
        <v>151</v>
      </c>
      <c r="F145" s="4"/>
      <c r="G145" s="11">
        <v>25090</v>
      </c>
      <c r="H145" s="12">
        <v>12545</v>
      </c>
      <c r="I145" s="12">
        <f t="shared" si="0"/>
        <v>37635</v>
      </c>
    </row>
    <row r="146" spans="1:9" ht="20" customHeight="1" x14ac:dyDescent="0.2">
      <c r="A146" s="4">
        <v>6100</v>
      </c>
      <c r="B146" s="4">
        <v>644</v>
      </c>
      <c r="C146" s="4" t="s">
        <v>141</v>
      </c>
      <c r="D146" s="4">
        <v>4</v>
      </c>
      <c r="E146" s="3" t="s">
        <v>152</v>
      </c>
      <c r="F146" s="4"/>
      <c r="G146" s="11">
        <v>1605.33</v>
      </c>
      <c r="H146" s="12">
        <v>802.67</v>
      </c>
      <c r="I146" s="12">
        <f t="shared" si="0"/>
        <v>2408</v>
      </c>
    </row>
    <row r="147" spans="1:9" ht="20" customHeight="1" x14ac:dyDescent="0.2">
      <c r="A147" s="4">
        <v>6100</v>
      </c>
      <c r="B147" s="4">
        <v>644</v>
      </c>
      <c r="C147" s="4" t="s">
        <v>141</v>
      </c>
      <c r="D147" s="4">
        <v>4</v>
      </c>
      <c r="E147" s="3" t="s">
        <v>153</v>
      </c>
      <c r="F147" s="4"/>
      <c r="G147" s="11">
        <v>65.33</v>
      </c>
      <c r="H147" s="12">
        <v>32.67</v>
      </c>
      <c r="I147" s="12">
        <f t="shared" si="0"/>
        <v>98</v>
      </c>
    </row>
    <row r="148" spans="1:9" ht="20" customHeight="1" x14ac:dyDescent="0.2">
      <c r="A148" s="4">
        <v>7200</v>
      </c>
      <c r="B148" s="4">
        <v>790</v>
      </c>
      <c r="C148" s="4" t="s">
        <v>154</v>
      </c>
      <c r="D148" s="4">
        <v>1</v>
      </c>
      <c r="E148" s="3" t="s">
        <v>155</v>
      </c>
      <c r="F148" s="4"/>
      <c r="G148" s="11">
        <v>27035.07</v>
      </c>
      <c r="H148" s="12">
        <v>13517.54</v>
      </c>
      <c r="I148" s="12">
        <f t="shared" si="0"/>
        <v>40552.61</v>
      </c>
    </row>
    <row r="149" spans="1:9" x14ac:dyDescent="0.2">
      <c r="A149" s="41" t="s">
        <v>5</v>
      </c>
      <c r="B149" s="41"/>
      <c r="C149" s="41"/>
      <c r="D149" s="41"/>
      <c r="E149" s="41"/>
      <c r="F149" s="41"/>
      <c r="G149" s="5">
        <f>SUM(G10:G148)</f>
        <v>2607938.2144686664</v>
      </c>
      <c r="H149" s="5">
        <f>SUM(H10:H148)</f>
        <v>1486244.0213113334</v>
      </c>
      <c r="I149" s="5">
        <f>SUM(I10:I148)</f>
        <v>4017399.9957800014</v>
      </c>
    </row>
    <row r="151" spans="1:9" x14ac:dyDescent="0.2">
      <c r="A151" s="42" t="s">
        <v>16</v>
      </c>
      <c r="B151" s="42"/>
      <c r="C151" s="42"/>
      <c r="H151" s="6"/>
    </row>
    <row r="152" spans="1:9" x14ac:dyDescent="0.2">
      <c r="A152" s="8"/>
      <c r="B152" s="8"/>
      <c r="C152" s="7" t="s">
        <v>7</v>
      </c>
      <c r="D152" s="36" t="s">
        <v>6</v>
      </c>
      <c r="E152" s="36"/>
      <c r="F152" s="8"/>
      <c r="G152" s="8"/>
      <c r="H152" s="6"/>
    </row>
    <row r="154" spans="1:9" x14ac:dyDescent="0.2">
      <c r="A154" s="35" t="s">
        <v>11</v>
      </c>
      <c r="B154" s="35"/>
      <c r="C154" s="35"/>
      <c r="D154" s="35"/>
      <c r="E154" s="35"/>
      <c r="F154" s="35"/>
      <c r="G154" s="35"/>
    </row>
  </sheetData>
  <mergeCells count="9">
    <mergeCell ref="A154:G154"/>
    <mergeCell ref="D152:E152"/>
    <mergeCell ref="A1:D2"/>
    <mergeCell ref="H1:I3"/>
    <mergeCell ref="A3:D4"/>
    <mergeCell ref="A149:F149"/>
    <mergeCell ref="A151:C151"/>
    <mergeCell ref="A7:I7"/>
    <mergeCell ref="A6:I6"/>
  </mergeCells>
  <pageMargins left="0.7" right="0.7" top="0.75" bottom="0.75" header="0.3" footer="0.3"/>
  <pageSetup scale="4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E185CC864CA0488BD65414DBFC3208" ma:contentTypeVersion="27" ma:contentTypeDescription="Create a new document." ma:contentTypeScope="" ma:versionID="c0ce5f7ccb2aae042f05c1180c2f4c79">
  <xsd:schema xmlns:xsd="http://www.w3.org/2001/XMLSchema" xmlns:xs="http://www.w3.org/2001/XMLSchema" xmlns:p="http://schemas.microsoft.com/office/2006/metadata/properties" xmlns:ns3="6175c4d1-a53c-410c-92b6-74bcb683b4aa" xmlns:ns4="ef373230-e173-4e6a-8f42-59bce9da1dde" targetNamespace="http://schemas.microsoft.com/office/2006/metadata/properties" ma:root="true" ma:fieldsID="8731302c6ba4d8906972d07fa2c13ff8" ns3:_="" ns4:_="">
    <xsd:import namespace="6175c4d1-a53c-410c-92b6-74bcb683b4aa"/>
    <xsd:import namespace="ef373230-e173-4e6a-8f42-59bce9da1dde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Templates" minOccurs="0"/>
                <xsd:element ref="ns3:CultureName" minOccurs="0"/>
                <xsd:element ref="ns3:AppVersion" minOccurs="0"/>
                <xsd:element ref="ns3:Leaders" minOccurs="0"/>
                <xsd:element ref="ns3:Members" minOccurs="0"/>
                <xsd:element ref="ns3:Member_Groups" minOccurs="0"/>
                <xsd:element ref="ns3:Invited_Leaders" minOccurs="0"/>
                <xsd:element ref="ns3:Invited_Members" minOccurs="0"/>
                <xsd:element ref="ns3:Self_Registration_Enabled" minOccurs="0"/>
                <xsd:element ref="ns3:Has_Leaders_Only_SectionGroup" minOccurs="0"/>
                <xsd:element ref="ns3:Is_Collaboration_Space_Locked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5c4d1-a53c-410c-92b6-74bcb683b4aa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Owner" ma:index="10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1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2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13" nillable="true" ma:displayName="Culture Name" ma:internalName="CultureName">
      <xsd:simpleType>
        <xsd:restriction base="dms:Text"/>
      </xsd:simpleType>
    </xsd:element>
    <xsd:element name="AppVersion" ma:index="14" nillable="true" ma:displayName="App Version" ma:internalName="AppVersion">
      <xsd:simpleType>
        <xsd:restriction base="dms:Text"/>
      </xsd:simpleType>
    </xsd:element>
    <xsd:element name="Leaders" ma:index="15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6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7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18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19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0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1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2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1" nillable="true" ma:displayName="Tags" ma:internalName="MediaServiceAutoTags" ma:readOnly="true">
      <xsd:simpleType>
        <xsd:restriction base="dms:Text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73230-e173-4e6a-8f42-59bce9da1dde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6175c4d1-a53c-410c-92b6-74bcb683b4aa" xsi:nil="true"/>
    <Invited_Members xmlns="6175c4d1-a53c-410c-92b6-74bcb683b4aa" xsi:nil="true"/>
    <CultureName xmlns="6175c4d1-a53c-410c-92b6-74bcb683b4aa" xsi:nil="true"/>
    <AppVersion xmlns="6175c4d1-a53c-410c-92b6-74bcb683b4aa" xsi:nil="true"/>
    <Owner xmlns="6175c4d1-a53c-410c-92b6-74bcb683b4aa">
      <UserInfo>
        <DisplayName/>
        <AccountId xsi:nil="true"/>
        <AccountType/>
      </UserInfo>
    </Owner>
    <Members xmlns="6175c4d1-a53c-410c-92b6-74bcb683b4aa">
      <UserInfo>
        <DisplayName/>
        <AccountId xsi:nil="true"/>
        <AccountType/>
      </UserInfo>
    </Members>
    <Member_Groups xmlns="6175c4d1-a53c-410c-92b6-74bcb683b4aa">
      <UserInfo>
        <DisplayName/>
        <AccountId xsi:nil="true"/>
        <AccountType/>
      </UserInfo>
    </Member_Groups>
    <Is_Collaboration_Space_Locked xmlns="6175c4d1-a53c-410c-92b6-74bcb683b4aa" xsi:nil="true"/>
    <Invited_Leaders xmlns="6175c4d1-a53c-410c-92b6-74bcb683b4aa" xsi:nil="true"/>
    <NotebookType xmlns="6175c4d1-a53c-410c-92b6-74bcb683b4aa" xsi:nil="true"/>
    <Has_Leaders_Only_SectionGroup xmlns="6175c4d1-a53c-410c-92b6-74bcb683b4aa" xsi:nil="true"/>
    <DefaultSectionNames xmlns="6175c4d1-a53c-410c-92b6-74bcb683b4aa" xsi:nil="true"/>
    <Leaders xmlns="6175c4d1-a53c-410c-92b6-74bcb683b4aa">
      <UserInfo>
        <DisplayName/>
        <AccountId xsi:nil="true"/>
        <AccountType/>
      </UserInfo>
    </Leaders>
    <Templates xmlns="6175c4d1-a53c-410c-92b6-74bcb683b4aa" xsi:nil="true"/>
    <Self_Registration_Enabled xmlns="6175c4d1-a53c-410c-92b6-74bcb683b4aa" xsi:nil="true"/>
  </documentManagement>
</p:properties>
</file>

<file path=customXml/itemProps1.xml><?xml version="1.0" encoding="utf-8"?>
<ds:datastoreItem xmlns:ds="http://schemas.openxmlformats.org/officeDocument/2006/customXml" ds:itemID="{6006FDB2-0D82-4FE5-9A83-3FB95FCF7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75c4d1-a53c-410c-92b6-74bcb683b4aa"/>
    <ds:schemaRef ds:uri="ef373230-e173-4e6a-8f42-59bce9da1d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D936F8-FE8D-4E19-8EA6-44E8656528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D9630B-119C-40F2-A3DA-70F1F5262772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ef373230-e173-4e6a-8f42-59bce9da1dde"/>
    <ds:schemaRef ds:uri="6175c4d1-a53c-410c-92b6-74bcb683b4aa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Sheet1</vt:lpstr>
      <vt:lpstr>Account_Title</vt:lpstr>
      <vt:lpstr>Activity_Number</vt:lpstr>
      <vt:lpstr>Amount_for_1_3_allocation</vt:lpstr>
      <vt:lpstr>Amount_for_2_3_allocation</vt:lpstr>
      <vt:lpstr>FTE__Position</vt:lpstr>
      <vt:lpstr>Function</vt:lpstr>
      <vt:lpstr>Object</vt:lpstr>
      <vt:lpstr>Total_allocation</vt:lpstr>
      <vt:lpstr>Use_of__Funds_Number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Talley, Lynn</dc:creator>
  <cp:lastModifiedBy>Microsoft Office User</cp:lastModifiedBy>
  <cp:lastPrinted>2021-12-17T14:57:06Z</cp:lastPrinted>
  <dcterms:created xsi:type="dcterms:W3CDTF">2021-06-09T18:28:06Z</dcterms:created>
  <dcterms:modified xsi:type="dcterms:W3CDTF">2022-04-11T18:01:46Z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0x01010065E185CC864CA0488BD65414DBFC3208</vt:lpwstr>
  </property>
</Properties>
</file>