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megan.penik/Desktop/arp/"/>
    </mc:Choice>
  </mc:AlternateContent>
  <xr:revisionPtr revIDLastSave="0" documentId="8_{61D8E71F-D30A-0F4B-8495-A81B978E01AC}" xr6:coauthVersionLast="47" xr6:coauthVersionMax="47" xr10:uidLastSave="{00000000-0000-0000-0000-000000000000}"/>
  <bookViews>
    <workbookView xWindow="0" yWindow="500" windowWidth="38400" windowHeight="19820"/>
  </bookViews>
  <sheets>
    <sheet name="DOE Application" sheetId="2" r:id="rId1"/>
    <sheet name="Sheet1" sheetId="1" r:id="rId2"/>
  </sheets>
  <definedNames>
    <definedName name="_xlnm._FilterDatabase" localSheetId="0" hidden="1">'DOE Application'!$A$17:$J$86</definedName>
    <definedName name="Account_Title">'DOE Application'!$E$9</definedName>
    <definedName name="Activity_Number">'DOE Application'!$D$9</definedName>
    <definedName name="Amount_for_1_3_allocation">'DOE Application'!$H$9</definedName>
    <definedName name="Amount_for_2_3_allocation">'DOE Application'!$G$9</definedName>
    <definedName name="FTE__Position">'DOE Application'!$F$9</definedName>
    <definedName name="Function">'DOE Application'!$A$9</definedName>
    <definedName name="Object">'DOE Application'!$B$9</definedName>
    <definedName name="_xlnm.Print_Area" localSheetId="0">'DOE Application'!$A$1:$I$88</definedName>
    <definedName name="Total_allocation">'DOE Application'!$I$9</definedName>
    <definedName name="Use_of__Funds_Number">'DOE Application'!$C$9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70" i="2" l="1"/>
  <c r="G70" i="2"/>
  <c r="G17" i="2"/>
  <c r="G21" i="2"/>
  <c r="H17" i="2"/>
  <c r="I17" i="2" s="1"/>
  <c r="I21" i="2" s="1"/>
  <c r="G16" i="2"/>
  <c r="I82" i="2"/>
  <c r="I81" i="2"/>
  <c r="I80" i="2"/>
  <c r="I79" i="2"/>
  <c r="I78" i="2"/>
  <c r="I77" i="2"/>
  <c r="I76" i="2"/>
  <c r="I75" i="2"/>
  <c r="I74" i="2"/>
  <c r="I73" i="2"/>
  <c r="I72" i="2"/>
  <c r="I71" i="2"/>
  <c r="I70" i="2"/>
  <c r="I69" i="2"/>
  <c r="I68" i="2"/>
  <c r="I20" i="2"/>
  <c r="I19" i="2"/>
  <c r="I1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15" i="2"/>
  <c r="I36" i="2"/>
  <c r="I14" i="2"/>
  <c r="I35" i="2"/>
  <c r="I34" i="2"/>
  <c r="I33" i="2"/>
  <c r="I32" i="2"/>
  <c r="I13" i="2"/>
  <c r="I31" i="2"/>
  <c r="I30" i="2"/>
  <c r="I29" i="2"/>
  <c r="I12" i="2"/>
  <c r="I28" i="2"/>
  <c r="I27" i="2"/>
  <c r="G26" i="2"/>
  <c r="G83" i="2" s="1"/>
  <c r="I25" i="2"/>
  <c r="I24" i="2"/>
  <c r="I11" i="2"/>
  <c r="I23" i="2"/>
  <c r="H10" i="2"/>
  <c r="H16" i="2" s="1"/>
  <c r="I22" i="2"/>
  <c r="I10" i="2"/>
  <c r="I16" i="2" s="1"/>
  <c r="I83" i="2" l="1"/>
  <c r="H21" i="2"/>
  <c r="H83" i="2" s="1"/>
  <c r="I26" i="2"/>
</calcChain>
</file>

<file path=xl/sharedStrings.xml><?xml version="1.0" encoding="utf-8"?>
<sst xmlns="http://schemas.openxmlformats.org/spreadsheetml/2006/main" count="171" uniqueCount="122">
  <si>
    <r>
      <t xml:space="preserve">A) </t>
    </r>
    <r>
      <rPr>
        <u/>
        <sz val="11"/>
        <color indexed="8"/>
        <rFont val="Arial"/>
        <family val="2"/>
      </rPr>
      <t>ESCAMBIA COUNTY</t>
    </r>
    <r>
      <rPr>
        <sz val="11"/>
        <color indexed="8"/>
        <rFont val="Arial"/>
        <family val="2"/>
      </rPr>
      <t xml:space="preserve">
     Name of Eligible Recipient </t>
    </r>
  </si>
  <si>
    <t>TAPS Number 
22A-175</t>
  </si>
  <si>
    <r>
      <t>B)</t>
    </r>
    <r>
      <rPr>
        <u/>
        <sz val="11"/>
        <color indexed="8"/>
        <rFont val="Arial"/>
        <family val="2"/>
      </rPr>
      <t xml:space="preserve"> ESSER III      </t>
    </r>
    <r>
      <rPr>
        <sz val="11"/>
        <color indexed="8"/>
        <rFont val="Arial"/>
        <family val="2"/>
      </rPr>
      <t xml:space="preserve">               
     Project Number</t>
    </r>
  </si>
  <si>
    <t>FLORIDA DEPARTMENT OF EDUCATION</t>
  </si>
  <si>
    <t>ARP ESSER BUDGET NARRATIVE FORM</t>
  </si>
  <si>
    <t>Function</t>
  </si>
  <si>
    <t>Object</t>
  </si>
  <si>
    <t xml:space="preserve">Use of 
Funds
Number**  </t>
  </si>
  <si>
    <t>Activity
Number**</t>
  </si>
  <si>
    <t xml:space="preserve">Account Title </t>
  </si>
  <si>
    <t>FTE 
Position</t>
  </si>
  <si>
    <t xml:space="preserve">Amount for 2/3 allocation </t>
  </si>
  <si>
    <t xml:space="preserve">Amount for 1/3 allocation </t>
  </si>
  <si>
    <t xml:space="preserve">Total allocation </t>
  </si>
  <si>
    <t>2R</t>
  </si>
  <si>
    <t xml:space="preserve">Salaries - Basic Teachers salaries including teacher assistants </t>
  </si>
  <si>
    <t xml:space="preserve">Employee Benefits - Basic Teachers benefits including teacher assistants </t>
  </si>
  <si>
    <t xml:space="preserve">Other Personal Services - Sub teacher benefits (FICA &amp; workers comp) </t>
  </si>
  <si>
    <t>2N</t>
  </si>
  <si>
    <t>Professional Services - Contract for 1 music therapist to serve students with disabilities by assessing emotional well-being, physical health, social functioning, communication abilities, &amp; cognitive skills through musical responses and design music interventions for individuals and groups based on student needs</t>
  </si>
  <si>
    <t>2 &amp; 7</t>
  </si>
  <si>
    <t>2K</t>
  </si>
  <si>
    <t xml:space="preserve">Rentals - Orientation and Mobility and Braille Digital Curriculum (Objective Ed) </t>
  </si>
  <si>
    <t>Charter School Allocation (2.1%)</t>
  </si>
  <si>
    <t>2 &amp; 3</t>
  </si>
  <si>
    <t>5 &amp; 5</t>
  </si>
  <si>
    <t>2K &amp; 2N</t>
  </si>
  <si>
    <t>Supplies - School supplies such as calculators, paper, ink, toner, and other basic classroom supplies. Math and Science manipulatives</t>
  </si>
  <si>
    <t>2F</t>
  </si>
  <si>
    <t>Supplies - Instructional supplies for homeless and foster care students in grades 1 and 3 aimed at increasing academic achievement and reducing retention</t>
  </si>
  <si>
    <t>Technology Related Supplies - District-wide K-12 e-book and online database collection that can be accessed by students from any device at any time</t>
  </si>
  <si>
    <t>Equipment - Elementary Music Instruments purchased to rid sharing of instruments for all elementary schools</t>
  </si>
  <si>
    <t>Equipment - Technology devices, science equipment, and other materials for student use</t>
  </si>
  <si>
    <t>Other Personal Services - Substitute Teachers to be used in the absence of teachers or for small group tutoring</t>
  </si>
  <si>
    <t>2L &amp;2R</t>
  </si>
  <si>
    <t xml:space="preserve">Salaries - Attendance and Social Work - Dean </t>
  </si>
  <si>
    <t>2L &amp; 2R</t>
  </si>
  <si>
    <t xml:space="preserve">Employee Benefits - Attendance and Social Work - Dean Benefits </t>
  </si>
  <si>
    <t>2L</t>
  </si>
  <si>
    <t>Professional Services - Children's Home Society Contract to provide  Navigators (Social Workers) for school sites</t>
  </si>
  <si>
    <t xml:space="preserve">Salaries - Student Support Service Units including School Counselors and Testing Coordinators  </t>
  </si>
  <si>
    <t xml:space="preserve">Employee Benefits - Student Support Service Units - including School Counselors and Testing Coordinators Benefits </t>
  </si>
  <si>
    <t>3 &amp; 4</t>
  </si>
  <si>
    <t>2E</t>
  </si>
  <si>
    <t xml:space="preserve">Salaries - Health Services - Registered Nurse </t>
  </si>
  <si>
    <t xml:space="preserve">Employee Benefits - Health Services - Registered Nurse Benefits </t>
  </si>
  <si>
    <t xml:space="preserve">Salaries - Psychological Services - School Psychologist </t>
  </si>
  <si>
    <t xml:space="preserve">Employee Benefits - Psychological Services - School Psychologist benefits </t>
  </si>
  <si>
    <t>Psychological Services - Contract for additional mental health counselor (Lakeview contract) to provide counseling services to schools at two elementary schools; Mental health counselor to work with students placed in self-contained and access points classes, with emphasis on social emotional skills.  Begin as a pilot in five high schools: Escambia, PHS, Pine Forest, Tate, Washington</t>
  </si>
  <si>
    <t>Salaries - Instruction and Curriculum Development Svc - Rti/MTSS Coordinators, Resource Teachers, and Positive Behavior Coaches</t>
  </si>
  <si>
    <t>Extra Pay Planning Benefits - Curriculum planning</t>
  </si>
  <si>
    <t xml:space="preserve">Employee Benefits - Instruction and Curriculum Development Svc -Rti/MTSS Coordinators, Resource Teachers, and Positive Behavior Coaches Benefits </t>
  </si>
  <si>
    <t>Extra Pay - Professional Development for teachers and other certified personnel to participate in a 15 hour online book study on best practices for serving homeless students; other professional development hours as deemed necessary (Capturing Kids Heart, Leadership Blueprint, etc.)</t>
  </si>
  <si>
    <t>1 &amp; 3</t>
  </si>
  <si>
    <t>2R &amp; 2N</t>
  </si>
  <si>
    <t xml:space="preserve">Salary - Instructional &amp; Literacy Coaches including Academic Coaches to support struggling DA schools </t>
  </si>
  <si>
    <t>Extra Pay Benefits - Professional Development for teachers &amp; sub teacher benefits</t>
  </si>
  <si>
    <t xml:space="preserve">Employee Benefits - Instructional &amp; Literacy Coaches Benefits including Academic Coaches </t>
  </si>
  <si>
    <t>Professional Services - Dr. Cedric Alexander Bias training contract through Studer Community Institute to provide in-person PD event for 200 administrators who will lead watch party sessions at their work site of the same PD content. 59 Watch party licenses for schools and departments. 500 individual on-demand licenses. Professional Development license portion of Renaissance Star 360. Kagan Professional Development sessions</t>
  </si>
  <si>
    <t xml:space="preserve">Professional Services - Leader in Me Program </t>
  </si>
  <si>
    <t xml:space="preserve">Professional Services - Studer Education Consulting Services coaching </t>
  </si>
  <si>
    <t>Professional Services - SREB Math Contract for math coaching support for teachers at 8 schools (8 x $50,000)</t>
  </si>
  <si>
    <t>Professional Development Travel - BEST District Cadre attendance at state training in June (Tallahassee, travel, lodging, etc.) 45 teachers, TSAs, coaches who act as trainers for July ECSD BEST Math training</t>
  </si>
  <si>
    <t>Professional Development Supplies - Books and workshop supplies for 15 hour online book study on best practices for serving homeless students</t>
  </si>
  <si>
    <t>Other Personal Services - Substitute Teachers for teachers to attend PD during school hours</t>
  </si>
  <si>
    <t>2J</t>
  </si>
  <si>
    <t>Instruction-Related Technology Extra Pay</t>
  </si>
  <si>
    <t>Instruction-Related Technology Extra Pay Benefits</t>
  </si>
  <si>
    <t>General support pay - COVID leave for employees (up to 10 days per employee)</t>
  </si>
  <si>
    <t>General support pay benefits - COVID leave for employees (up to 10 days per employee)</t>
  </si>
  <si>
    <t>2S</t>
  </si>
  <si>
    <t>Indirect Cost - Indirect cost not to exceed 5%</t>
  </si>
  <si>
    <t xml:space="preserve">Salaries - School Administration - Assistant Principals </t>
  </si>
  <si>
    <t xml:space="preserve">Employee Benefits - School Administration - Assistant Principals Benefits </t>
  </si>
  <si>
    <t>2O</t>
  </si>
  <si>
    <t xml:space="preserve">Salaries - Fiscal Svc - .14 Coordinator &amp; Sr. Financial Analyst </t>
  </si>
  <si>
    <t xml:space="preserve">Employee Benefits - Fiscal Svc - .14 Coordinator &amp; Sr. Financial Analyst Benefits </t>
  </si>
  <si>
    <t xml:space="preserve">Temporary personnel providing HR services for COVID-19 reporting </t>
  </si>
  <si>
    <t>Miscellaneous Personnel Services - $1,000 COVID relief for  all full-time eligible employees who did not receive the direct state payment to principals, classroom teachers, and PK teachers</t>
  </si>
  <si>
    <t>Subscriptions - DocuSign maintenance</t>
  </si>
  <si>
    <t>2A</t>
  </si>
  <si>
    <t xml:space="preserve">Student transportation services - bus costs to transport students to NAS Pensacola for STARBASE project </t>
  </si>
  <si>
    <t>1 &amp; 2</t>
  </si>
  <si>
    <t>Extra Pay - Overtime pay for custodial response team and campus security officers during summer programs</t>
  </si>
  <si>
    <t>Extra Pay Benefits - Overtime pay benefits for custodial response team and campus security officers during summer programs</t>
  </si>
  <si>
    <t>2 &amp; 6</t>
  </si>
  <si>
    <t>2J &amp; 2K</t>
  </si>
  <si>
    <t>Rentals - Zoom Mtg License</t>
  </si>
  <si>
    <t>1 &amp; 4</t>
  </si>
  <si>
    <t>2F &amp;2K</t>
  </si>
  <si>
    <t>Communications - Internet access for remote learning (hotspots)</t>
  </si>
  <si>
    <t>2I</t>
  </si>
  <si>
    <t>Supplies - PPE purchases such as sanitizer, gloves, masks, etc. Also included are operational supplies such as ID printer badges and ink</t>
  </si>
  <si>
    <t xml:space="preserve">Go Guardian Admin and Teacher License and Open Text </t>
  </si>
  <si>
    <t>2P</t>
  </si>
  <si>
    <t xml:space="preserve">Perform preventative maintenance on HVAC equipment </t>
  </si>
  <si>
    <t>Extra pay for Admin Instructional Technology personnel in case of COVID response or extra hours during summer programs</t>
  </si>
  <si>
    <t>Extra pay benefits for Admin Instructional Technology personnel  in case of COVID response or extra hours during summer programs</t>
  </si>
  <si>
    <t xml:space="preserve">Technology Related Rentals - Software license and upgrade for Destiny Textbook Manager to Destiny Textbook and Resource Manager for all 50 current Destiny Textbook Manager sites and add an additional 5 sites to allow tracking of Chromebooks and textbooks in the special centers. The project also includes a customized integration, initial set-up and training </t>
  </si>
  <si>
    <t xml:space="preserve">License - Software renewal for managing secure wireless environment for educational use (Aruba ClearPass) </t>
  </si>
  <si>
    <t>2 &amp; 1</t>
  </si>
  <si>
    <t>2R &amp; 2G</t>
  </si>
  <si>
    <t xml:space="preserve">TOTAL </t>
  </si>
  <si>
    <t>ARP ESSER Lump Sum DOE 101</t>
  </si>
  <si>
    <t>Page 1 of 1</t>
  </si>
  <si>
    <t>Richard Corcoran, Commissioner</t>
  </si>
  <si>
    <t>**Use of Funds Number and Activity Number should align with the activities reported in the LEA ARP Plan, Application and Assurances.</t>
  </si>
  <si>
    <t xml:space="preserve">Extra Pay - To address learning loss. Will include credit recovery courses, tutoring, summer learning and afterschool programs  </t>
  </si>
  <si>
    <t xml:space="preserve">Extra Pay Benefits - To address learning loss. Will include credit recovery courses, tutoring, summer learning and afterschool programs </t>
  </si>
  <si>
    <t>Supplies - To address learning loss. Will include supplies for summer learning, summer reading program (books) and afterschool programs</t>
  </si>
  <si>
    <t>Supplies, Textbooks and Workbooks - To address learning loss. Will include K-12 instructional materials (mathematics adoption, K-12 Social Studies and Science materials), summer learning and afterschool program materials</t>
  </si>
  <si>
    <t xml:space="preserve">Salaries Extra Pay - To address learning loss. Assistant Principals, Counselors, Dean, and other necessary staff to operate summer programs or afterschool programs </t>
  </si>
  <si>
    <t>Extra Pay Benefits - To address learning loss. Assistant Principals, Counselors, Dean, and other necessary staff to operate summer programs or afterschool programs</t>
  </si>
  <si>
    <t>Professional Services - Savvas to provide tailor-made professional development sessions aligned with district goals, including myriad customized topics aligned to site-based School Improvement goals</t>
  </si>
  <si>
    <t xml:space="preserve">Extra Pay Planning - Curriculum planning - Planning time outside of regular contracted hours to work on curriculum development and best practices to support student learning. </t>
  </si>
  <si>
    <t xml:space="preserve">2M </t>
  </si>
  <si>
    <t>2M</t>
  </si>
  <si>
    <t>Total Administrative Costs</t>
  </si>
  <si>
    <t>Total Learning Loss Set Aside (20%)</t>
  </si>
  <si>
    <r>
      <t xml:space="preserve">Hardware - Meeting Room Hardware to facilitate distance learning for professional development and effective communication </t>
    </r>
    <r>
      <rPr>
        <sz val="11"/>
        <color indexed="8"/>
        <rFont val="Calibri"/>
        <family val="2"/>
      </rPr>
      <t>while following social distance guidelines</t>
    </r>
    <r>
      <rPr>
        <sz val="11"/>
        <color indexed="8"/>
        <rFont val="Calibri"/>
        <family val="2"/>
      </rPr>
      <t>. New rooms would be approximately $7,000 each and upgrades to existing rooms would be approximately $3,000</t>
    </r>
  </si>
  <si>
    <t xml:space="preserve">Facilities - Improvements include new and replacement chillers, controllers, windows, boilers, air handlers, ductwork, etc. to improve HVAC and other air quality needs at various schools. Costs include maintenance agreements and parts and labor warranties that extend up to 10 or more years  </t>
  </si>
  <si>
    <t xml:space="preserve">Tech-Related Rentals -  ALEKS, Quaver SEL, Go Guardian, MyOn, Edgenuity courseware and digital libraries, Renaissance Accelerated Reader, Renaissance STAR 360, Edmentum Courseware, Mosyle license (multi-year), Learning Management (Canvas), Smart Music / Music First District Wide License for grades 6-12, Civics 360, USA Test Prep, and other software as deemed necessary to be used in blended learning, on campus, and virtual instruction settings  (through the 2024-25 school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</si>
</sst>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12" x14ac:knownFonts="1">
    <font>
      <sz val="11"/>
      <color theme="1"/>
      <name val="Calibri"/>
      <family val="2"/>
      <scheme val="minor"/>
    </font>
    <font>
      <sz val="11"/>
      <color indexed="8"/>
      <name val="Calibri"/>
      <family val="2"/>
    </font>
    <font>
      <u/>
      <sz val="11"/>
      <color indexed="8"/>
      <name val="Arial"/>
      <family val="2"/>
    </font>
    <font>
      <sz val="11"/>
      <color indexed="8"/>
      <name val="Arial"/>
      <family val="2"/>
    </font>
    <font>
      <b/>
      <sz val="18"/>
      <name val="Arial"/>
      <family val="2"/>
    </font>
    <font>
      <b/>
      <sz val="10"/>
      <name val="Arial"/>
      <family val="2"/>
    </font>
    <font>
      <sz val="8"/>
      <name val="Arial"/>
      <family val="2"/>
    </font>
    <font>
      <sz val="11"/>
      <color indexed="8"/>
      <name val="Calibri"/>
      <family val="2"/>
    </font>
    <font>
      <sz val="11"/>
      <color theme="1"/>
      <name val="Calibri"/>
      <family val="2"/>
      <scheme val="minor"/>
    </font>
    <font>
      <sz val="11"/>
      <color rgb="FF000000"/>
      <name val="Calibri"/>
      <family val="2"/>
      <scheme val="minor"/>
    </font>
    <font>
      <sz val="11"/>
      <color theme="1"/>
      <name val="Arial"/>
      <family val="2"/>
    </font>
    <font>
      <b/>
      <sz val="11"/>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2"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s>
  <cellStyleXfs count="2">
    <xf numFmtId="0" fontId="0" fillId="0" borderId="0"/>
    <xf numFmtId="44" fontId="8" fillId="0" borderId="0" applyFont="0" applyFill="0" applyBorder="0" applyAlignment="0" applyProtection="0"/>
  </cellStyleXfs>
  <cellXfs count="46">
    <xf numFmtId="0" fontId="0" fillId="0" borderId="0" xfId="0"/>
    <xf numFmtId="0" fontId="0" fillId="0" borderId="0" xfId="0" applyFill="1"/>
    <xf numFmtId="0" fontId="5" fillId="0" borderId="1" xfId="0" applyFont="1" applyFill="1" applyBorder="1" applyAlignment="1">
      <alignment horizontal="center"/>
    </xf>
    <xf numFmtId="0" fontId="5" fillId="0" borderId="1" xfId="0" applyFont="1" applyFill="1" applyBorder="1" applyAlignment="1">
      <alignment horizont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vertical="center" wrapText="1"/>
    </xf>
    <xf numFmtId="43" fontId="8" fillId="0" borderId="1" xfId="1" applyNumberFormat="1" applyFont="1" applyFill="1" applyBorder="1" applyAlignment="1">
      <alignment horizontal="right"/>
    </xf>
    <xf numFmtId="43" fontId="0" fillId="0" borderId="1" xfId="0" applyNumberFormat="1" applyFont="1" applyFill="1" applyBorder="1" applyAlignment="1">
      <alignment horizontal="right"/>
    </xf>
    <xf numFmtId="0" fontId="0" fillId="0" borderId="1" xfId="0" applyFont="1" applyFill="1" applyBorder="1" applyAlignment="1">
      <alignment vertical="center" wrapText="1"/>
    </xf>
    <xf numFmtId="16" fontId="0" fillId="0" borderId="1" xfId="0" applyNumberFormat="1" applyFont="1" applyFill="1" applyBorder="1" applyAlignment="1">
      <alignment horizontal="center" vertical="center"/>
    </xf>
    <xf numFmtId="0" fontId="9" fillId="0" borderId="1" xfId="0" applyFont="1" applyFill="1" applyBorder="1" applyAlignment="1">
      <alignment vertical="center"/>
    </xf>
    <xf numFmtId="44" fontId="8" fillId="0" borderId="1" xfId="1" applyFont="1" applyFill="1" applyBorder="1"/>
    <xf numFmtId="0" fontId="0" fillId="0" borderId="0" xfId="0" applyFill="1" applyAlignment="1"/>
    <xf numFmtId="0" fontId="6" fillId="0" borderId="0" xfId="0" applyFont="1" applyFill="1" applyAlignment="1"/>
    <xf numFmtId="0" fontId="6" fillId="0" borderId="0" xfId="0" applyFont="1" applyFill="1" applyAlignment="1">
      <alignment horizontal="right"/>
    </xf>
    <xf numFmtId="44" fontId="8" fillId="0" borderId="0" xfId="1" applyFont="1" applyFill="1"/>
    <xf numFmtId="44" fontId="0" fillId="0" borderId="0" xfId="0" applyNumberFormat="1" applyFill="1"/>
    <xf numFmtId="0" fontId="0" fillId="0" borderId="0" xfId="0" applyFill="1" applyAlignment="1">
      <alignment horizontal="right"/>
    </xf>
    <xf numFmtId="43" fontId="0" fillId="0" borderId="0" xfId="0" applyNumberFormat="1" applyFill="1"/>
    <xf numFmtId="2" fontId="0" fillId="0" borderId="0" xfId="0" applyNumberFormat="1" applyFill="1"/>
    <xf numFmtId="43" fontId="8" fillId="0" borderId="2" xfId="1" applyNumberFormat="1" applyFont="1" applyFill="1" applyBorder="1" applyAlignment="1">
      <alignment horizontal="right"/>
    </xf>
    <xf numFmtId="43" fontId="0" fillId="0" borderId="2" xfId="0" applyNumberFormat="1" applyFont="1" applyFill="1" applyBorder="1" applyAlignment="1">
      <alignment horizontal="right"/>
    </xf>
    <xf numFmtId="0" fontId="0" fillId="0" borderId="3" xfId="0" applyFont="1" applyFill="1" applyBorder="1" applyAlignment="1">
      <alignment horizontal="center" vertical="center"/>
    </xf>
    <xf numFmtId="49" fontId="0" fillId="0" borderId="3" xfId="0" applyNumberFormat="1" applyFont="1" applyFill="1" applyBorder="1" applyAlignment="1">
      <alignment vertical="center" wrapText="1"/>
    </xf>
    <xf numFmtId="0" fontId="0" fillId="0" borderId="2" xfId="0" applyFont="1" applyFill="1" applyBorder="1" applyAlignment="1">
      <alignment horizontal="center" vertical="center"/>
    </xf>
    <xf numFmtId="49" fontId="0" fillId="0" borderId="2" xfId="0" applyNumberFormat="1" applyFont="1" applyFill="1" applyBorder="1" applyAlignment="1">
      <alignment vertical="center" wrapText="1"/>
    </xf>
    <xf numFmtId="0" fontId="0" fillId="2" borderId="4" xfId="0" applyFont="1" applyFill="1" applyBorder="1" applyAlignment="1">
      <alignment horizontal="center" vertical="center"/>
    </xf>
    <xf numFmtId="49" fontId="0" fillId="2" borderId="4" xfId="0" applyNumberFormat="1" applyFont="1" applyFill="1" applyBorder="1" applyAlignment="1">
      <alignment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44" fontId="8" fillId="2" borderId="7" xfId="1" applyFont="1" applyFill="1" applyBorder="1" applyAlignment="1">
      <alignment horizontal="right"/>
    </xf>
    <xf numFmtId="44" fontId="8" fillId="2" borderId="8" xfId="1" applyFont="1" applyFill="1" applyBorder="1" applyAlignment="1">
      <alignment horizontal="right"/>
    </xf>
    <xf numFmtId="0" fontId="0" fillId="3" borderId="6" xfId="0" applyFont="1" applyFill="1" applyBorder="1" applyAlignment="1">
      <alignment horizontal="center" vertical="center"/>
    </xf>
    <xf numFmtId="0" fontId="0" fillId="3" borderId="4" xfId="0" applyFont="1" applyFill="1" applyBorder="1" applyAlignment="1">
      <alignment horizontal="center" vertical="center"/>
    </xf>
    <xf numFmtId="49" fontId="0" fillId="3" borderId="4" xfId="0" applyNumberFormat="1" applyFont="1" applyFill="1" applyBorder="1" applyAlignment="1">
      <alignment vertical="center" wrapText="1"/>
    </xf>
    <xf numFmtId="0" fontId="0" fillId="3" borderId="5" xfId="0" applyFont="1" applyFill="1" applyBorder="1" applyAlignment="1">
      <alignment horizontal="center" vertical="center"/>
    </xf>
    <xf numFmtId="44" fontId="8" fillId="3" borderId="5" xfId="1" applyFont="1" applyFill="1" applyBorder="1" applyAlignment="1">
      <alignment horizontal="right"/>
    </xf>
    <xf numFmtId="0" fontId="6" fillId="0" borderId="0" xfId="0" applyFont="1" applyFill="1" applyAlignment="1">
      <alignment horizontal="left"/>
    </xf>
    <xf numFmtId="0" fontId="6" fillId="0" borderId="0" xfId="0" applyFont="1" applyFill="1" applyAlignment="1">
      <alignment horizontal="center"/>
    </xf>
    <xf numFmtId="0" fontId="0" fillId="0" borderId="0" xfId="0" applyFill="1" applyAlignment="1">
      <alignment horizontal="center" wrapText="1"/>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4" fillId="0" borderId="0" xfId="0" applyFont="1" applyFill="1" applyAlignment="1">
      <alignment horizontal="center"/>
    </xf>
    <xf numFmtId="0" fontId="10" fillId="0" borderId="9" xfId="0" applyFont="1" applyFill="1" applyBorder="1" applyAlignment="1">
      <alignment horizontal="right" vertical="center"/>
    </xf>
  </cellXfs>
  <cellStyles count="2">
    <cellStyle name="Currency" xfId="1" builtinId="4"/>
    <cellStyle name="Normal" xfId="0" builtinId="0"/>
  </cellStyles>
  <dxfs count="1">
    <dxf>
      <fill>
        <patternFill patternType="solid">
          <fgColor rgb="FFBFBFBF"/>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469900</xdr:colOff>
      <xdr:row>84</xdr:row>
      <xdr:rowOff>0</xdr:rowOff>
    </xdr:from>
    <xdr:to>
      <xdr:col>8</xdr:col>
      <xdr:colOff>1092200</xdr:colOff>
      <xdr:row>86</xdr:row>
      <xdr:rowOff>127000</xdr:rowOff>
    </xdr:to>
    <xdr:pic>
      <xdr:nvPicPr>
        <xdr:cNvPr id="1056" name="Picture 3" descr="FDOE Logo_Small (2)">
          <a:extLst>
            <a:ext uri="{FF2B5EF4-FFF2-40B4-BE49-F238E27FC236}">
              <a16:creationId xmlns:a16="http://schemas.microsoft.com/office/drawing/2014/main" id="{27490504-B076-544C-9169-A790254E02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48900" y="32131000"/>
          <a:ext cx="2260600"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4"/>
  <sheetViews>
    <sheetView tabSelected="1" zoomScale="112" zoomScaleNormal="112" workbookViewId="0">
      <pane ySplit="9" topLeftCell="A10" activePane="bottomLeft" state="frozen"/>
      <selection pane="bottomLeft" activeCell="I9" sqref="I9"/>
    </sheetView>
  </sheetViews>
  <sheetFormatPr baseColWidth="10" defaultColWidth="9.1640625" defaultRowHeight="15" x14ac:dyDescent="0.2"/>
  <cols>
    <col min="1" max="1" width="8.6640625" style="1" bestFit="1" customWidth="1"/>
    <col min="2" max="2" width="7.1640625" style="1" customWidth="1"/>
    <col min="3" max="3" width="10.1640625" style="1" customWidth="1"/>
    <col min="4" max="4" width="9.6640625" style="1" customWidth="1"/>
    <col min="5" max="5" width="63" style="1" customWidth="1"/>
    <col min="6" max="6" width="8.1640625" style="1" bestFit="1" customWidth="1"/>
    <col min="7" max="9" width="21.5" style="1" customWidth="1"/>
    <col min="10" max="10" width="15.33203125" style="1" bestFit="1" customWidth="1"/>
    <col min="11" max="16384" width="9.1640625" style="1"/>
  </cols>
  <sheetData>
    <row r="1" spans="1:9" x14ac:dyDescent="0.2">
      <c r="A1" s="40" t="s">
        <v>0</v>
      </c>
      <c r="B1" s="41"/>
      <c r="C1" s="41"/>
      <c r="D1" s="41"/>
      <c r="H1" s="42" t="s">
        <v>1</v>
      </c>
      <c r="I1" s="43"/>
    </row>
    <row r="2" spans="1:9" x14ac:dyDescent="0.2">
      <c r="A2" s="41"/>
      <c r="B2" s="41"/>
      <c r="C2" s="41"/>
      <c r="D2" s="41"/>
      <c r="H2" s="43"/>
      <c r="I2" s="43"/>
    </row>
    <row r="3" spans="1:9" x14ac:dyDescent="0.2">
      <c r="A3" s="40" t="s">
        <v>2</v>
      </c>
      <c r="B3" s="41"/>
      <c r="C3" s="41"/>
      <c r="D3" s="41"/>
      <c r="H3" s="43"/>
      <c r="I3" s="43"/>
    </row>
    <row r="4" spans="1:9" x14ac:dyDescent="0.2">
      <c r="A4" s="41"/>
      <c r="B4" s="41"/>
      <c r="C4" s="41"/>
      <c r="D4" s="41"/>
    </row>
    <row r="5" spans="1:9" ht="9" customHeight="1" x14ac:dyDescent="0.2"/>
    <row r="6" spans="1:9" ht="23" x14ac:dyDescent="0.25">
      <c r="A6" s="44" t="s">
        <v>3</v>
      </c>
      <c r="B6" s="44"/>
      <c r="C6" s="44"/>
      <c r="D6" s="44"/>
      <c r="E6" s="44"/>
      <c r="F6" s="44"/>
      <c r="G6" s="44"/>
      <c r="H6" s="44"/>
      <c r="I6" s="44"/>
    </row>
    <row r="7" spans="1:9" ht="23" x14ac:dyDescent="0.25">
      <c r="A7" s="44" t="s">
        <v>4</v>
      </c>
      <c r="B7" s="44"/>
      <c r="C7" s="44"/>
      <c r="D7" s="44"/>
      <c r="E7" s="44"/>
      <c r="F7" s="44"/>
      <c r="G7" s="44"/>
      <c r="H7" s="44"/>
      <c r="I7" s="44"/>
    </row>
    <row r="8" spans="1:9" ht="6.75" customHeight="1" x14ac:dyDescent="0.2"/>
    <row r="9" spans="1:9" ht="43" x14ac:dyDescent="0.2">
      <c r="A9" s="2" t="s">
        <v>5</v>
      </c>
      <c r="B9" s="2" t="s">
        <v>6</v>
      </c>
      <c r="C9" s="3" t="s">
        <v>7</v>
      </c>
      <c r="D9" s="3" t="s">
        <v>8</v>
      </c>
      <c r="E9" s="2" t="s">
        <v>9</v>
      </c>
      <c r="F9" s="3" t="s">
        <v>10</v>
      </c>
      <c r="G9" s="3" t="s">
        <v>11</v>
      </c>
      <c r="H9" s="3" t="s">
        <v>12</v>
      </c>
      <c r="I9" s="2" t="s">
        <v>13</v>
      </c>
    </row>
    <row r="10" spans="1:9" ht="32" x14ac:dyDescent="0.2">
      <c r="A10" s="4">
        <v>5000</v>
      </c>
      <c r="B10" s="4">
        <v>100</v>
      </c>
      <c r="C10" s="4">
        <v>1</v>
      </c>
      <c r="D10" s="4">
        <v>1</v>
      </c>
      <c r="E10" s="5" t="s">
        <v>107</v>
      </c>
      <c r="F10" s="4"/>
      <c r="G10" s="6">
        <v>4731000</v>
      </c>
      <c r="H10" s="7">
        <f>4731000</f>
        <v>4731000</v>
      </c>
      <c r="I10" s="7">
        <f t="shared" ref="I10:I15" si="0">G10+H10</f>
        <v>9462000</v>
      </c>
    </row>
    <row r="11" spans="1:9" ht="32" x14ac:dyDescent="0.2">
      <c r="A11" s="4">
        <v>5000</v>
      </c>
      <c r="B11" s="4">
        <v>200</v>
      </c>
      <c r="C11" s="4">
        <v>1</v>
      </c>
      <c r="D11" s="4">
        <v>1</v>
      </c>
      <c r="E11" s="5" t="s">
        <v>108</v>
      </c>
      <c r="F11" s="4"/>
      <c r="G11" s="6">
        <v>1000000</v>
      </c>
      <c r="H11" s="7">
        <v>1000000</v>
      </c>
      <c r="I11" s="7">
        <f t="shared" si="0"/>
        <v>2000000</v>
      </c>
    </row>
    <row r="12" spans="1:9" ht="32" x14ac:dyDescent="0.2">
      <c r="A12" s="4">
        <v>5000</v>
      </c>
      <c r="B12" s="4">
        <v>510</v>
      </c>
      <c r="C12" s="4" t="s">
        <v>24</v>
      </c>
      <c r="D12" s="4">
        <v>1</v>
      </c>
      <c r="E12" s="5" t="s">
        <v>109</v>
      </c>
      <c r="F12" s="4"/>
      <c r="G12" s="6">
        <v>1150000</v>
      </c>
      <c r="H12" s="7">
        <v>1150000</v>
      </c>
      <c r="I12" s="7">
        <f t="shared" si="0"/>
        <v>2300000</v>
      </c>
    </row>
    <row r="13" spans="1:9" ht="48" x14ac:dyDescent="0.2">
      <c r="A13" s="4">
        <v>5000</v>
      </c>
      <c r="B13" s="4">
        <v>500</v>
      </c>
      <c r="C13" s="4" t="s">
        <v>24</v>
      </c>
      <c r="D13" s="4">
        <v>1</v>
      </c>
      <c r="E13" s="5" t="s">
        <v>110</v>
      </c>
      <c r="F13" s="4"/>
      <c r="G13" s="6">
        <v>4000000</v>
      </c>
      <c r="H13" s="7">
        <v>4000000</v>
      </c>
      <c r="I13" s="7">
        <f t="shared" si="0"/>
        <v>8000000</v>
      </c>
    </row>
    <row r="14" spans="1:9" ht="48" x14ac:dyDescent="0.2">
      <c r="A14" s="4">
        <v>6000</v>
      </c>
      <c r="B14" s="4">
        <v>100</v>
      </c>
      <c r="C14" s="4">
        <v>4</v>
      </c>
      <c r="D14" s="4">
        <v>1</v>
      </c>
      <c r="E14" s="5" t="s">
        <v>111</v>
      </c>
      <c r="F14" s="4"/>
      <c r="G14" s="6">
        <v>15000</v>
      </c>
      <c r="H14" s="7">
        <v>15000</v>
      </c>
      <c r="I14" s="7">
        <f t="shared" si="0"/>
        <v>30000</v>
      </c>
    </row>
    <row r="15" spans="1:9" ht="48" x14ac:dyDescent="0.2">
      <c r="A15" s="22">
        <v>6000</v>
      </c>
      <c r="B15" s="22">
        <v>200</v>
      </c>
      <c r="C15" s="22">
        <v>4</v>
      </c>
      <c r="D15" s="22">
        <v>1</v>
      </c>
      <c r="E15" s="23" t="s">
        <v>112</v>
      </c>
      <c r="F15" s="22"/>
      <c r="G15" s="6">
        <v>2268</v>
      </c>
      <c r="H15" s="7">
        <v>2268</v>
      </c>
      <c r="I15" s="7">
        <f t="shared" si="0"/>
        <v>4536</v>
      </c>
    </row>
    <row r="16" spans="1:9" ht="17" thickBot="1" x14ac:dyDescent="0.25">
      <c r="A16" s="29"/>
      <c r="B16" s="26"/>
      <c r="C16" s="26"/>
      <c r="D16" s="26"/>
      <c r="E16" s="27" t="s">
        <v>118</v>
      </c>
      <c r="F16" s="28"/>
      <c r="G16" s="30">
        <f>SUM(G10:G15)</f>
        <v>10898268</v>
      </c>
      <c r="H16" s="31">
        <f>SUM(H10:H15)</f>
        <v>10898268</v>
      </c>
      <c r="I16" s="31">
        <f>SUM(I10:I15)</f>
        <v>21796536</v>
      </c>
    </row>
    <row r="17" spans="1:9" ht="16" x14ac:dyDescent="0.2">
      <c r="A17" s="24">
        <v>7200</v>
      </c>
      <c r="B17" s="24">
        <v>790</v>
      </c>
      <c r="C17" s="24">
        <v>1</v>
      </c>
      <c r="D17" s="24" t="s">
        <v>70</v>
      </c>
      <c r="E17" s="25" t="s">
        <v>71</v>
      </c>
      <c r="F17" s="24"/>
      <c r="G17" s="20">
        <f>1267444+1746-23000+269</f>
        <v>1246459</v>
      </c>
      <c r="H17" s="21">
        <f>1267444+652-87700</f>
        <v>1180396</v>
      </c>
      <c r="I17" s="21">
        <f>G17+H17</f>
        <v>2426855</v>
      </c>
    </row>
    <row r="18" spans="1:9" ht="16" x14ac:dyDescent="0.2">
      <c r="A18" s="4">
        <v>7500</v>
      </c>
      <c r="B18" s="4">
        <v>100</v>
      </c>
      <c r="C18" s="4">
        <v>2</v>
      </c>
      <c r="D18" s="4" t="s">
        <v>70</v>
      </c>
      <c r="E18" s="5" t="s">
        <v>75</v>
      </c>
      <c r="F18" s="4">
        <v>1.1399999999999999</v>
      </c>
      <c r="G18" s="6"/>
      <c r="H18" s="7">
        <v>66000</v>
      </c>
      <c r="I18" s="7">
        <f>G18+H18</f>
        <v>66000</v>
      </c>
    </row>
    <row r="19" spans="1:9" ht="16" x14ac:dyDescent="0.2">
      <c r="A19" s="4">
        <v>7500</v>
      </c>
      <c r="B19" s="4">
        <v>200</v>
      </c>
      <c r="C19" s="4">
        <v>2</v>
      </c>
      <c r="D19" s="4" t="s">
        <v>70</v>
      </c>
      <c r="E19" s="5" t="s">
        <v>76</v>
      </c>
      <c r="F19" s="4">
        <v>1.1399999999999999</v>
      </c>
      <c r="G19" s="6"/>
      <c r="H19" s="7">
        <v>21700</v>
      </c>
      <c r="I19" s="7">
        <f>G19+H19</f>
        <v>21700</v>
      </c>
    </row>
    <row r="20" spans="1:9" ht="16" x14ac:dyDescent="0.2">
      <c r="A20" s="22">
        <v>7730</v>
      </c>
      <c r="B20" s="22">
        <v>750</v>
      </c>
      <c r="C20" s="22">
        <v>2</v>
      </c>
      <c r="D20" s="22" t="s">
        <v>70</v>
      </c>
      <c r="E20" s="23" t="s">
        <v>77</v>
      </c>
      <c r="F20" s="22"/>
      <c r="G20" s="6">
        <v>23000</v>
      </c>
      <c r="H20" s="7"/>
      <c r="I20" s="7">
        <f>G20+H20</f>
        <v>23000</v>
      </c>
    </row>
    <row r="21" spans="1:9" ht="16" x14ac:dyDescent="0.2">
      <c r="A21" s="32"/>
      <c r="B21" s="33"/>
      <c r="C21" s="33"/>
      <c r="D21" s="33"/>
      <c r="E21" s="34" t="s">
        <v>117</v>
      </c>
      <c r="F21" s="35"/>
      <c r="G21" s="36">
        <f>SUM(G17:G20)</f>
        <v>1269459</v>
      </c>
      <c r="H21" s="36">
        <f>SUM(H17:H20)</f>
        <v>1268096</v>
      </c>
      <c r="I21" s="36">
        <f>SUM(I17:I20)</f>
        <v>2537555</v>
      </c>
    </row>
    <row r="22" spans="1:9" ht="16" x14ac:dyDescent="0.2">
      <c r="A22" s="24">
        <v>5000</v>
      </c>
      <c r="B22" s="24">
        <v>100</v>
      </c>
      <c r="C22" s="24">
        <v>1</v>
      </c>
      <c r="D22" s="24" t="s">
        <v>14</v>
      </c>
      <c r="E22" s="25" t="s">
        <v>15</v>
      </c>
      <c r="F22" s="24">
        <v>40</v>
      </c>
      <c r="G22" s="6">
        <v>1956438</v>
      </c>
      <c r="H22" s="7">
        <v>1956438</v>
      </c>
      <c r="I22" s="7">
        <f t="shared" ref="I22:I53" si="1">G22+H22</f>
        <v>3912876</v>
      </c>
    </row>
    <row r="23" spans="1:9" ht="16" x14ac:dyDescent="0.2">
      <c r="A23" s="4">
        <v>5000</v>
      </c>
      <c r="B23" s="4">
        <v>200</v>
      </c>
      <c r="C23" s="4">
        <v>1</v>
      </c>
      <c r="D23" s="4" t="s">
        <v>14</v>
      </c>
      <c r="E23" s="5" t="s">
        <v>16</v>
      </c>
      <c r="F23" s="4">
        <v>40</v>
      </c>
      <c r="G23" s="6">
        <v>654400</v>
      </c>
      <c r="H23" s="7">
        <v>654400</v>
      </c>
      <c r="I23" s="7">
        <f t="shared" si="1"/>
        <v>1308800</v>
      </c>
    </row>
    <row r="24" spans="1:9" ht="16" x14ac:dyDescent="0.2">
      <c r="A24" s="4">
        <v>5000</v>
      </c>
      <c r="B24" s="4">
        <v>200</v>
      </c>
      <c r="C24" s="4">
        <v>7</v>
      </c>
      <c r="D24" s="4" t="s">
        <v>14</v>
      </c>
      <c r="E24" s="5" t="s">
        <v>17</v>
      </c>
      <c r="F24" s="4"/>
      <c r="G24" s="6">
        <v>2000</v>
      </c>
      <c r="H24" s="7">
        <v>2000</v>
      </c>
      <c r="I24" s="7">
        <f t="shared" si="1"/>
        <v>4000</v>
      </c>
    </row>
    <row r="25" spans="1:9" ht="80" x14ac:dyDescent="0.2">
      <c r="A25" s="4">
        <v>5000</v>
      </c>
      <c r="B25" s="4">
        <v>310</v>
      </c>
      <c r="C25" s="4">
        <v>1</v>
      </c>
      <c r="D25" s="4" t="s">
        <v>18</v>
      </c>
      <c r="E25" s="5" t="s">
        <v>19</v>
      </c>
      <c r="F25" s="4"/>
      <c r="G25" s="6">
        <v>60000</v>
      </c>
      <c r="H25" s="7">
        <v>60000</v>
      </c>
      <c r="I25" s="7">
        <f t="shared" si="1"/>
        <v>120000</v>
      </c>
    </row>
    <row r="26" spans="1:9" ht="112" x14ac:dyDescent="0.2">
      <c r="A26" s="4">
        <v>5000</v>
      </c>
      <c r="B26" s="4">
        <v>360</v>
      </c>
      <c r="C26" s="4" t="s">
        <v>20</v>
      </c>
      <c r="D26" s="4" t="s">
        <v>21</v>
      </c>
      <c r="E26" s="5" t="s">
        <v>121</v>
      </c>
      <c r="F26" s="4"/>
      <c r="G26" s="6">
        <f>360000+150000+125000+700000+388578+360609+370000+240000</f>
        <v>2694187</v>
      </c>
      <c r="H26" s="7"/>
      <c r="I26" s="7">
        <f t="shared" si="1"/>
        <v>2694187</v>
      </c>
    </row>
    <row r="27" spans="1:9" ht="16" x14ac:dyDescent="0.2">
      <c r="A27" s="4">
        <v>5000</v>
      </c>
      <c r="B27" s="4">
        <v>360</v>
      </c>
      <c r="C27" s="4">
        <v>3</v>
      </c>
      <c r="D27" s="4" t="s">
        <v>21</v>
      </c>
      <c r="E27" s="5" t="s">
        <v>22</v>
      </c>
      <c r="F27" s="4"/>
      <c r="G27" s="6">
        <v>5000</v>
      </c>
      <c r="H27" s="7">
        <v>5000</v>
      </c>
      <c r="I27" s="7">
        <f t="shared" si="1"/>
        <v>10000</v>
      </c>
    </row>
    <row r="28" spans="1:9" ht="16" x14ac:dyDescent="0.2">
      <c r="A28" s="4">
        <v>5000</v>
      </c>
      <c r="B28" s="4">
        <v>390</v>
      </c>
      <c r="C28" s="4">
        <v>5</v>
      </c>
      <c r="D28" s="4" t="s">
        <v>14</v>
      </c>
      <c r="E28" s="5" t="s">
        <v>23</v>
      </c>
      <c r="F28" s="4"/>
      <c r="G28" s="6">
        <v>1144318</v>
      </c>
      <c r="H28" s="7">
        <v>1144318</v>
      </c>
      <c r="I28" s="7">
        <f t="shared" si="1"/>
        <v>2288636</v>
      </c>
    </row>
    <row r="29" spans="1:9" ht="32" x14ac:dyDescent="0.2">
      <c r="A29" s="4">
        <v>5000</v>
      </c>
      <c r="B29" s="4">
        <v>510</v>
      </c>
      <c r="C29" s="4" t="s">
        <v>25</v>
      </c>
      <c r="D29" s="4" t="s">
        <v>26</v>
      </c>
      <c r="E29" s="5" t="s">
        <v>27</v>
      </c>
      <c r="F29" s="4"/>
      <c r="G29" s="6">
        <v>50000</v>
      </c>
      <c r="H29" s="7">
        <v>50000</v>
      </c>
      <c r="I29" s="7">
        <f t="shared" si="1"/>
        <v>100000</v>
      </c>
    </row>
    <row r="30" spans="1:9" ht="32" x14ac:dyDescent="0.2">
      <c r="A30" s="4">
        <v>5000</v>
      </c>
      <c r="B30" s="4">
        <v>510</v>
      </c>
      <c r="C30" s="4">
        <v>2</v>
      </c>
      <c r="D30" s="4" t="s">
        <v>28</v>
      </c>
      <c r="E30" s="5" t="s">
        <v>29</v>
      </c>
      <c r="F30" s="4"/>
      <c r="G30" s="6">
        <v>10000</v>
      </c>
      <c r="H30" s="7"/>
      <c r="I30" s="7">
        <f t="shared" si="1"/>
        <v>10000</v>
      </c>
    </row>
    <row r="31" spans="1:9" ht="32" x14ac:dyDescent="0.2">
      <c r="A31" s="4">
        <v>5000</v>
      </c>
      <c r="B31" s="4">
        <v>519</v>
      </c>
      <c r="C31" s="4">
        <v>4</v>
      </c>
      <c r="D31" s="4" t="s">
        <v>18</v>
      </c>
      <c r="E31" s="8" t="s">
        <v>30</v>
      </c>
      <c r="F31" s="4"/>
      <c r="G31" s="6">
        <v>200000</v>
      </c>
      <c r="H31" s="7">
        <v>200000</v>
      </c>
      <c r="I31" s="7">
        <f t="shared" si="1"/>
        <v>400000</v>
      </c>
    </row>
    <row r="32" spans="1:9" ht="32" x14ac:dyDescent="0.2">
      <c r="A32" s="4">
        <v>5000</v>
      </c>
      <c r="B32" s="4">
        <v>640</v>
      </c>
      <c r="C32" s="4">
        <v>5</v>
      </c>
      <c r="D32" s="4" t="s">
        <v>18</v>
      </c>
      <c r="E32" s="5" t="s">
        <v>31</v>
      </c>
      <c r="F32" s="4"/>
      <c r="G32" s="6">
        <v>50000</v>
      </c>
      <c r="H32" s="7">
        <v>14000</v>
      </c>
      <c r="I32" s="7">
        <f t="shared" si="1"/>
        <v>64000</v>
      </c>
    </row>
    <row r="33" spans="1:9" ht="32" x14ac:dyDescent="0.2">
      <c r="A33" s="4">
        <v>5000</v>
      </c>
      <c r="B33" s="4">
        <v>640</v>
      </c>
      <c r="C33" s="4">
        <v>5</v>
      </c>
      <c r="D33" s="4" t="s">
        <v>18</v>
      </c>
      <c r="E33" s="5" t="s">
        <v>32</v>
      </c>
      <c r="F33" s="4"/>
      <c r="G33" s="6">
        <v>5000</v>
      </c>
      <c r="H33" s="7">
        <v>5000</v>
      </c>
      <c r="I33" s="7">
        <f t="shared" si="1"/>
        <v>10000</v>
      </c>
    </row>
    <row r="34" spans="1:9" ht="32" x14ac:dyDescent="0.2">
      <c r="A34" s="4">
        <v>5000</v>
      </c>
      <c r="B34" s="4">
        <v>750</v>
      </c>
      <c r="C34" s="4">
        <v>6</v>
      </c>
      <c r="D34" s="4" t="s">
        <v>14</v>
      </c>
      <c r="E34" s="5" t="s">
        <v>33</v>
      </c>
      <c r="F34" s="4"/>
      <c r="G34" s="6">
        <v>10000</v>
      </c>
      <c r="H34" s="7">
        <v>10000</v>
      </c>
      <c r="I34" s="7">
        <f t="shared" si="1"/>
        <v>20000</v>
      </c>
    </row>
    <row r="35" spans="1:9" ht="16" x14ac:dyDescent="0.2">
      <c r="A35" s="4">
        <v>6110</v>
      </c>
      <c r="B35" s="4">
        <v>100</v>
      </c>
      <c r="C35" s="4">
        <v>1</v>
      </c>
      <c r="D35" s="4" t="s">
        <v>34</v>
      </c>
      <c r="E35" s="5" t="s">
        <v>35</v>
      </c>
      <c r="F35" s="4">
        <v>2</v>
      </c>
      <c r="G35" s="6"/>
      <c r="H35" s="7">
        <v>104662</v>
      </c>
      <c r="I35" s="7">
        <f t="shared" si="1"/>
        <v>104662</v>
      </c>
    </row>
    <row r="36" spans="1:9" ht="16" x14ac:dyDescent="0.2">
      <c r="A36" s="4">
        <v>6110</v>
      </c>
      <c r="B36" s="4">
        <v>200</v>
      </c>
      <c r="C36" s="4">
        <v>1</v>
      </c>
      <c r="D36" s="4" t="s">
        <v>36</v>
      </c>
      <c r="E36" s="5" t="s">
        <v>37</v>
      </c>
      <c r="F36" s="4">
        <v>2</v>
      </c>
      <c r="G36" s="6"/>
      <c r="H36" s="7">
        <v>42128</v>
      </c>
      <c r="I36" s="7">
        <f t="shared" si="1"/>
        <v>42128</v>
      </c>
    </row>
    <row r="37" spans="1:9" ht="32" x14ac:dyDescent="0.2">
      <c r="A37" s="4">
        <v>6110</v>
      </c>
      <c r="B37" s="4">
        <v>310</v>
      </c>
      <c r="C37" s="4">
        <v>2</v>
      </c>
      <c r="D37" s="4" t="s">
        <v>38</v>
      </c>
      <c r="E37" s="5" t="s">
        <v>39</v>
      </c>
      <c r="F37" s="4"/>
      <c r="G37" s="6">
        <v>2300000</v>
      </c>
      <c r="H37" s="7">
        <v>2300000</v>
      </c>
      <c r="I37" s="7">
        <f t="shared" si="1"/>
        <v>4600000</v>
      </c>
    </row>
    <row r="38" spans="1:9" ht="32" x14ac:dyDescent="0.2">
      <c r="A38" s="4">
        <v>6120</v>
      </c>
      <c r="B38" s="4">
        <v>100</v>
      </c>
      <c r="C38" s="4">
        <v>1</v>
      </c>
      <c r="D38" s="4" t="s">
        <v>36</v>
      </c>
      <c r="E38" s="5" t="s">
        <v>40</v>
      </c>
      <c r="F38" s="4">
        <v>20</v>
      </c>
      <c r="G38" s="6"/>
      <c r="H38" s="7">
        <v>1061917</v>
      </c>
      <c r="I38" s="7">
        <f t="shared" si="1"/>
        <v>1061917</v>
      </c>
    </row>
    <row r="39" spans="1:9" ht="32" x14ac:dyDescent="0.2">
      <c r="A39" s="4">
        <v>6120</v>
      </c>
      <c r="B39" s="4">
        <v>200</v>
      </c>
      <c r="C39" s="4">
        <v>1</v>
      </c>
      <c r="D39" s="4" t="s">
        <v>36</v>
      </c>
      <c r="E39" s="5" t="s">
        <v>41</v>
      </c>
      <c r="F39" s="4">
        <v>20</v>
      </c>
      <c r="G39" s="6"/>
      <c r="H39" s="7">
        <v>343860</v>
      </c>
      <c r="I39" s="7">
        <f t="shared" si="1"/>
        <v>343860</v>
      </c>
    </row>
    <row r="40" spans="1:9" ht="16" x14ac:dyDescent="0.2">
      <c r="A40" s="4">
        <v>6130</v>
      </c>
      <c r="B40" s="4">
        <v>100</v>
      </c>
      <c r="C40" s="4" t="s">
        <v>42</v>
      </c>
      <c r="D40" s="4" t="s">
        <v>43</v>
      </c>
      <c r="E40" s="5" t="s">
        <v>44</v>
      </c>
      <c r="F40" s="4">
        <v>1</v>
      </c>
      <c r="G40" s="6"/>
      <c r="H40" s="7">
        <v>44077</v>
      </c>
      <c r="I40" s="7">
        <f t="shared" si="1"/>
        <v>44077</v>
      </c>
    </row>
    <row r="41" spans="1:9" ht="16" x14ac:dyDescent="0.2">
      <c r="A41" s="4">
        <v>6130</v>
      </c>
      <c r="B41" s="4">
        <v>200</v>
      </c>
      <c r="C41" s="4" t="s">
        <v>42</v>
      </c>
      <c r="D41" s="4" t="s">
        <v>43</v>
      </c>
      <c r="E41" s="5" t="s">
        <v>45</v>
      </c>
      <c r="F41" s="4">
        <v>1</v>
      </c>
      <c r="G41" s="6"/>
      <c r="H41" s="7">
        <v>15396</v>
      </c>
      <c r="I41" s="7">
        <f t="shared" si="1"/>
        <v>15396</v>
      </c>
    </row>
    <row r="42" spans="1:9" ht="16" x14ac:dyDescent="0.2">
      <c r="A42" s="4">
        <v>6140</v>
      </c>
      <c r="B42" s="4">
        <v>100</v>
      </c>
      <c r="C42" s="4">
        <v>1</v>
      </c>
      <c r="D42" s="4" t="s">
        <v>38</v>
      </c>
      <c r="E42" s="5" t="s">
        <v>46</v>
      </c>
      <c r="F42" s="4">
        <v>2</v>
      </c>
      <c r="G42" s="6"/>
      <c r="H42" s="7">
        <v>75017</v>
      </c>
      <c r="I42" s="7">
        <f t="shared" si="1"/>
        <v>75017</v>
      </c>
    </row>
    <row r="43" spans="1:9" ht="16" x14ac:dyDescent="0.2">
      <c r="A43" s="4">
        <v>6140</v>
      </c>
      <c r="B43" s="4">
        <v>200</v>
      </c>
      <c r="C43" s="4">
        <v>1</v>
      </c>
      <c r="D43" s="4" t="s">
        <v>38</v>
      </c>
      <c r="E43" s="5" t="s">
        <v>47</v>
      </c>
      <c r="F43" s="4">
        <v>2</v>
      </c>
      <c r="G43" s="6"/>
      <c r="H43" s="7">
        <v>21561</v>
      </c>
      <c r="I43" s="7">
        <f t="shared" si="1"/>
        <v>21561</v>
      </c>
    </row>
    <row r="44" spans="1:9" ht="80" x14ac:dyDescent="0.2">
      <c r="A44" s="4">
        <v>6140</v>
      </c>
      <c r="B44" s="4">
        <v>310</v>
      </c>
      <c r="C44" s="4">
        <v>2</v>
      </c>
      <c r="D44" s="4" t="s">
        <v>38</v>
      </c>
      <c r="E44" s="5" t="s">
        <v>48</v>
      </c>
      <c r="F44" s="4"/>
      <c r="G44" s="6">
        <v>50000</v>
      </c>
      <c r="H44" s="7">
        <v>50000</v>
      </c>
      <c r="I44" s="7">
        <f t="shared" si="1"/>
        <v>100000</v>
      </c>
    </row>
    <row r="45" spans="1:9" ht="48" x14ac:dyDescent="0.2">
      <c r="A45" s="4">
        <v>6300</v>
      </c>
      <c r="B45" s="4">
        <v>100</v>
      </c>
      <c r="C45" s="4">
        <v>1</v>
      </c>
      <c r="D45" s="4" t="s">
        <v>116</v>
      </c>
      <c r="E45" s="5" t="s">
        <v>114</v>
      </c>
      <c r="F45" s="4"/>
      <c r="G45" s="6">
        <v>25000</v>
      </c>
      <c r="H45" s="7">
        <v>25000</v>
      </c>
      <c r="I45" s="7">
        <f t="shared" si="1"/>
        <v>50000</v>
      </c>
    </row>
    <row r="46" spans="1:9" ht="32" x14ac:dyDescent="0.2">
      <c r="A46" s="4">
        <v>6300</v>
      </c>
      <c r="B46" s="4">
        <v>100</v>
      </c>
      <c r="C46" s="4">
        <v>1</v>
      </c>
      <c r="D46" s="4" t="s">
        <v>14</v>
      </c>
      <c r="E46" s="5" t="s">
        <v>49</v>
      </c>
      <c r="F46" s="4">
        <v>36</v>
      </c>
      <c r="G46" s="6"/>
      <c r="H46" s="7">
        <v>2059236</v>
      </c>
      <c r="I46" s="7">
        <f t="shared" si="1"/>
        <v>2059236</v>
      </c>
    </row>
    <row r="47" spans="1:9" ht="16" x14ac:dyDescent="0.2">
      <c r="A47" s="4">
        <v>6300</v>
      </c>
      <c r="B47" s="4">
        <v>200</v>
      </c>
      <c r="C47" s="4">
        <v>1</v>
      </c>
      <c r="D47" s="4" t="s">
        <v>115</v>
      </c>
      <c r="E47" s="5" t="s">
        <v>50</v>
      </c>
      <c r="F47" s="4"/>
      <c r="G47" s="6">
        <v>5000</v>
      </c>
      <c r="H47" s="7">
        <v>5000</v>
      </c>
      <c r="I47" s="7">
        <f t="shared" si="1"/>
        <v>10000</v>
      </c>
    </row>
    <row r="48" spans="1:9" ht="32" x14ac:dyDescent="0.2">
      <c r="A48" s="4">
        <v>6300</v>
      </c>
      <c r="B48" s="4">
        <v>200</v>
      </c>
      <c r="C48" s="4">
        <v>1</v>
      </c>
      <c r="D48" s="4" t="s">
        <v>14</v>
      </c>
      <c r="E48" s="5" t="s">
        <v>51</v>
      </c>
      <c r="F48" s="4">
        <v>36</v>
      </c>
      <c r="G48" s="6"/>
      <c r="H48" s="7">
        <v>668237</v>
      </c>
      <c r="I48" s="7">
        <f t="shared" si="1"/>
        <v>668237</v>
      </c>
    </row>
    <row r="49" spans="1:9" ht="64" x14ac:dyDescent="0.2">
      <c r="A49" s="4">
        <v>6400</v>
      </c>
      <c r="B49" s="4">
        <v>100</v>
      </c>
      <c r="C49" s="4">
        <v>3</v>
      </c>
      <c r="D49" s="4" t="s">
        <v>28</v>
      </c>
      <c r="E49" s="5" t="s">
        <v>52</v>
      </c>
      <c r="F49" s="4"/>
      <c r="G49" s="6">
        <v>44888</v>
      </c>
      <c r="H49" s="7"/>
      <c r="I49" s="7">
        <f t="shared" si="1"/>
        <v>44888</v>
      </c>
    </row>
    <row r="50" spans="1:9" ht="32" x14ac:dyDescent="0.2">
      <c r="A50" s="4">
        <v>6400</v>
      </c>
      <c r="B50" s="4">
        <v>100</v>
      </c>
      <c r="C50" s="9" t="s">
        <v>53</v>
      </c>
      <c r="D50" s="4" t="s">
        <v>54</v>
      </c>
      <c r="E50" s="5" t="s">
        <v>55</v>
      </c>
      <c r="F50" s="4">
        <v>7</v>
      </c>
      <c r="G50" s="6">
        <v>351861</v>
      </c>
      <c r="H50" s="7">
        <v>351861</v>
      </c>
      <c r="I50" s="7">
        <f t="shared" si="1"/>
        <v>703722</v>
      </c>
    </row>
    <row r="51" spans="1:9" ht="16" x14ac:dyDescent="0.2">
      <c r="A51" s="4">
        <v>6400</v>
      </c>
      <c r="B51" s="4">
        <v>200</v>
      </c>
      <c r="C51" s="4">
        <v>3</v>
      </c>
      <c r="D51" s="4" t="s">
        <v>28</v>
      </c>
      <c r="E51" s="5" t="s">
        <v>56</v>
      </c>
      <c r="F51" s="4"/>
      <c r="G51" s="6">
        <v>8978</v>
      </c>
      <c r="H51" s="7"/>
      <c r="I51" s="7">
        <f t="shared" si="1"/>
        <v>8978</v>
      </c>
    </row>
    <row r="52" spans="1:9" ht="32" x14ac:dyDescent="0.2">
      <c r="A52" s="4">
        <v>6400</v>
      </c>
      <c r="B52" s="4">
        <v>200</v>
      </c>
      <c r="C52" s="4" t="s">
        <v>53</v>
      </c>
      <c r="D52" s="4" t="s">
        <v>54</v>
      </c>
      <c r="E52" s="5" t="s">
        <v>57</v>
      </c>
      <c r="F52" s="4">
        <v>7</v>
      </c>
      <c r="G52" s="6">
        <v>116403</v>
      </c>
      <c r="H52" s="7">
        <v>116403</v>
      </c>
      <c r="I52" s="7">
        <f t="shared" si="1"/>
        <v>232806</v>
      </c>
    </row>
    <row r="53" spans="1:9" ht="96" x14ac:dyDescent="0.2">
      <c r="A53" s="4">
        <v>6400</v>
      </c>
      <c r="B53" s="4">
        <v>300</v>
      </c>
      <c r="C53" s="4">
        <v>2</v>
      </c>
      <c r="D53" s="4" t="s">
        <v>18</v>
      </c>
      <c r="E53" s="5" t="s">
        <v>58</v>
      </c>
      <c r="F53" s="4"/>
      <c r="G53" s="6">
        <v>98750</v>
      </c>
      <c r="H53" s="7"/>
      <c r="I53" s="7">
        <f t="shared" si="1"/>
        <v>98750</v>
      </c>
    </row>
    <row r="54" spans="1:9" x14ac:dyDescent="0.2">
      <c r="A54" s="4">
        <v>6400</v>
      </c>
      <c r="B54" s="4">
        <v>310</v>
      </c>
      <c r="C54" s="4">
        <v>2</v>
      </c>
      <c r="D54" s="4" t="s">
        <v>18</v>
      </c>
      <c r="E54" s="10" t="s">
        <v>59</v>
      </c>
      <c r="F54" s="4"/>
      <c r="G54" s="6">
        <v>67000</v>
      </c>
      <c r="H54" s="7"/>
      <c r="I54" s="7">
        <f t="shared" ref="I54:I82" si="2">G54+H54</f>
        <v>67000</v>
      </c>
    </row>
    <row r="55" spans="1:9" ht="16" x14ac:dyDescent="0.2">
      <c r="A55" s="4">
        <v>6400</v>
      </c>
      <c r="B55" s="4">
        <v>310</v>
      </c>
      <c r="C55" s="4">
        <v>2</v>
      </c>
      <c r="D55" s="4" t="s">
        <v>18</v>
      </c>
      <c r="E55" s="5" t="s">
        <v>60</v>
      </c>
      <c r="F55" s="4"/>
      <c r="G55" s="6">
        <v>15000</v>
      </c>
      <c r="H55" s="7">
        <v>15000</v>
      </c>
      <c r="I55" s="7">
        <f t="shared" si="2"/>
        <v>30000</v>
      </c>
    </row>
    <row r="56" spans="1:9" ht="32" x14ac:dyDescent="0.2">
      <c r="A56" s="4">
        <v>6400</v>
      </c>
      <c r="B56" s="4">
        <v>310</v>
      </c>
      <c r="C56" s="4">
        <v>3</v>
      </c>
      <c r="D56" s="4" t="s">
        <v>18</v>
      </c>
      <c r="E56" s="5" t="s">
        <v>61</v>
      </c>
      <c r="F56" s="4"/>
      <c r="G56" s="6">
        <v>200000</v>
      </c>
      <c r="H56" s="7">
        <v>200000</v>
      </c>
      <c r="I56" s="7">
        <f t="shared" si="2"/>
        <v>400000</v>
      </c>
    </row>
    <row r="57" spans="1:9" ht="48" x14ac:dyDescent="0.2">
      <c r="A57" s="4">
        <v>6400</v>
      </c>
      <c r="B57" s="4">
        <v>310</v>
      </c>
      <c r="C57" s="4">
        <v>2</v>
      </c>
      <c r="D57" s="4" t="s">
        <v>18</v>
      </c>
      <c r="E57" s="5" t="s">
        <v>113</v>
      </c>
      <c r="F57" s="4"/>
      <c r="G57" s="6">
        <v>180000</v>
      </c>
      <c r="H57" s="7"/>
      <c r="I57" s="7">
        <f t="shared" si="2"/>
        <v>180000</v>
      </c>
    </row>
    <row r="58" spans="1:9" ht="48" x14ac:dyDescent="0.2">
      <c r="A58" s="4">
        <v>6400</v>
      </c>
      <c r="B58" s="4">
        <v>330</v>
      </c>
      <c r="C58" s="4">
        <v>2</v>
      </c>
      <c r="D58" s="4" t="s">
        <v>18</v>
      </c>
      <c r="E58" s="5" t="s">
        <v>62</v>
      </c>
      <c r="F58" s="4"/>
      <c r="G58" s="6">
        <v>51000</v>
      </c>
      <c r="H58" s="7"/>
      <c r="I58" s="7">
        <f t="shared" si="2"/>
        <v>51000</v>
      </c>
    </row>
    <row r="59" spans="1:9" ht="32" x14ac:dyDescent="0.2">
      <c r="A59" s="4">
        <v>6400</v>
      </c>
      <c r="B59" s="4">
        <v>510</v>
      </c>
      <c r="C59" s="4">
        <v>3</v>
      </c>
      <c r="D59" s="4" t="s">
        <v>28</v>
      </c>
      <c r="E59" s="5" t="s">
        <v>63</v>
      </c>
      <c r="F59" s="4"/>
      <c r="G59" s="6">
        <v>16200</v>
      </c>
      <c r="H59" s="7"/>
      <c r="I59" s="7">
        <f t="shared" si="2"/>
        <v>16200</v>
      </c>
    </row>
    <row r="60" spans="1:9" ht="32" x14ac:dyDescent="0.2">
      <c r="A60" s="4">
        <v>6400</v>
      </c>
      <c r="B60" s="4">
        <v>750</v>
      </c>
      <c r="C60" s="4">
        <v>2</v>
      </c>
      <c r="D60" s="4" t="s">
        <v>18</v>
      </c>
      <c r="E60" s="5" t="s">
        <v>64</v>
      </c>
      <c r="F60" s="4"/>
      <c r="G60" s="6">
        <v>3500</v>
      </c>
      <c r="H60" s="7"/>
      <c r="I60" s="7">
        <f t="shared" si="2"/>
        <v>3500</v>
      </c>
    </row>
    <row r="61" spans="1:9" ht="16" x14ac:dyDescent="0.2">
      <c r="A61" s="4">
        <v>6500</v>
      </c>
      <c r="B61" s="4">
        <v>100</v>
      </c>
      <c r="C61" s="4">
        <v>1</v>
      </c>
      <c r="D61" s="4" t="s">
        <v>65</v>
      </c>
      <c r="E61" s="5" t="s">
        <v>66</v>
      </c>
      <c r="F61" s="4"/>
      <c r="G61" s="6">
        <v>5000</v>
      </c>
      <c r="H61" s="7"/>
      <c r="I61" s="7">
        <f t="shared" si="2"/>
        <v>5000</v>
      </c>
    </row>
    <row r="62" spans="1:9" ht="16" x14ac:dyDescent="0.2">
      <c r="A62" s="4">
        <v>6500</v>
      </c>
      <c r="B62" s="4">
        <v>200</v>
      </c>
      <c r="C62" s="4">
        <v>1</v>
      </c>
      <c r="D62" s="4" t="s">
        <v>65</v>
      </c>
      <c r="E62" s="5" t="s">
        <v>67</v>
      </c>
      <c r="F62" s="4"/>
      <c r="G62" s="6">
        <v>1000</v>
      </c>
      <c r="H62" s="7"/>
      <c r="I62" s="7">
        <f t="shared" si="2"/>
        <v>1000</v>
      </c>
    </row>
    <row r="63" spans="1:9" ht="16" x14ac:dyDescent="0.2">
      <c r="A63" s="4">
        <v>7000</v>
      </c>
      <c r="B63" s="4">
        <v>100</v>
      </c>
      <c r="C63" s="4">
        <v>3</v>
      </c>
      <c r="D63" s="4" t="s">
        <v>14</v>
      </c>
      <c r="E63" s="5" t="s">
        <v>68</v>
      </c>
      <c r="F63" s="4"/>
      <c r="G63" s="6"/>
      <c r="H63" s="7">
        <v>2191983</v>
      </c>
      <c r="I63" s="7">
        <f t="shared" si="2"/>
        <v>2191983</v>
      </c>
    </row>
    <row r="64" spans="1:9" ht="32" x14ac:dyDescent="0.2">
      <c r="A64" s="4">
        <v>7000</v>
      </c>
      <c r="B64" s="4">
        <v>200</v>
      </c>
      <c r="C64" s="4">
        <v>3</v>
      </c>
      <c r="D64" s="4" t="s">
        <v>14</v>
      </c>
      <c r="E64" s="5" t="s">
        <v>69</v>
      </c>
      <c r="F64" s="4"/>
      <c r="G64" s="6"/>
      <c r="H64" s="7">
        <v>438396</v>
      </c>
      <c r="I64" s="7">
        <f t="shared" si="2"/>
        <v>438396</v>
      </c>
    </row>
    <row r="65" spans="1:9" ht="16" x14ac:dyDescent="0.2">
      <c r="A65" s="4">
        <v>7300</v>
      </c>
      <c r="B65" s="4">
        <v>100</v>
      </c>
      <c r="C65" s="4">
        <v>1</v>
      </c>
      <c r="D65" s="4" t="s">
        <v>14</v>
      </c>
      <c r="E65" s="5" t="s">
        <v>72</v>
      </c>
      <c r="F65" s="4">
        <v>9</v>
      </c>
      <c r="G65" s="6"/>
      <c r="H65" s="7">
        <v>679954</v>
      </c>
      <c r="I65" s="7">
        <f t="shared" si="2"/>
        <v>679954</v>
      </c>
    </row>
    <row r="66" spans="1:9" ht="16" x14ac:dyDescent="0.2">
      <c r="A66" s="4">
        <v>7300</v>
      </c>
      <c r="B66" s="4">
        <v>200</v>
      </c>
      <c r="C66" s="4">
        <v>1</v>
      </c>
      <c r="D66" s="4" t="s">
        <v>14</v>
      </c>
      <c r="E66" s="5" t="s">
        <v>73</v>
      </c>
      <c r="F66" s="4">
        <v>9</v>
      </c>
      <c r="G66" s="6"/>
      <c r="H66" s="7">
        <v>195003</v>
      </c>
      <c r="I66" s="7">
        <f t="shared" si="2"/>
        <v>195003</v>
      </c>
    </row>
    <row r="67" spans="1:9" ht="64" x14ac:dyDescent="0.2">
      <c r="A67" s="4">
        <v>7400</v>
      </c>
      <c r="B67" s="4">
        <v>680</v>
      </c>
      <c r="C67" s="4">
        <v>1</v>
      </c>
      <c r="D67" s="4" t="s">
        <v>74</v>
      </c>
      <c r="E67" s="5" t="s">
        <v>120</v>
      </c>
      <c r="F67" s="4"/>
      <c r="G67" s="6">
        <v>46500000</v>
      </c>
      <c r="H67" s="7">
        <v>8900000</v>
      </c>
      <c r="I67" s="7">
        <f t="shared" si="2"/>
        <v>55400000</v>
      </c>
    </row>
    <row r="68" spans="1:9" ht="48" x14ac:dyDescent="0.2">
      <c r="A68" s="4">
        <v>7730</v>
      </c>
      <c r="B68" s="4">
        <v>790</v>
      </c>
      <c r="C68" s="4">
        <v>4</v>
      </c>
      <c r="D68" s="4" t="s">
        <v>14</v>
      </c>
      <c r="E68" s="5" t="s">
        <v>78</v>
      </c>
      <c r="F68" s="4"/>
      <c r="G68" s="6">
        <v>2500000</v>
      </c>
      <c r="H68" s="7"/>
      <c r="I68" s="7">
        <f t="shared" si="2"/>
        <v>2500000</v>
      </c>
    </row>
    <row r="69" spans="1:9" ht="16" x14ac:dyDescent="0.2">
      <c r="A69" s="4">
        <v>7760</v>
      </c>
      <c r="B69" s="4">
        <v>360</v>
      </c>
      <c r="C69" s="4">
        <v>6</v>
      </c>
      <c r="D69" s="4" t="s">
        <v>21</v>
      </c>
      <c r="E69" s="5" t="s">
        <v>79</v>
      </c>
      <c r="F69" s="4"/>
      <c r="G69" s="6">
        <v>3000</v>
      </c>
      <c r="H69" s="7">
        <v>3000</v>
      </c>
      <c r="I69" s="7">
        <f t="shared" si="2"/>
        <v>6000</v>
      </c>
    </row>
    <row r="70" spans="1:9" ht="32" x14ac:dyDescent="0.2">
      <c r="A70" s="4">
        <v>7800</v>
      </c>
      <c r="B70" s="4">
        <v>790</v>
      </c>
      <c r="C70" s="4">
        <v>1</v>
      </c>
      <c r="D70" s="4" t="s">
        <v>80</v>
      </c>
      <c r="E70" s="5" t="s">
        <v>81</v>
      </c>
      <c r="F70" s="4"/>
      <c r="G70" s="6">
        <f>10000+22731</f>
        <v>32731</v>
      </c>
      <c r="H70" s="7">
        <f>10000+87700</f>
        <v>97700</v>
      </c>
      <c r="I70" s="7">
        <f t="shared" si="2"/>
        <v>130431</v>
      </c>
    </row>
    <row r="71" spans="1:9" ht="32" x14ac:dyDescent="0.2">
      <c r="A71" s="4">
        <v>7900</v>
      </c>
      <c r="B71" s="4">
        <v>100</v>
      </c>
      <c r="C71" s="4" t="s">
        <v>82</v>
      </c>
      <c r="D71" s="4" t="s">
        <v>43</v>
      </c>
      <c r="E71" s="5" t="s">
        <v>83</v>
      </c>
      <c r="F71" s="4"/>
      <c r="G71" s="6">
        <v>10000</v>
      </c>
      <c r="H71" s="7"/>
      <c r="I71" s="7">
        <f t="shared" si="2"/>
        <v>10000</v>
      </c>
    </row>
    <row r="72" spans="1:9" ht="32" x14ac:dyDescent="0.2">
      <c r="A72" s="4">
        <v>7900</v>
      </c>
      <c r="B72" s="4">
        <v>200</v>
      </c>
      <c r="C72" s="4" t="s">
        <v>82</v>
      </c>
      <c r="D72" s="4" t="s">
        <v>43</v>
      </c>
      <c r="E72" s="5" t="s">
        <v>84</v>
      </c>
      <c r="F72" s="4"/>
      <c r="G72" s="6">
        <v>2000</v>
      </c>
      <c r="H72" s="7"/>
      <c r="I72" s="7">
        <f t="shared" si="2"/>
        <v>2000</v>
      </c>
    </row>
    <row r="73" spans="1:9" ht="16" x14ac:dyDescent="0.2">
      <c r="A73" s="4">
        <v>7900</v>
      </c>
      <c r="B73" s="4">
        <v>360</v>
      </c>
      <c r="C73" s="4" t="s">
        <v>85</v>
      </c>
      <c r="D73" s="4" t="s">
        <v>86</v>
      </c>
      <c r="E73" s="5" t="s">
        <v>87</v>
      </c>
      <c r="F73" s="4"/>
      <c r="G73" s="6">
        <v>1500</v>
      </c>
      <c r="H73" s="7">
        <v>1500</v>
      </c>
      <c r="I73" s="7">
        <f t="shared" si="2"/>
        <v>3000</v>
      </c>
    </row>
    <row r="74" spans="1:9" ht="16" x14ac:dyDescent="0.2">
      <c r="A74" s="4">
        <v>7900</v>
      </c>
      <c r="B74" s="4">
        <v>370</v>
      </c>
      <c r="C74" s="4" t="s">
        <v>88</v>
      </c>
      <c r="D74" s="4" t="s">
        <v>89</v>
      </c>
      <c r="E74" s="5" t="s">
        <v>90</v>
      </c>
      <c r="F74" s="4"/>
      <c r="G74" s="6">
        <v>2000</v>
      </c>
      <c r="H74" s="7">
        <v>2000</v>
      </c>
      <c r="I74" s="7">
        <f t="shared" si="2"/>
        <v>4000</v>
      </c>
    </row>
    <row r="75" spans="1:9" ht="32" x14ac:dyDescent="0.2">
      <c r="A75" s="4">
        <v>7900</v>
      </c>
      <c r="B75" s="4">
        <v>510</v>
      </c>
      <c r="C75" s="4" t="s">
        <v>82</v>
      </c>
      <c r="D75" s="4" t="s">
        <v>91</v>
      </c>
      <c r="E75" s="5" t="s">
        <v>92</v>
      </c>
      <c r="F75" s="4"/>
      <c r="G75" s="6">
        <v>5000</v>
      </c>
      <c r="H75" s="7">
        <v>5000</v>
      </c>
      <c r="I75" s="7">
        <f t="shared" si="2"/>
        <v>10000</v>
      </c>
    </row>
    <row r="76" spans="1:9" ht="16" x14ac:dyDescent="0.2">
      <c r="A76" s="4">
        <v>8100</v>
      </c>
      <c r="B76" s="4">
        <v>360</v>
      </c>
      <c r="C76" s="4">
        <v>7</v>
      </c>
      <c r="D76" s="4" t="s">
        <v>21</v>
      </c>
      <c r="E76" s="5" t="s">
        <v>93</v>
      </c>
      <c r="F76" s="4"/>
      <c r="G76" s="6">
        <v>25000</v>
      </c>
      <c r="H76" s="7">
        <v>25000</v>
      </c>
      <c r="I76" s="7">
        <f t="shared" si="2"/>
        <v>50000</v>
      </c>
    </row>
    <row r="77" spans="1:9" ht="16" x14ac:dyDescent="0.2">
      <c r="A77" s="4">
        <v>8100</v>
      </c>
      <c r="B77" s="4">
        <v>300</v>
      </c>
      <c r="C77" s="4">
        <v>1</v>
      </c>
      <c r="D77" s="4" t="s">
        <v>94</v>
      </c>
      <c r="E77" s="5" t="s">
        <v>95</v>
      </c>
      <c r="F77" s="4"/>
      <c r="G77" s="6">
        <v>842832</v>
      </c>
      <c r="H77" s="7"/>
      <c r="I77" s="7">
        <f t="shared" si="2"/>
        <v>842832</v>
      </c>
    </row>
    <row r="78" spans="1:9" ht="32" x14ac:dyDescent="0.2">
      <c r="A78" s="4">
        <v>8200</v>
      </c>
      <c r="B78" s="4">
        <v>100</v>
      </c>
      <c r="C78" s="4">
        <v>1</v>
      </c>
      <c r="D78" s="4" t="s">
        <v>65</v>
      </c>
      <c r="E78" s="5" t="s">
        <v>96</v>
      </c>
      <c r="F78" s="4"/>
      <c r="G78" s="6"/>
      <c r="H78" s="7">
        <v>5000</v>
      </c>
      <c r="I78" s="7">
        <f t="shared" si="2"/>
        <v>5000</v>
      </c>
    </row>
    <row r="79" spans="1:9" ht="32" x14ac:dyDescent="0.2">
      <c r="A79" s="4">
        <v>8200</v>
      </c>
      <c r="B79" s="4">
        <v>200</v>
      </c>
      <c r="C79" s="4">
        <v>1</v>
      </c>
      <c r="D79" s="4" t="s">
        <v>65</v>
      </c>
      <c r="E79" s="5" t="s">
        <v>97</v>
      </c>
      <c r="F79" s="4"/>
      <c r="G79" s="6"/>
      <c r="H79" s="7">
        <v>1000</v>
      </c>
      <c r="I79" s="7">
        <f t="shared" si="2"/>
        <v>1000</v>
      </c>
    </row>
    <row r="80" spans="1:9" ht="80" x14ac:dyDescent="0.2">
      <c r="A80" s="4">
        <v>8200</v>
      </c>
      <c r="B80" s="4">
        <v>360</v>
      </c>
      <c r="C80" s="4">
        <v>1</v>
      </c>
      <c r="D80" s="4" t="s">
        <v>21</v>
      </c>
      <c r="E80" s="5" t="s">
        <v>98</v>
      </c>
      <c r="F80" s="4"/>
      <c r="G80" s="6">
        <v>61550</v>
      </c>
      <c r="H80" s="7"/>
      <c r="I80" s="7">
        <f t="shared" si="2"/>
        <v>61550</v>
      </c>
    </row>
    <row r="81" spans="1:10" ht="32" x14ac:dyDescent="0.2">
      <c r="A81" s="4">
        <v>8200</v>
      </c>
      <c r="B81" s="4">
        <v>360</v>
      </c>
      <c r="C81" s="4">
        <v>6</v>
      </c>
      <c r="D81" s="4" t="s">
        <v>21</v>
      </c>
      <c r="E81" s="5" t="s">
        <v>99</v>
      </c>
      <c r="F81" s="4"/>
      <c r="G81" s="6">
        <v>28000</v>
      </c>
      <c r="H81" s="7">
        <v>28000</v>
      </c>
      <c r="I81" s="7">
        <f t="shared" si="2"/>
        <v>56000</v>
      </c>
    </row>
    <row r="82" spans="1:10" ht="64" x14ac:dyDescent="0.2">
      <c r="A82" s="4">
        <v>8200</v>
      </c>
      <c r="B82" s="4">
        <v>640</v>
      </c>
      <c r="C82" s="4" t="s">
        <v>100</v>
      </c>
      <c r="D82" s="4" t="s">
        <v>101</v>
      </c>
      <c r="E82" s="5" t="s">
        <v>119</v>
      </c>
      <c r="F82" s="4"/>
      <c r="G82" s="6">
        <v>40000</v>
      </c>
      <c r="H82" s="7">
        <v>40000</v>
      </c>
      <c r="I82" s="7">
        <f t="shared" si="2"/>
        <v>80000</v>
      </c>
    </row>
    <row r="83" spans="1:10" x14ac:dyDescent="0.2">
      <c r="A83" s="45" t="s">
        <v>102</v>
      </c>
      <c r="B83" s="45"/>
      <c r="C83" s="45"/>
      <c r="D83" s="45"/>
      <c r="E83" s="45"/>
      <c r="F83" s="45"/>
      <c r="G83" s="11">
        <f>SUM(G22:G82)+G21+G16</f>
        <v>72602263</v>
      </c>
      <c r="H83" s="11">
        <f>SUM(H22:H82)+H21+H16</f>
        <v>36380411</v>
      </c>
      <c r="I83" s="11">
        <f>SUM(I22:I82)+I21+I16</f>
        <v>108982674</v>
      </c>
      <c r="J83" s="16"/>
    </row>
    <row r="84" spans="1:10" x14ac:dyDescent="0.2">
      <c r="J84" s="16"/>
    </row>
    <row r="85" spans="1:10" x14ac:dyDescent="0.2">
      <c r="A85" s="37" t="s">
        <v>103</v>
      </c>
      <c r="B85" s="37"/>
      <c r="C85" s="37"/>
      <c r="H85" s="12"/>
    </row>
    <row r="86" spans="1:10" x14ac:dyDescent="0.2">
      <c r="A86" s="13"/>
      <c r="B86" s="13"/>
      <c r="C86" s="14" t="s">
        <v>104</v>
      </c>
      <c r="D86" s="38" t="s">
        <v>105</v>
      </c>
      <c r="E86" s="38"/>
      <c r="F86" s="13"/>
      <c r="G86" s="13"/>
      <c r="H86" s="12"/>
    </row>
    <row r="88" spans="1:10" x14ac:dyDescent="0.2">
      <c r="A88" s="39" t="s">
        <v>106</v>
      </c>
      <c r="B88" s="39"/>
      <c r="C88" s="39"/>
      <c r="D88" s="39"/>
      <c r="E88" s="39"/>
      <c r="F88" s="39"/>
      <c r="G88" s="39"/>
    </row>
    <row r="89" spans="1:10" x14ac:dyDescent="0.2">
      <c r="G89" s="15"/>
      <c r="H89" s="15"/>
      <c r="I89" s="15"/>
    </row>
    <row r="90" spans="1:10" x14ac:dyDescent="0.2">
      <c r="G90" s="16"/>
      <c r="H90" s="16"/>
      <c r="I90" s="16"/>
    </row>
    <row r="92" spans="1:10" x14ac:dyDescent="0.2">
      <c r="H92" s="17"/>
      <c r="I92" s="16"/>
    </row>
    <row r="93" spans="1:10" x14ac:dyDescent="0.2">
      <c r="I93" s="18"/>
    </row>
    <row r="94" spans="1:10" x14ac:dyDescent="0.2">
      <c r="I94" s="19"/>
    </row>
  </sheetData>
  <sortState xmlns:xlrd2="http://schemas.microsoft.com/office/spreadsheetml/2017/richdata2" ref="A17:I82">
    <sortCondition sortBy="cellColor" ref="A17:A82" dxfId="0"/>
  </sortState>
  <mergeCells count="9">
    <mergeCell ref="A85:C85"/>
    <mergeCell ref="D86:E86"/>
    <mergeCell ref="A88:G88"/>
    <mergeCell ref="A1:D2"/>
    <mergeCell ref="H1:I3"/>
    <mergeCell ref="A3:D4"/>
    <mergeCell ref="A6:I6"/>
    <mergeCell ref="A7:I7"/>
    <mergeCell ref="A83:F83"/>
  </mergeCells>
  <pageMargins left="0.25" right="0.25" top="0.5" bottom="0.5" header="0.3" footer="0.3"/>
  <pageSetup scale="78"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
  <cols>
    <col min="1" max="256" width="8.83203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DOE Application</vt:lpstr>
      <vt:lpstr>Sheet1</vt:lpstr>
      <vt:lpstr>Account_Title</vt:lpstr>
      <vt:lpstr>Activity_Number</vt:lpstr>
      <vt:lpstr>Amount_for_1_3_allocation</vt:lpstr>
      <vt:lpstr>Amount_for_2_3_allocation</vt:lpstr>
      <vt:lpstr>FTE__Position</vt:lpstr>
      <vt:lpstr>Function</vt:lpstr>
      <vt:lpstr>Object</vt:lpstr>
      <vt:lpstr>'DOE Application'!Print_Area</vt:lpstr>
      <vt:lpstr>Total_allocation</vt:lpstr>
      <vt:lpstr>Use_of__Funds_Number</vt:lpstr>
    </vt:vector>
  </TitlesOfParts>
  <Company>Escambia County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Shanee Ducker</dc:creator>
  <cp:lastModifiedBy>Microsoft Office User</cp:lastModifiedBy>
  <cp:lastPrinted>2022-02-11T15:25:13Z</cp:lastPrinted>
  <dcterms:created xsi:type="dcterms:W3CDTF">2022-01-26T18:21:42Z</dcterms:created>
  <dcterms:modified xsi:type="dcterms:W3CDTF">2022-04-01T15:23:44Z</dcterms:modified>
</cp:coreProperties>
</file>