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25277BD0-A5AB-CE41-900D-AB2E010A4ABA}" xr6:coauthVersionLast="47" xr6:coauthVersionMax="47" xr10:uidLastSave="{00000000-0000-0000-0000-000000000000}"/>
  <bookViews>
    <workbookView xWindow="0" yWindow="500" windowWidth="28800" windowHeight="12440" xr2:uid="{00000000-000D-0000-FFFF-FFFF00000000}"/>
  </bookViews>
  <sheets>
    <sheet name="Sheet1" sheetId="1" r:id="rId1"/>
  </sheets>
  <definedNames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2" i="1" l="1"/>
  <c r="H10" i="1" l="1"/>
  <c r="G10" i="1"/>
  <c r="I17" i="1"/>
  <c r="I18" i="1"/>
  <c r="I19" i="1"/>
  <c r="I20" i="1"/>
  <c r="I21" i="1"/>
  <c r="I22" i="1"/>
  <c r="I23" i="1"/>
  <c r="I24" i="1"/>
  <c r="I25" i="1"/>
  <c r="I26" i="1"/>
  <c r="I27" i="1"/>
  <c r="I28" i="1"/>
  <c r="I15" i="1" l="1"/>
  <c r="I31" i="1" l="1"/>
  <c r="H11" i="1" l="1"/>
  <c r="H45" i="1" s="1"/>
  <c r="L39" i="1" s="1"/>
  <c r="I12" i="1"/>
  <c r="I13" i="1"/>
  <c r="I14" i="1"/>
  <c r="I16" i="1"/>
  <c r="I29" i="1"/>
  <c r="I30" i="1"/>
  <c r="I33" i="1"/>
  <c r="I34" i="1"/>
  <c r="I35" i="1"/>
  <c r="I36" i="1"/>
  <c r="I37" i="1"/>
  <c r="I38" i="1"/>
  <c r="I39" i="1"/>
  <c r="I40" i="1"/>
  <c r="I41" i="1"/>
  <c r="I42" i="1"/>
  <c r="I43" i="1"/>
  <c r="I44" i="1"/>
  <c r="I10" i="1"/>
  <c r="I11" i="1" l="1"/>
  <c r="I45" i="1" s="1"/>
  <c r="L40" i="1" s="1"/>
  <c r="G45" i="1"/>
  <c r="L38" i="1" s="1"/>
</calcChain>
</file>

<file path=xl/sharedStrings.xml><?xml version="1.0" encoding="utf-8"?>
<sst xmlns="http://schemas.openxmlformats.org/spreadsheetml/2006/main" count="102" uniqueCount="59">
  <si>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</si>
  <si>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</si>
  <si>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</si>
  <si>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</si>
  <si>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</si>
  <si>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</si>
  <si>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</si>
  <si>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</si>
  <si>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</si>
  <si>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</si>
  <si>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</si>
  <si>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</si>
  <si>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</si>
  <si>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</si>
  <si>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</si>
  <si>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</si>
  <si>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</si>
  <si>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</si>
  <si>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r>
      <t>A) _</t>
    </r>
    <r>
      <rPr>
        <u/>
        <sz val="11"/>
        <color theme="1"/>
        <rFont val="Arial"/>
        <family val="2"/>
      </rPr>
      <t>Charlotte County Public Schools</t>
    </r>
    <r>
      <rPr>
        <sz val="11"/>
        <color theme="1"/>
        <rFont val="Arial"/>
        <family val="2"/>
      </rPr>
      <t xml:space="preserve">_
     Name of Eligible Recipient </t>
    </r>
  </si>
  <si>
    <t>Staff hourly rate to provide ESY Services during SY23-24</t>
  </si>
  <si>
    <t>Instructional materials for learning loss PK-12 including intervention materials, paper-based progress monitoring, and SEL curriculum.</t>
  </si>
  <si>
    <t>Online programs for students including progress monitoring,  Canvas lock-down browser, and Canvas SY23-24 district license.</t>
  </si>
  <si>
    <t xml:space="preserve">Instructional technology-interactive flat panels, </t>
  </si>
  <si>
    <t>Indirect cost rate calculated at 5%.</t>
  </si>
  <si>
    <t>Funds for HSA Seed for vaccinated employees</t>
  </si>
  <si>
    <t>Funds for retention bonus for staff employed as of June 2, 2021.</t>
  </si>
  <si>
    <t>Salaries for 20 Additional custodians for 2.5 years.</t>
  </si>
  <si>
    <t>Personal Protective Equipment and cleaning supplies to sanitize and clean facilities in order to maintain operation of the LEA.</t>
  </si>
  <si>
    <t>Salaries for additional school-based staff per school need.</t>
  </si>
  <si>
    <t>Substitute costs for intructional staff members to attend professional development.</t>
  </si>
  <si>
    <t>120/
310</t>
  </si>
  <si>
    <t xml:space="preserve">Hourly rates for teacher and instructional staff professional development (including charter schools), contracted professional services for PD delivery,  and additional staff to address learning loss.  </t>
  </si>
  <si>
    <t>Meals for students who qualify as ED at FSW charter school.</t>
  </si>
  <si>
    <t>Instructional technology including ipads and chromebooks and charging carts and fiber optic/analog technolgy upgrades for 10 charter school classrooms.</t>
  </si>
  <si>
    <t>Hourly rates for instructional staff to provide summer school to students, offer additional sections of courses during the school year, provide before/after tutoring, and provide additional 15 minutes for teachers.</t>
  </si>
  <si>
    <t>2 (F)</t>
  </si>
  <si>
    <t>1
2(F)</t>
  </si>
  <si>
    <t>2 (I)</t>
  </si>
  <si>
    <t>2 (K)</t>
  </si>
  <si>
    <t>3
9</t>
  </si>
  <si>
    <t>1
2(K)</t>
  </si>
  <si>
    <t>2 (L)</t>
  </si>
  <si>
    <t>3
12</t>
  </si>
  <si>
    <t>1
2 (L)</t>
  </si>
  <si>
    <t>1
13</t>
  </si>
  <si>
    <t>1
2 (N)</t>
  </si>
  <si>
    <t>2 (Q)</t>
  </si>
  <si>
    <t>2 (R.)</t>
  </si>
  <si>
    <t>2 (S)</t>
  </si>
  <si>
    <t>8 &amp; 10</t>
  </si>
  <si>
    <t>1
5</t>
  </si>
  <si>
    <t>5100, 5200, 
5300, 6100, 
6300, 7300</t>
  </si>
  <si>
    <t>1
4
5
11</t>
  </si>
  <si>
    <t>1
2 (F)
2 (L)</t>
  </si>
  <si>
    <t>Retirement for additional school-based staff per school need.</t>
  </si>
  <si>
    <t>Social Security for additional school-based staff per school need.</t>
  </si>
  <si>
    <t>Medicare for additional school-based staff per school need.</t>
  </si>
  <si>
    <t>Insurance for additional school-based staff per school need.</t>
  </si>
  <si>
    <t>Worker's Comp for additional school-based staff per school need.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</si>
</sst>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4" fontId="0" fillId="0" borderId="1" xfId="1" applyFont="1" applyBorder="1"/>
    <xf numFmtId="0" fontId="6" fillId="0" borderId="0" xfId="0" applyFont="1" applyAlignment="1">
      <alignment horizontal="right"/>
    </xf>
    <xf numFmtId="0" fontId="6" fillId="0" borderId="0" xfId="0" applyFont="1" applyAlignment="1"/>
    <xf numFmtId="44" fontId="0" fillId="0" borderId="0" xfId="1" applyFont="1"/>
    <xf numFmtId="44" fontId="2" fillId="0" borderId="1" xfId="1" applyFont="1" applyBorder="1" applyAlignment="1">
      <alignment horizontal="center" wrapText="1"/>
    </xf>
    <xf numFmtId="44" fontId="2" fillId="0" borderId="1" xfId="1" applyFont="1" applyFill="1" applyBorder="1" applyAlignment="1">
      <alignment horizontal="center" wrapText="1"/>
    </xf>
    <xf numFmtId="44" fontId="2" fillId="0" borderId="1" xfId="1" applyFont="1" applyFill="1" applyBorder="1" applyAlignment="1">
      <alignment horizontal="center"/>
    </xf>
    <xf numFmtId="44" fontId="0" fillId="0" borderId="0" xfId="1" applyFont="1" applyAlignment="1"/>
    <xf numFmtId="44" fontId="6" fillId="0" borderId="0" xfId="1" applyFont="1" applyAlignment="1"/>
    <xf numFmtId="44" fontId="0" fillId="0" borderId="1" xfId="1" applyFont="1" applyBorder="1" applyAlignment="1">
      <alignment horizontal="center" vertical="center"/>
    </xf>
    <xf numFmtId="44" fontId="0" fillId="0" borderId="0" xfId="0" applyNumberFormat="1"/>
    <xf numFmtId="49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44" fontId="4" fillId="0" borderId="1" xfId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46</xdr:row>
      <xdr:rowOff>1077</xdr:rowOff>
    </xdr:from>
    <xdr:to>
      <xdr:col>8</xdr:col>
      <xdr:colOff>950594</xdr:colOff>
      <xdr:row>48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workbookViewId="0">
      <selection activeCell="I9" sqref="I9"/>
    </sheetView>
  </sheetViews>
  <sheetFormatPr baseColWidth="10" defaultColWidth="8.83203125" defaultRowHeight="15" x14ac:dyDescent="0.2"/>
  <cols>
    <col min="1" max="1" width="29.6640625" bestFit="1" customWidth="1"/>
    <col min="2" max="2" width="7.1640625" customWidth="1"/>
    <col min="3" max="3" width="10.1640625" customWidth="1"/>
    <col min="4" max="4" width="9.6640625" customWidth="1"/>
    <col min="5" max="5" width="42.6640625" style="16" customWidth="1"/>
    <col min="6" max="6" width="8.1640625" bestFit="1" customWidth="1"/>
    <col min="7" max="7" width="15.33203125" style="7" bestFit="1" customWidth="1"/>
    <col min="8" max="8" width="14.83203125" style="7" bestFit="1" customWidth="1"/>
    <col min="9" max="9" width="17" style="7" bestFit="1" customWidth="1"/>
    <col min="12" max="12" width="15.33203125" bestFit="1" customWidth="1"/>
  </cols>
  <sheetData>
    <row r="1" spans="1:12" x14ac:dyDescent="0.2">
      <c r="A1" s="23" t="s">
        <v>18</v>
      </c>
      <c r="B1" s="24"/>
      <c r="C1" s="24"/>
      <c r="D1" s="24"/>
      <c r="H1" s="25" t="s">
        <v>17</v>
      </c>
      <c r="I1" s="26"/>
    </row>
    <row r="2" spans="1:12" x14ac:dyDescent="0.2">
      <c r="A2" s="24"/>
      <c r="B2" s="24"/>
      <c r="C2" s="24"/>
      <c r="D2" s="24"/>
      <c r="H2" s="26"/>
      <c r="I2" s="26"/>
    </row>
    <row r="3" spans="1:12" x14ac:dyDescent="0.2">
      <c r="A3" s="23" t="s">
        <v>8</v>
      </c>
      <c r="B3" s="24"/>
      <c r="C3" s="24"/>
      <c r="D3" s="24"/>
      <c r="H3" s="26"/>
      <c r="I3" s="26"/>
    </row>
    <row r="4" spans="1:12" x14ac:dyDescent="0.2">
      <c r="A4" s="24"/>
      <c r="B4" s="24"/>
      <c r="C4" s="24"/>
      <c r="D4" s="24"/>
    </row>
    <row r="6" spans="1:12" ht="23.25" customHeight="1" x14ac:dyDescent="0.25">
      <c r="A6" s="29" t="s">
        <v>3</v>
      </c>
      <c r="B6" s="29"/>
      <c r="C6" s="29"/>
      <c r="D6" s="29"/>
      <c r="E6" s="29"/>
      <c r="F6" s="29"/>
      <c r="G6" s="29"/>
      <c r="H6" s="29"/>
      <c r="I6" s="29"/>
    </row>
    <row r="7" spans="1:12" ht="23.25" customHeight="1" x14ac:dyDescent="0.25">
      <c r="A7" s="29" t="s">
        <v>15</v>
      </c>
      <c r="B7" s="29"/>
      <c r="C7" s="29"/>
      <c r="D7" s="29"/>
      <c r="E7" s="29"/>
      <c r="F7" s="29"/>
      <c r="G7" s="29"/>
      <c r="H7" s="29"/>
      <c r="I7" s="29"/>
    </row>
    <row r="9" spans="1:12" ht="43" x14ac:dyDescent="0.2">
      <c r="A9" s="1" t="s">
        <v>0</v>
      </c>
      <c r="B9" s="1" t="s">
        <v>1</v>
      </c>
      <c r="C9" s="2" t="s">
        <v>9</v>
      </c>
      <c r="D9" s="2" t="s">
        <v>10</v>
      </c>
      <c r="E9" s="2" t="s">
        <v>2</v>
      </c>
      <c r="F9" s="2" t="s">
        <v>4</v>
      </c>
      <c r="G9" s="8" t="s">
        <v>13</v>
      </c>
      <c r="H9" s="9" t="s">
        <v>12</v>
      </c>
      <c r="I9" s="10" t="s">
        <v>14</v>
      </c>
      <c r="L9" s="14"/>
    </row>
    <row r="10" spans="1:12" ht="80" x14ac:dyDescent="0.2">
      <c r="A10" s="3">
        <v>5100</v>
      </c>
      <c r="B10" s="3">
        <v>120</v>
      </c>
      <c r="C10" s="17" t="s">
        <v>44</v>
      </c>
      <c r="D10" s="17" t="s">
        <v>45</v>
      </c>
      <c r="E10" s="18" t="s">
        <v>34</v>
      </c>
      <c r="F10" s="3">
        <v>41</v>
      </c>
      <c r="G10" s="13">
        <f>1893726-412598</f>
        <v>1481128</v>
      </c>
      <c r="H10" s="13">
        <f>2245500+36962</f>
        <v>2282462</v>
      </c>
      <c r="I10" s="13">
        <f>SUM(G10+H10)</f>
        <v>3763590</v>
      </c>
      <c r="L10" s="14"/>
    </row>
    <row r="11" spans="1:12" ht="64" x14ac:dyDescent="0.2">
      <c r="A11" s="17">
        <v>6400</v>
      </c>
      <c r="B11" s="17" t="s">
        <v>30</v>
      </c>
      <c r="C11" s="3">
        <v>3</v>
      </c>
      <c r="D11" s="3">
        <v>1</v>
      </c>
      <c r="E11" s="18" t="s">
        <v>31</v>
      </c>
      <c r="F11" s="3">
        <v>1</v>
      </c>
      <c r="G11" s="13">
        <v>658163</v>
      </c>
      <c r="H11" s="13">
        <f>477163</f>
        <v>477163</v>
      </c>
      <c r="I11" s="13">
        <f t="shared" ref="I11:I44" si="0">SUM(G11+H11)</f>
        <v>1135326</v>
      </c>
      <c r="L11" s="14"/>
    </row>
    <row r="12" spans="1:12" ht="32" x14ac:dyDescent="0.2">
      <c r="A12" s="3">
        <v>5100</v>
      </c>
      <c r="B12" s="3">
        <v>130</v>
      </c>
      <c r="C12" s="3">
        <v>1</v>
      </c>
      <c r="D12" s="3">
        <v>1</v>
      </c>
      <c r="E12" s="18" t="s">
        <v>19</v>
      </c>
      <c r="F12" s="3">
        <v>0.25</v>
      </c>
      <c r="G12" s="13"/>
      <c r="H12" s="13">
        <v>12628</v>
      </c>
      <c r="I12" s="13">
        <f t="shared" si="0"/>
        <v>12628</v>
      </c>
    </row>
    <row r="13" spans="1:12" ht="48" x14ac:dyDescent="0.2">
      <c r="A13" s="3">
        <v>5100</v>
      </c>
      <c r="B13" s="3">
        <v>369</v>
      </c>
      <c r="C13" s="17" t="s">
        <v>39</v>
      </c>
      <c r="D13" s="17" t="s">
        <v>40</v>
      </c>
      <c r="E13" s="18" t="s">
        <v>21</v>
      </c>
      <c r="F13" s="3"/>
      <c r="G13" s="13">
        <v>114778</v>
      </c>
      <c r="H13" s="13">
        <v>114812</v>
      </c>
      <c r="I13" s="13">
        <f t="shared" si="0"/>
        <v>229590</v>
      </c>
    </row>
    <row r="14" spans="1:12" ht="48" x14ac:dyDescent="0.2">
      <c r="A14" s="3">
        <v>5100</v>
      </c>
      <c r="B14" s="3">
        <v>510</v>
      </c>
      <c r="C14" s="17" t="s">
        <v>42</v>
      </c>
      <c r="D14" s="17" t="s">
        <v>43</v>
      </c>
      <c r="E14" s="18" t="s">
        <v>20</v>
      </c>
      <c r="F14" s="3"/>
      <c r="G14" s="13">
        <v>2833347</v>
      </c>
      <c r="H14" s="13">
        <v>50000</v>
      </c>
      <c r="I14" s="13">
        <f t="shared" si="0"/>
        <v>2883347</v>
      </c>
    </row>
    <row r="15" spans="1:12" ht="32" x14ac:dyDescent="0.2">
      <c r="A15" s="3">
        <v>5100</v>
      </c>
      <c r="B15" s="3">
        <v>570</v>
      </c>
      <c r="C15" s="3">
        <v>6</v>
      </c>
      <c r="D15" s="3" t="s">
        <v>35</v>
      </c>
      <c r="E15" s="18" t="s">
        <v>32</v>
      </c>
      <c r="F15" s="3"/>
      <c r="G15" s="13">
        <v>150000</v>
      </c>
      <c r="H15" s="13"/>
      <c r="I15" s="13">
        <f t="shared" si="0"/>
        <v>150000</v>
      </c>
    </row>
    <row r="16" spans="1:12" ht="32" x14ac:dyDescent="0.2">
      <c r="A16" s="3">
        <v>5100</v>
      </c>
      <c r="B16" s="3">
        <v>120</v>
      </c>
      <c r="C16" s="17" t="s">
        <v>50</v>
      </c>
      <c r="D16" s="17" t="s">
        <v>36</v>
      </c>
      <c r="E16" s="18" t="s">
        <v>28</v>
      </c>
      <c r="F16" s="3">
        <v>29</v>
      </c>
      <c r="G16" s="13">
        <v>679556</v>
      </c>
      <c r="H16" s="13">
        <v>959111</v>
      </c>
      <c r="I16" s="13">
        <f t="shared" si="0"/>
        <v>1638667</v>
      </c>
    </row>
    <row r="17" spans="1:9" ht="32" x14ac:dyDescent="0.2">
      <c r="A17" s="3">
        <v>5100</v>
      </c>
      <c r="B17" s="3">
        <v>150</v>
      </c>
      <c r="C17" s="3">
        <v>4</v>
      </c>
      <c r="D17" s="3" t="s">
        <v>35</v>
      </c>
      <c r="E17" s="18" t="s">
        <v>28</v>
      </c>
      <c r="F17" s="3">
        <v>6</v>
      </c>
      <c r="G17" s="13"/>
      <c r="H17" s="13">
        <v>108803</v>
      </c>
      <c r="I17" s="13">
        <f t="shared" si="0"/>
        <v>108803</v>
      </c>
    </row>
    <row r="18" spans="1:9" ht="32" x14ac:dyDescent="0.2">
      <c r="A18" s="3">
        <v>5200</v>
      </c>
      <c r="B18" s="3">
        <v>150</v>
      </c>
      <c r="C18" s="3">
        <v>5</v>
      </c>
      <c r="D18" s="3" t="s">
        <v>35</v>
      </c>
      <c r="E18" s="18" t="s">
        <v>28</v>
      </c>
      <c r="F18" s="3">
        <v>10</v>
      </c>
      <c r="G18" s="13">
        <v>179219</v>
      </c>
      <c r="H18" s="13"/>
      <c r="I18" s="13">
        <f t="shared" si="0"/>
        <v>179219</v>
      </c>
    </row>
    <row r="19" spans="1:9" ht="32" x14ac:dyDescent="0.2">
      <c r="A19" s="3">
        <v>5300</v>
      </c>
      <c r="B19" s="3">
        <v>130</v>
      </c>
      <c r="C19" s="3">
        <v>5</v>
      </c>
      <c r="D19" s="3" t="s">
        <v>35</v>
      </c>
      <c r="E19" s="18" t="s">
        <v>28</v>
      </c>
      <c r="F19" s="3">
        <v>1</v>
      </c>
      <c r="G19" s="13">
        <v>74726</v>
      </c>
      <c r="H19" s="13"/>
      <c r="I19" s="13">
        <f t="shared" si="0"/>
        <v>74726</v>
      </c>
    </row>
    <row r="20" spans="1:9" ht="32" x14ac:dyDescent="0.2">
      <c r="A20" s="3">
        <v>6100</v>
      </c>
      <c r="B20" s="3">
        <v>130</v>
      </c>
      <c r="C20" s="3">
        <v>5</v>
      </c>
      <c r="D20" s="3" t="s">
        <v>35</v>
      </c>
      <c r="E20" s="18" t="s">
        <v>28</v>
      </c>
      <c r="F20" s="3">
        <v>8</v>
      </c>
      <c r="G20" s="13">
        <v>440000</v>
      </c>
      <c r="H20" s="13">
        <v>418094</v>
      </c>
      <c r="I20" s="13">
        <f t="shared" si="0"/>
        <v>858094</v>
      </c>
    </row>
    <row r="21" spans="1:9" ht="32" x14ac:dyDescent="0.2">
      <c r="A21" s="3">
        <v>6100</v>
      </c>
      <c r="B21" s="3">
        <v>160</v>
      </c>
      <c r="C21" s="3">
        <v>11</v>
      </c>
      <c r="D21" s="3" t="s">
        <v>41</v>
      </c>
      <c r="E21" s="18" t="s">
        <v>28</v>
      </c>
      <c r="F21" s="3">
        <v>8</v>
      </c>
      <c r="G21" s="13"/>
      <c r="H21" s="13">
        <v>424213</v>
      </c>
      <c r="I21" s="13">
        <f t="shared" si="0"/>
        <v>424213</v>
      </c>
    </row>
    <row r="22" spans="1:9" ht="32" x14ac:dyDescent="0.2">
      <c r="A22" s="3">
        <v>6300</v>
      </c>
      <c r="B22" s="3">
        <v>160</v>
      </c>
      <c r="C22" s="3">
        <v>5</v>
      </c>
      <c r="D22" s="3" t="s">
        <v>35</v>
      </c>
      <c r="E22" s="18" t="s">
        <v>28</v>
      </c>
      <c r="F22" s="3">
        <v>1</v>
      </c>
      <c r="G22" s="13">
        <v>14372</v>
      </c>
      <c r="H22" s="13"/>
      <c r="I22" s="13">
        <f t="shared" si="0"/>
        <v>14372</v>
      </c>
    </row>
    <row r="23" spans="1:9" ht="32" x14ac:dyDescent="0.2">
      <c r="A23" s="3">
        <v>7300</v>
      </c>
      <c r="B23" s="3">
        <v>160</v>
      </c>
      <c r="C23" s="3">
        <v>5</v>
      </c>
      <c r="D23" s="3" t="s">
        <v>35</v>
      </c>
      <c r="E23" s="18" t="s">
        <v>28</v>
      </c>
      <c r="F23" s="3">
        <v>4</v>
      </c>
      <c r="G23" s="13">
        <v>97396</v>
      </c>
      <c r="H23" s="13"/>
      <c r="I23" s="13">
        <f t="shared" si="0"/>
        <v>97396</v>
      </c>
    </row>
    <row r="24" spans="1:9" ht="64" x14ac:dyDescent="0.2">
      <c r="A24" s="20" t="s">
        <v>51</v>
      </c>
      <c r="B24" s="3">
        <v>210</v>
      </c>
      <c r="C24" s="17" t="s">
        <v>52</v>
      </c>
      <c r="D24" s="17" t="s">
        <v>53</v>
      </c>
      <c r="E24" s="18" t="s">
        <v>54</v>
      </c>
      <c r="F24" s="3"/>
      <c r="G24" s="13">
        <v>148527</v>
      </c>
      <c r="H24" s="13">
        <v>191022</v>
      </c>
      <c r="I24" s="13">
        <f t="shared" si="0"/>
        <v>339549</v>
      </c>
    </row>
    <row r="25" spans="1:9" ht="64" x14ac:dyDescent="0.2">
      <c r="A25" s="20" t="s">
        <v>51</v>
      </c>
      <c r="B25" s="3">
        <v>220</v>
      </c>
      <c r="C25" s="17" t="s">
        <v>52</v>
      </c>
      <c r="D25" s="17" t="s">
        <v>53</v>
      </c>
      <c r="E25" s="18" t="s">
        <v>55</v>
      </c>
      <c r="F25" s="3"/>
      <c r="G25" s="13">
        <v>92087</v>
      </c>
      <c r="H25" s="13">
        <v>118433</v>
      </c>
      <c r="I25" s="13">
        <f t="shared" si="0"/>
        <v>210520</v>
      </c>
    </row>
    <row r="26" spans="1:9" ht="64" x14ac:dyDescent="0.2">
      <c r="A26" s="20" t="s">
        <v>51</v>
      </c>
      <c r="B26" s="3">
        <v>220</v>
      </c>
      <c r="C26" s="17" t="s">
        <v>52</v>
      </c>
      <c r="D26" s="17" t="s">
        <v>53</v>
      </c>
      <c r="E26" s="18" t="s">
        <v>56</v>
      </c>
      <c r="F26" s="3"/>
      <c r="G26" s="13">
        <v>21536</v>
      </c>
      <c r="H26" s="13">
        <v>27698</v>
      </c>
      <c r="I26" s="13">
        <f t="shared" si="0"/>
        <v>49234</v>
      </c>
    </row>
    <row r="27" spans="1:9" ht="64" x14ac:dyDescent="0.2">
      <c r="A27" s="20" t="s">
        <v>51</v>
      </c>
      <c r="B27" s="3">
        <v>230</v>
      </c>
      <c r="C27" s="17" t="s">
        <v>52</v>
      </c>
      <c r="D27" s="17" t="s">
        <v>53</v>
      </c>
      <c r="E27" s="18" t="s">
        <v>57</v>
      </c>
      <c r="F27" s="3"/>
      <c r="G27" s="13">
        <v>200000</v>
      </c>
      <c r="H27" s="13">
        <v>100000</v>
      </c>
      <c r="I27" s="13">
        <f t="shared" si="0"/>
        <v>300000</v>
      </c>
    </row>
    <row r="28" spans="1:9" ht="64" x14ac:dyDescent="0.2">
      <c r="A28" s="20" t="s">
        <v>51</v>
      </c>
      <c r="B28" s="3">
        <v>240</v>
      </c>
      <c r="C28" s="17" t="s">
        <v>52</v>
      </c>
      <c r="D28" s="17" t="s">
        <v>53</v>
      </c>
      <c r="E28" s="18" t="s">
        <v>58</v>
      </c>
      <c r="F28" s="3"/>
      <c r="G28" s="13">
        <v>12179</v>
      </c>
      <c r="H28" s="13">
        <v>15664</v>
      </c>
      <c r="I28" s="13">
        <f t="shared" si="0"/>
        <v>27843</v>
      </c>
    </row>
    <row r="29" spans="1:9" ht="16" x14ac:dyDescent="0.2">
      <c r="A29" s="3">
        <v>5100</v>
      </c>
      <c r="B29" s="3">
        <v>643</v>
      </c>
      <c r="C29" s="3">
        <v>8</v>
      </c>
      <c r="D29" s="3" t="s">
        <v>38</v>
      </c>
      <c r="E29" s="18" t="s">
        <v>22</v>
      </c>
      <c r="F29" s="3"/>
      <c r="G29" s="13">
        <v>2300000</v>
      </c>
      <c r="H29" s="13">
        <v>2300000</v>
      </c>
      <c r="I29" s="13">
        <f t="shared" si="0"/>
        <v>4600000</v>
      </c>
    </row>
    <row r="30" spans="1:9" ht="42.75" customHeight="1" x14ac:dyDescent="0.2">
      <c r="A30" s="3">
        <v>5100</v>
      </c>
      <c r="B30" s="3">
        <v>644</v>
      </c>
      <c r="C30" s="19" t="s">
        <v>49</v>
      </c>
      <c r="D30" s="3" t="s">
        <v>38</v>
      </c>
      <c r="E30" s="18" t="s">
        <v>33</v>
      </c>
      <c r="F30" s="3"/>
      <c r="G30" s="13">
        <v>2445000</v>
      </c>
      <c r="H30" s="13">
        <v>1312980</v>
      </c>
      <c r="I30" s="13">
        <f t="shared" si="0"/>
        <v>3757980</v>
      </c>
    </row>
    <row r="31" spans="1:9" ht="32" x14ac:dyDescent="0.2">
      <c r="A31" s="3">
        <v>6400</v>
      </c>
      <c r="B31" s="3">
        <v>750</v>
      </c>
      <c r="C31" s="3">
        <v>3</v>
      </c>
      <c r="D31" s="3">
        <v>1</v>
      </c>
      <c r="E31" s="18" t="s">
        <v>29</v>
      </c>
      <c r="F31" s="3"/>
      <c r="G31" s="13"/>
      <c r="H31" s="13">
        <v>70000</v>
      </c>
      <c r="I31" s="13">
        <f t="shared" si="0"/>
        <v>70000</v>
      </c>
    </row>
    <row r="32" spans="1:9" ht="48" x14ac:dyDescent="0.2">
      <c r="A32" s="3">
        <v>7900</v>
      </c>
      <c r="B32" s="3">
        <v>510</v>
      </c>
      <c r="C32" s="3">
        <v>7</v>
      </c>
      <c r="D32" s="3" t="s">
        <v>37</v>
      </c>
      <c r="E32" s="18" t="s">
        <v>27</v>
      </c>
      <c r="F32" s="3"/>
      <c r="G32" s="13">
        <v>1010000.1</v>
      </c>
      <c r="H32" s="13"/>
      <c r="I32" s="13">
        <f>SUM(G32+H32)</f>
        <v>1010000.1</v>
      </c>
    </row>
    <row r="33" spans="1:12" ht="30" customHeight="1" x14ac:dyDescent="0.2">
      <c r="A33" s="3">
        <v>7900</v>
      </c>
      <c r="B33" s="3">
        <v>161</v>
      </c>
      <c r="C33" s="3">
        <v>14</v>
      </c>
      <c r="D33" s="3" t="s">
        <v>46</v>
      </c>
      <c r="E33" s="18" t="s">
        <v>26</v>
      </c>
      <c r="F33" s="3">
        <v>50</v>
      </c>
      <c r="G33" s="13">
        <v>2000000</v>
      </c>
      <c r="H33" s="13"/>
      <c r="I33" s="13">
        <f t="shared" si="0"/>
        <v>2000000</v>
      </c>
    </row>
    <row r="34" spans="1:12" ht="32" x14ac:dyDescent="0.2">
      <c r="A34" s="3">
        <v>5000</v>
      </c>
      <c r="B34" s="3">
        <v>161</v>
      </c>
      <c r="C34" s="3">
        <v>16</v>
      </c>
      <c r="D34" s="3" t="s">
        <v>47</v>
      </c>
      <c r="E34" s="18" t="s">
        <v>25</v>
      </c>
      <c r="F34" s="3"/>
      <c r="G34" s="13">
        <v>275400</v>
      </c>
      <c r="H34" s="13"/>
      <c r="I34" s="13">
        <f t="shared" si="0"/>
        <v>275400</v>
      </c>
    </row>
    <row r="35" spans="1:12" ht="32" x14ac:dyDescent="0.2">
      <c r="A35" s="3">
        <v>6000</v>
      </c>
      <c r="B35" s="3">
        <v>131</v>
      </c>
      <c r="C35" s="3">
        <v>16</v>
      </c>
      <c r="D35" s="3" t="s">
        <v>47</v>
      </c>
      <c r="E35" s="18" t="s">
        <v>25</v>
      </c>
      <c r="F35" s="3"/>
      <c r="G35" s="13">
        <v>218700</v>
      </c>
      <c r="H35" s="13"/>
      <c r="I35" s="13">
        <f t="shared" si="0"/>
        <v>218700</v>
      </c>
    </row>
    <row r="36" spans="1:12" ht="32" x14ac:dyDescent="0.2">
      <c r="A36" s="3">
        <v>7000</v>
      </c>
      <c r="B36" s="3">
        <v>161</v>
      </c>
      <c r="C36" s="3">
        <v>16</v>
      </c>
      <c r="D36" s="3" t="s">
        <v>47</v>
      </c>
      <c r="E36" s="18" t="s">
        <v>25</v>
      </c>
      <c r="F36" s="3"/>
      <c r="G36" s="13">
        <v>711450</v>
      </c>
      <c r="H36" s="13"/>
      <c r="I36" s="13">
        <f t="shared" si="0"/>
        <v>711450</v>
      </c>
    </row>
    <row r="37" spans="1:12" ht="32" x14ac:dyDescent="0.2">
      <c r="A37" s="3">
        <v>8000</v>
      </c>
      <c r="B37" s="3">
        <v>161</v>
      </c>
      <c r="C37" s="3">
        <v>16</v>
      </c>
      <c r="D37" s="3" t="s">
        <v>47</v>
      </c>
      <c r="E37" s="18" t="s">
        <v>25</v>
      </c>
      <c r="F37" s="3"/>
      <c r="G37" s="13">
        <v>139050</v>
      </c>
      <c r="H37" s="13"/>
      <c r="I37" s="13">
        <f t="shared" si="0"/>
        <v>139050</v>
      </c>
    </row>
    <row r="38" spans="1:12" ht="32" x14ac:dyDescent="0.2">
      <c r="A38" s="3">
        <v>9000</v>
      </c>
      <c r="B38" s="3">
        <v>161</v>
      </c>
      <c r="C38" s="3">
        <v>16</v>
      </c>
      <c r="D38" s="3" t="s">
        <v>47</v>
      </c>
      <c r="E38" s="18" t="s">
        <v>25</v>
      </c>
      <c r="F38" s="3"/>
      <c r="G38" s="13">
        <v>5400</v>
      </c>
      <c r="H38" s="13"/>
      <c r="I38" s="13">
        <f t="shared" si="0"/>
        <v>5400</v>
      </c>
      <c r="L38" s="14">
        <f>18870541-G45</f>
        <v>-0.10000000149011612</v>
      </c>
    </row>
    <row r="39" spans="1:12" ht="20" customHeight="1" x14ac:dyDescent="0.2">
      <c r="A39" s="3">
        <v>5000</v>
      </c>
      <c r="B39" s="3">
        <v>290</v>
      </c>
      <c r="C39" s="3">
        <v>15</v>
      </c>
      <c r="D39" s="3" t="s">
        <v>47</v>
      </c>
      <c r="E39" s="15" t="s">
        <v>24</v>
      </c>
      <c r="F39" s="3"/>
      <c r="G39" s="13">
        <v>1100125</v>
      </c>
      <c r="H39" s="13"/>
      <c r="I39" s="13">
        <f t="shared" si="0"/>
        <v>1100125</v>
      </c>
      <c r="L39" s="14">
        <f>9455877-H45</f>
        <v>9.999999962747097E-2</v>
      </c>
    </row>
    <row r="40" spans="1:12" ht="20" customHeight="1" x14ac:dyDescent="0.2">
      <c r="A40" s="3">
        <v>6000</v>
      </c>
      <c r="B40" s="3">
        <v>290</v>
      </c>
      <c r="C40" s="3">
        <v>15</v>
      </c>
      <c r="D40" s="3" t="s">
        <v>47</v>
      </c>
      <c r="E40" s="15" t="s">
        <v>24</v>
      </c>
      <c r="F40" s="3"/>
      <c r="G40" s="13">
        <v>92625</v>
      </c>
      <c r="H40" s="13"/>
      <c r="I40" s="13">
        <f t="shared" si="0"/>
        <v>92625</v>
      </c>
      <c r="L40" s="14">
        <f>28326418-I45</f>
        <v>0</v>
      </c>
    </row>
    <row r="41" spans="1:12" ht="20" customHeight="1" x14ac:dyDescent="0.2">
      <c r="A41" s="3">
        <v>7000</v>
      </c>
      <c r="B41" s="3">
        <v>290</v>
      </c>
      <c r="C41" s="3">
        <v>15</v>
      </c>
      <c r="D41" s="3" t="s">
        <v>47</v>
      </c>
      <c r="E41" s="15" t="s">
        <v>24</v>
      </c>
      <c r="F41" s="3"/>
      <c r="G41" s="13">
        <v>372125</v>
      </c>
      <c r="H41" s="13"/>
      <c r="I41" s="13">
        <f t="shared" si="0"/>
        <v>372125</v>
      </c>
    </row>
    <row r="42" spans="1:12" ht="20" customHeight="1" x14ac:dyDescent="0.2">
      <c r="A42" s="3">
        <v>8000</v>
      </c>
      <c r="B42" s="3">
        <v>290</v>
      </c>
      <c r="C42" s="3">
        <v>15</v>
      </c>
      <c r="D42" s="3" t="s">
        <v>47</v>
      </c>
      <c r="E42" s="15" t="s">
        <v>24</v>
      </c>
      <c r="F42" s="3"/>
      <c r="G42" s="13">
        <v>58500</v>
      </c>
      <c r="H42" s="13"/>
      <c r="I42" s="13">
        <f t="shared" si="0"/>
        <v>58500</v>
      </c>
    </row>
    <row r="43" spans="1:12" ht="20" customHeight="1" x14ac:dyDescent="0.2">
      <c r="A43" s="3">
        <v>9000</v>
      </c>
      <c r="B43" s="3">
        <v>290</v>
      </c>
      <c r="C43" s="3">
        <v>15</v>
      </c>
      <c r="D43" s="3" t="s">
        <v>47</v>
      </c>
      <c r="E43" s="15" t="s">
        <v>24</v>
      </c>
      <c r="F43" s="3"/>
      <c r="G43" s="13">
        <v>1625</v>
      </c>
      <c r="H43" s="13"/>
      <c r="I43" s="13">
        <f t="shared" si="0"/>
        <v>1625</v>
      </c>
    </row>
    <row r="44" spans="1:12" ht="20" customHeight="1" x14ac:dyDescent="0.2">
      <c r="A44" s="3">
        <v>7200</v>
      </c>
      <c r="B44" s="3">
        <v>795</v>
      </c>
      <c r="C44" s="3">
        <v>17</v>
      </c>
      <c r="D44" s="3" t="s">
        <v>48</v>
      </c>
      <c r="E44" s="15" t="s">
        <v>23</v>
      </c>
      <c r="F44" s="3"/>
      <c r="G44" s="13">
        <v>943527</v>
      </c>
      <c r="H44" s="13">
        <v>472793.9</v>
      </c>
      <c r="I44" s="13">
        <f t="shared" si="0"/>
        <v>1416320.9</v>
      </c>
    </row>
    <row r="45" spans="1:12" x14ac:dyDescent="0.2">
      <c r="A45" s="27" t="s">
        <v>5</v>
      </c>
      <c r="B45" s="27"/>
      <c r="C45" s="27"/>
      <c r="D45" s="27"/>
      <c r="E45" s="27"/>
      <c r="F45" s="27"/>
      <c r="G45" s="4">
        <f>SUM(G10:G44)</f>
        <v>18870541.100000001</v>
      </c>
      <c r="H45" s="4">
        <f t="shared" ref="H45:I45" si="1">SUM(H10:H44)</f>
        <v>9455876.9000000004</v>
      </c>
      <c r="I45" s="4">
        <f t="shared" si="1"/>
        <v>28326418</v>
      </c>
    </row>
    <row r="47" spans="1:12" x14ac:dyDescent="0.2">
      <c r="A47" s="28" t="s">
        <v>16</v>
      </c>
      <c r="B47" s="28"/>
      <c r="C47" s="28"/>
      <c r="H47" s="11"/>
    </row>
    <row r="48" spans="1:12" x14ac:dyDescent="0.2">
      <c r="A48" s="6"/>
      <c r="B48" s="6"/>
      <c r="C48" s="5" t="s">
        <v>7</v>
      </c>
      <c r="D48" s="22" t="s">
        <v>6</v>
      </c>
      <c r="E48" s="22"/>
      <c r="F48" s="6"/>
      <c r="G48" s="12"/>
      <c r="H48" s="11"/>
    </row>
    <row r="50" spans="1:7" x14ac:dyDescent="0.2">
      <c r="A50" s="21" t="s">
        <v>11</v>
      </c>
      <c r="B50" s="21"/>
      <c r="C50" s="21"/>
      <c r="D50" s="21"/>
      <c r="E50" s="21"/>
      <c r="F50" s="21"/>
      <c r="G50" s="21"/>
    </row>
  </sheetData>
  <mergeCells count="9">
    <mergeCell ref="A50:G50"/>
    <mergeCell ref="D48:E48"/>
    <mergeCell ref="A1:D2"/>
    <mergeCell ref="H1:I3"/>
    <mergeCell ref="A3:D4"/>
    <mergeCell ref="A45:F45"/>
    <mergeCell ref="A47:C47"/>
    <mergeCell ref="A7:I7"/>
    <mergeCell ref="A6:I6"/>
  </mergeCells>
  <pageMargins left="0.25" right="0.25" top="0.75" bottom="0.75" header="0.3" footer="0.3"/>
  <pageSetup scale="5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D9630B-119C-40F2-A3DA-70F1F5262772}">
  <ds:schemaRefs>
    <ds:schemaRef ds:uri="http://schemas.microsoft.com/office/2006/documentManagement/types"/>
    <ds:schemaRef ds:uri="6175c4d1-a53c-410c-92b6-74bcb683b4aa"/>
    <ds:schemaRef ds:uri="http://purl.org/dc/elements/1.1/"/>
    <ds:schemaRef ds:uri="http://schemas.microsoft.com/office/2006/metadata/properties"/>
    <ds:schemaRef ds:uri="ef373230-e173-4e6a-8f42-59bce9da1dd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2021-12-03T16:49:19Z</cp:lastPrinted>
  <dcterms:created xsi:type="dcterms:W3CDTF">2021-06-09T18:28:06Z</dcterms:created>
  <dcterms:modified xsi:type="dcterms:W3CDTF">2022-04-01T15:18:43Z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