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18994CFD-FFC7-5A45-B47F-2A20BFFD359C}" xr6:coauthVersionLast="47" xr6:coauthVersionMax="47" xr10:uidLastSave="{00000000-0000-0000-0000-000000000000}"/>
  <bookViews>
    <workbookView xWindow="0" yWindow="500" windowWidth="31720" windowHeight="13660" xr2:uid="{00000000-000D-0000-FFFF-FFFF00000000}"/>
  </bookViews>
  <sheets>
    <sheet name="Sheet1" sheetId="1" r:id="rId1"/>
    <sheet name="Upload" sheetId="2" r:id="rId2"/>
  </sheets>
  <definedNames>
    <definedName name="Account_Title">Sheet1!$F$9</definedName>
    <definedName name="Activity_Number">Sheet1!$E$9</definedName>
    <definedName name="Amount_for_1_3_allocation">Sheet1!$I$9</definedName>
    <definedName name="Amount_for_2_3_allocation">Sheet1!$H$9</definedName>
    <definedName name="FTE__Position">Sheet1!$G$9</definedName>
    <definedName name="Function">Sheet1!$B$9</definedName>
    <definedName name="Fund">Sheet1!$A$9</definedName>
    <definedName name="Object">Sheet1!$C$9</definedName>
    <definedName name="_xlnm.Print_Area" localSheetId="0">Sheet1!$A$1:$J$150</definedName>
    <definedName name="_xlnm.Print_Titles" localSheetId="0">Sheet1!$1:$9</definedName>
    <definedName name="Total_allocation">Sheet1!$J$9</definedName>
    <definedName name="Use_of__Funds_Number">Sheet1!$D$9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gKKXCy9nXaALiSBuWho7Zododk3Q=="/>
    </ext>
  </extLst>
</workbook>
</file>

<file path=xl/calcChain.xml><?xml version="1.0" encoding="utf-8"?>
<calcChain xmlns="http://schemas.openxmlformats.org/spreadsheetml/2006/main">
  <c r="N7" i="1" l="1"/>
  <c r="N149" i="2" l="1"/>
  <c r="M149" i="2"/>
  <c r="L149" i="2"/>
  <c r="L157" i="2" s="1"/>
  <c r="N148" i="2"/>
  <c r="T141" i="2"/>
  <c r="S141" i="2"/>
  <c r="M141" i="2"/>
  <c r="L141" i="2"/>
  <c r="N141" i="2" s="1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T126" i="2"/>
  <c r="N126" i="2"/>
  <c r="T125" i="2"/>
  <c r="N125" i="2"/>
  <c r="T124" i="2"/>
  <c r="N124" i="2"/>
  <c r="T123" i="2"/>
  <c r="N123" i="2"/>
  <c r="T122" i="2"/>
  <c r="N122" i="2"/>
  <c r="T121" i="2"/>
  <c r="N121" i="2"/>
  <c r="T120" i="2"/>
  <c r="N120" i="2"/>
  <c r="T119" i="2"/>
  <c r="N119" i="2"/>
  <c r="T118" i="2"/>
  <c r="N118" i="2"/>
  <c r="T117" i="2"/>
  <c r="N117" i="2"/>
  <c r="T116" i="2"/>
  <c r="N116" i="2"/>
  <c r="T115" i="2"/>
  <c r="N115" i="2"/>
  <c r="T114" i="2"/>
  <c r="N114" i="2"/>
  <c r="T113" i="2"/>
  <c r="N113" i="2"/>
  <c r="T112" i="2"/>
  <c r="S112" i="2"/>
  <c r="M112" i="2"/>
  <c r="L112" i="2"/>
  <c r="N112" i="2" s="1"/>
  <c r="T111" i="2"/>
  <c r="N111" i="2"/>
  <c r="T110" i="2"/>
  <c r="N110" i="2"/>
  <c r="T109" i="2"/>
  <c r="N109" i="2"/>
  <c r="T108" i="2"/>
  <c r="N108" i="2"/>
  <c r="T107" i="2"/>
  <c r="N107" i="2"/>
  <c r="T106" i="2"/>
  <c r="N106" i="2"/>
  <c r="T105" i="2"/>
  <c r="S105" i="2"/>
  <c r="M105" i="2"/>
  <c r="L105" i="2"/>
  <c r="T104" i="2"/>
  <c r="N104" i="2"/>
  <c r="T103" i="2"/>
  <c r="N103" i="2"/>
  <c r="T102" i="2"/>
  <c r="N102" i="2"/>
  <c r="T101" i="2"/>
  <c r="N101" i="2"/>
  <c r="T100" i="2"/>
  <c r="N100" i="2"/>
  <c r="T99" i="2"/>
  <c r="N99" i="2"/>
  <c r="T98" i="2"/>
  <c r="N98" i="2"/>
  <c r="T97" i="2"/>
  <c r="N97" i="2"/>
  <c r="T96" i="2"/>
  <c r="N96" i="2"/>
  <c r="T95" i="2"/>
  <c r="N95" i="2"/>
  <c r="T94" i="2"/>
  <c r="S94" i="2"/>
  <c r="N94" i="2"/>
  <c r="M94" i="2"/>
  <c r="L94" i="2"/>
  <c r="T93" i="2"/>
  <c r="N93" i="2"/>
  <c r="T92" i="2"/>
  <c r="N92" i="2"/>
  <c r="T91" i="2"/>
  <c r="N91" i="2"/>
  <c r="T90" i="2"/>
  <c r="N90" i="2"/>
  <c r="T89" i="2"/>
  <c r="N89" i="2"/>
  <c r="T88" i="2"/>
  <c r="N88" i="2"/>
  <c r="T87" i="2"/>
  <c r="N87" i="2"/>
  <c r="T86" i="2"/>
  <c r="N86" i="2"/>
  <c r="T85" i="2"/>
  <c r="N85" i="2"/>
  <c r="T84" i="2"/>
  <c r="M84" i="2"/>
  <c r="N84" i="2" s="1"/>
  <c r="T83" i="2"/>
  <c r="N83" i="2"/>
  <c r="T82" i="2"/>
  <c r="N82" i="2"/>
  <c r="T81" i="2"/>
  <c r="N81" i="2"/>
  <c r="T80" i="2"/>
  <c r="N80" i="2"/>
  <c r="T79" i="2"/>
  <c r="N79" i="2"/>
  <c r="T78" i="2"/>
  <c r="N78" i="2"/>
  <c r="T77" i="2"/>
  <c r="N77" i="2"/>
  <c r="T76" i="2"/>
  <c r="N76" i="2"/>
  <c r="T75" i="2"/>
  <c r="N75" i="2"/>
  <c r="T74" i="2"/>
  <c r="N74" i="2"/>
  <c r="T73" i="2"/>
  <c r="N73" i="2"/>
  <c r="T72" i="2"/>
  <c r="N72" i="2"/>
  <c r="T71" i="2"/>
  <c r="N71" i="2"/>
  <c r="T70" i="2"/>
  <c r="N70" i="2"/>
  <c r="T69" i="2"/>
  <c r="N69" i="2"/>
  <c r="T68" i="2"/>
  <c r="N68" i="2"/>
  <c r="T67" i="2"/>
  <c r="N67" i="2"/>
  <c r="T66" i="2"/>
  <c r="N66" i="2"/>
  <c r="T65" i="2"/>
  <c r="N65" i="2"/>
  <c r="T64" i="2"/>
  <c r="N64" i="2"/>
  <c r="T63" i="2"/>
  <c r="N63" i="2"/>
  <c r="T62" i="2"/>
  <c r="N62" i="2"/>
  <c r="T61" i="2"/>
  <c r="N61" i="2"/>
  <c r="T60" i="2"/>
  <c r="N60" i="2"/>
  <c r="T59" i="2"/>
  <c r="N59" i="2"/>
  <c r="T58" i="2"/>
  <c r="N58" i="2"/>
  <c r="T57" i="2"/>
  <c r="N57" i="2"/>
  <c r="T56" i="2"/>
  <c r="N56" i="2"/>
  <c r="T55" i="2"/>
  <c r="N55" i="2"/>
  <c r="T54" i="2"/>
  <c r="N54" i="2"/>
  <c r="T53" i="2"/>
  <c r="N53" i="2"/>
  <c r="T52" i="2"/>
  <c r="N52" i="2"/>
  <c r="T51" i="2"/>
  <c r="N51" i="2"/>
  <c r="T50" i="2"/>
  <c r="N50" i="2"/>
  <c r="T49" i="2"/>
  <c r="N49" i="2"/>
  <c r="T48" i="2"/>
  <c r="N48" i="2"/>
  <c r="T47" i="2"/>
  <c r="N47" i="2"/>
  <c r="T46" i="2"/>
  <c r="N46" i="2"/>
  <c r="T45" i="2"/>
  <c r="N45" i="2"/>
  <c r="T44" i="2"/>
  <c r="N44" i="2"/>
  <c r="T43" i="2"/>
  <c r="M43" i="2"/>
  <c r="M142" i="2" s="1"/>
  <c r="M151" i="2" s="1"/>
  <c r="T42" i="2"/>
  <c r="N42" i="2"/>
  <c r="T41" i="2"/>
  <c r="N41" i="2"/>
  <c r="T40" i="2"/>
  <c r="N40" i="2"/>
  <c r="T39" i="2"/>
  <c r="N39" i="2"/>
  <c r="T38" i="2"/>
  <c r="N38" i="2"/>
  <c r="T37" i="2"/>
  <c r="S37" i="2"/>
  <c r="L37" i="2"/>
  <c r="N37" i="2" s="1"/>
  <c r="T36" i="2"/>
  <c r="N36" i="2"/>
  <c r="T35" i="2"/>
  <c r="N35" i="2"/>
  <c r="T34" i="2"/>
  <c r="N34" i="2"/>
  <c r="T33" i="2"/>
  <c r="N33" i="2"/>
  <c r="T32" i="2"/>
  <c r="N32" i="2"/>
  <c r="T31" i="2"/>
  <c r="N31" i="2"/>
  <c r="T30" i="2"/>
  <c r="N30" i="2"/>
  <c r="T29" i="2"/>
  <c r="N29" i="2"/>
  <c r="T28" i="2"/>
  <c r="N28" i="2"/>
  <c r="T27" i="2"/>
  <c r="N27" i="2"/>
  <c r="T26" i="2"/>
  <c r="N26" i="2"/>
  <c r="T25" i="2"/>
  <c r="N25" i="2"/>
  <c r="T24" i="2"/>
  <c r="N24" i="2"/>
  <c r="T23" i="2"/>
  <c r="N23" i="2"/>
  <c r="T22" i="2"/>
  <c r="N22" i="2"/>
  <c r="T21" i="2"/>
  <c r="N21" i="2"/>
  <c r="T20" i="2"/>
  <c r="N20" i="2"/>
  <c r="T19" i="2"/>
  <c r="N19" i="2"/>
  <c r="T18" i="2"/>
  <c r="N18" i="2"/>
  <c r="T17" i="2"/>
  <c r="N17" i="2"/>
  <c r="T16" i="2"/>
  <c r="N16" i="2"/>
  <c r="T15" i="2"/>
  <c r="N15" i="2"/>
  <c r="T14" i="2"/>
  <c r="N14" i="2"/>
  <c r="T13" i="2"/>
  <c r="N13" i="2"/>
  <c r="T12" i="2"/>
  <c r="N12" i="2"/>
  <c r="T11" i="2"/>
  <c r="N11" i="2"/>
  <c r="T10" i="2"/>
  <c r="N10" i="2"/>
  <c r="T9" i="2"/>
  <c r="N9" i="2"/>
  <c r="T8" i="2"/>
  <c r="N8" i="2"/>
  <c r="T7" i="2"/>
  <c r="N7" i="2"/>
  <c r="T6" i="2"/>
  <c r="N6" i="2"/>
  <c r="T5" i="2"/>
  <c r="N5" i="2"/>
  <c r="T4" i="2"/>
  <c r="N4" i="2"/>
  <c r="T3" i="2"/>
  <c r="N3" i="2"/>
  <c r="L3" i="2"/>
  <c r="T2" i="2"/>
  <c r="L2" i="2"/>
  <c r="I165" i="1"/>
  <c r="H165" i="1"/>
  <c r="I157" i="1"/>
  <c r="H157" i="1"/>
  <c r="J157" i="1" s="1"/>
  <c r="J156" i="1"/>
  <c r="I149" i="1"/>
  <c r="H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O6" i="1" s="1"/>
  <c r="J125" i="1"/>
  <c r="J124" i="1"/>
  <c r="J123" i="1"/>
  <c r="J122" i="1"/>
  <c r="J121" i="1"/>
  <c r="I120" i="1"/>
  <c r="H120" i="1"/>
  <c r="J119" i="1"/>
  <c r="J118" i="1"/>
  <c r="J117" i="1"/>
  <c r="J116" i="1"/>
  <c r="J115" i="1"/>
  <c r="J114" i="1"/>
  <c r="I113" i="1"/>
  <c r="H113" i="1"/>
  <c r="J112" i="1"/>
  <c r="J111" i="1"/>
  <c r="J110" i="1"/>
  <c r="J109" i="1"/>
  <c r="J108" i="1"/>
  <c r="J107" i="1"/>
  <c r="J106" i="1"/>
  <c r="J105" i="1"/>
  <c r="J104" i="1"/>
  <c r="J103" i="1"/>
  <c r="I102" i="1"/>
  <c r="H102" i="1"/>
  <c r="J101" i="1"/>
  <c r="J100" i="1"/>
  <c r="J99" i="1"/>
  <c r="J98" i="1"/>
  <c r="J97" i="1"/>
  <c r="J96" i="1"/>
  <c r="J95" i="1"/>
  <c r="J94" i="1"/>
  <c r="J93" i="1"/>
  <c r="I92" i="1"/>
  <c r="J92" i="1" s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I51" i="1"/>
  <c r="J51" i="1" s="1"/>
  <c r="J50" i="1"/>
  <c r="J49" i="1"/>
  <c r="J48" i="1"/>
  <c r="J47" i="1"/>
  <c r="J46" i="1"/>
  <c r="H45" i="1"/>
  <c r="J45" i="1" s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H11" i="1"/>
  <c r="J11" i="1" s="1"/>
  <c r="H10" i="1"/>
  <c r="N105" i="2" l="1"/>
  <c r="L142" i="2"/>
  <c r="L151" i="2" s="1"/>
  <c r="N151" i="2" s="1"/>
  <c r="O7" i="1"/>
  <c r="P7" i="1" s="1"/>
  <c r="N4" i="1"/>
  <c r="N6" i="1"/>
  <c r="P6" i="1" s="1"/>
  <c r="N5" i="1"/>
  <c r="O4" i="1"/>
  <c r="J149" i="1"/>
  <c r="J120" i="1"/>
  <c r="J113" i="1"/>
  <c r="J165" i="1"/>
  <c r="H167" i="1" s="1"/>
  <c r="J102" i="1"/>
  <c r="I150" i="1"/>
  <c r="I159" i="1" s="1"/>
  <c r="H150" i="1"/>
  <c r="H159" i="1" s="1"/>
  <c r="J159" i="1" s="1"/>
  <c r="I167" i="1"/>
  <c r="J10" i="1"/>
  <c r="O5" i="1" s="1"/>
  <c r="N2" i="2"/>
  <c r="N43" i="2"/>
  <c r="P5" i="1" l="1"/>
  <c r="P4" i="1"/>
  <c r="P8" i="1" s="1"/>
  <c r="O8" i="1"/>
  <c r="N8" i="1"/>
  <c r="Q7" i="1" s="1"/>
  <c r="J150" i="1"/>
  <c r="N142" i="2"/>
  <c r="Q5" i="1" l="1"/>
  <c r="Q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9" authorId="0" shapeId="0" xr:uid="{00000000-0006-0000-0000-000001000000}">
      <text>
        <r>
          <rPr>
            <sz val="11"/>
            <color rgb="FF000000"/>
            <rFont val="Arial"/>
          </rPr>
          <t xml:space="preserve">Alexander R. Rella:
</t>
        </r>
        <r>
          <rPr>
            <sz val="11"/>
            <color rgb="FF000000"/>
            <rFont val="Arial"/>
          </rPr>
          <t xml:space="preserve">Subcategory under the activity number
</t>
        </r>
        <r>
          <rPr>
            <sz val="11"/>
            <color rgb="FF000000"/>
            <rFont val="Arial"/>
          </rPr>
          <t>======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100-000001000000}">
      <text>
        <r>
          <rPr>
            <sz val="11"/>
            <color theme="1"/>
            <rFont val="Arial"/>
          </rPr>
          <t>Alexander R. Rella:
Subcategory under the activity number
======</t>
        </r>
      </text>
    </comment>
  </commentList>
</comments>
</file>

<file path=xl/sharedStrings.xml><?xml version="1.0" encoding="utf-8"?>
<sst xmlns="http://schemas.openxmlformats.org/spreadsheetml/2006/main" count="1645" uniqueCount="202">
  <si>
    <t>TAPS Number 
22A-175</t>
  </si>
  <si>
    <t>B) ________________________
     Project Number</t>
  </si>
  <si>
    <t>Category</t>
  </si>
  <si>
    <t>Allocated</t>
  </si>
  <si>
    <t>Budgeted</t>
  </si>
  <si>
    <t>Over (Under)</t>
  </si>
  <si>
    <t>Mental Health 40%</t>
  </si>
  <si>
    <t>MH</t>
  </si>
  <si>
    <t>Academics 40%</t>
  </si>
  <si>
    <t>A</t>
  </si>
  <si>
    <t>FLORIDA DEPARTMENT OF EDUCATION</t>
  </si>
  <si>
    <t>Air Quality 20%</t>
  </si>
  <si>
    <t>HVAC</t>
  </si>
  <si>
    <t>ARP ESSER BUDGET NARRATIVE FORM</t>
  </si>
  <si>
    <t>Other</t>
  </si>
  <si>
    <t>Total</t>
  </si>
  <si>
    <t>Fund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</si>
  <si>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</si>
  <si>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</si>
  <si>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</si>
  <si>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</si>
  <si>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</si>
  <si>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</si>
  <si>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</si>
  <si>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</si>
  <si>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</si>
  <si>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Cost Center</t>
  </si>
  <si>
    <t>Project</t>
  </si>
  <si>
    <t>Sub-Project</t>
  </si>
  <si>
    <t>Beyond the Bell Tutoring</t>
  </si>
  <si>
    <t>LEARN</t>
  </si>
  <si>
    <t>00001</t>
  </si>
  <si>
    <t>High Dose Professional Development</t>
  </si>
  <si>
    <t>High Dose Supplies</t>
  </si>
  <si>
    <t>High Dose Tutoring 2023 School Year Salaries</t>
  </si>
  <si>
    <t>High Dose Tutoring 2023 School Year Benefits</t>
  </si>
  <si>
    <t>UFLI Curriculum Teacher Stipends</t>
  </si>
  <si>
    <t>UFLI Curriculum Software</t>
  </si>
  <si>
    <t>UFLI Curriculum Development Materials</t>
  </si>
  <si>
    <t>UFLI Curriculum Development Implementation Coach</t>
  </si>
  <si>
    <t>UFLI Travel Expenses</t>
  </si>
  <si>
    <t>UFLI Curriculum  Materials</t>
  </si>
  <si>
    <t>SAIL - Lead Teacher Salary</t>
  </si>
  <si>
    <t>SAIL - Professional Development</t>
  </si>
  <si>
    <t>SAIL - Lead Teacher Fringe</t>
  </si>
  <si>
    <t>SAIL - Curriculum Supplies</t>
  </si>
  <si>
    <t>SAIL - Transportation Cost</t>
  </si>
  <si>
    <t>SAIL -EDEP Salaries</t>
  </si>
  <si>
    <t>SAIL - EDEP Benefits</t>
  </si>
  <si>
    <t>Algebra Nation Software</t>
  </si>
  <si>
    <t>IXL Math Software Elementary &amp; Middle</t>
  </si>
  <si>
    <t>iReady Middle Schools - Curriculum</t>
  </si>
  <si>
    <t>iReady Middle Schools - PD</t>
  </si>
  <si>
    <t>iReady Middle Schools - Software</t>
  </si>
  <si>
    <t>HS Reading Intervention Curriculum</t>
  </si>
  <si>
    <t>HS Reading Intervention - PD Teacher Stipends</t>
  </si>
  <si>
    <t>HS Reading Intervention - PD Benefit</t>
  </si>
  <si>
    <t>HS Reading Intervention - PD</t>
  </si>
  <si>
    <t>Progress Monitoring Assessment Creation Stipends</t>
  </si>
  <si>
    <t>Progress Monitoring Assessment Creation Benefits</t>
  </si>
  <si>
    <t>High Quality Curriculum Teacher Stipends</t>
  </si>
  <si>
    <t>High Quality Curriculum Teacher Benefits</t>
  </si>
  <si>
    <t>BEST Standards - Curriculum Development Stipends</t>
  </si>
  <si>
    <t>BEST Standards - Curriculum Development Benefits</t>
  </si>
  <si>
    <t>Pre-K Emergent Literacy  Teacher Stipends</t>
  </si>
  <si>
    <t>Pre-K Emergent Literacy  Training</t>
  </si>
  <si>
    <t>Pre-K Emergent Literacy Benefits</t>
  </si>
  <si>
    <t>Illuminate Implementation</t>
  </si>
  <si>
    <t>Illuminate Software License</t>
  </si>
  <si>
    <t>Illuminate Training Stipends</t>
  </si>
  <si>
    <t>Illuminate Training Benefits</t>
  </si>
  <si>
    <t>PD Equity Centered - Consultant</t>
  </si>
  <si>
    <t>MHA00</t>
  </si>
  <si>
    <t>PD Equity Centered - Assessments</t>
  </si>
  <si>
    <t>PD Equity Centered - Books</t>
  </si>
  <si>
    <t>Professional Learning for Teachers years 0-3</t>
  </si>
  <si>
    <t>CEC Conference Travel</t>
  </si>
  <si>
    <t>CEC Conference Registration</t>
  </si>
  <si>
    <t>Professional Development Summer Hours</t>
  </si>
  <si>
    <t>Summer School 2024 Teacher Salaries</t>
  </si>
  <si>
    <t>Summer School 2024</t>
  </si>
  <si>
    <t>Summer School 2024 Software</t>
  </si>
  <si>
    <t>Summer School 2024 Supplies</t>
  </si>
  <si>
    <t>Summer School 2024 Transportation</t>
  </si>
  <si>
    <t>Additional Teacher Planning Days</t>
  </si>
  <si>
    <t>Transformational Leadership Academy</t>
  </si>
  <si>
    <t>Elementary Math Curriculum Specialist</t>
  </si>
  <si>
    <t>Breakthrough Coaching - Leadership Development</t>
  </si>
  <si>
    <t>Instructional Materials Adoption</t>
  </si>
  <si>
    <t>Leadership Training</t>
  </si>
  <si>
    <t>ESSER</t>
  </si>
  <si>
    <t>Insights to Behavior Software</t>
  </si>
  <si>
    <t xml:space="preserve">PLC training for school teams </t>
  </si>
  <si>
    <t>PLC Conference Registration</t>
  </si>
  <si>
    <t>PLC Conference Travel</t>
  </si>
  <si>
    <t>Beginning Teacher Cohort</t>
  </si>
  <si>
    <t>Reading Endorsement PD</t>
  </si>
  <si>
    <t>PD - Student Behavioral</t>
  </si>
  <si>
    <t>PD District Staff for Students With Disabilities</t>
  </si>
  <si>
    <t>2(B)</t>
  </si>
  <si>
    <t>Additional Guidance Clerical Hours Schools</t>
  </si>
  <si>
    <t>00002</t>
  </si>
  <si>
    <t>2(F)</t>
  </si>
  <si>
    <t>ESOL Endorsement PD</t>
  </si>
  <si>
    <t>Parent Leadership Training</t>
  </si>
  <si>
    <t>2(G)</t>
  </si>
  <si>
    <t>Scribbles Implementation</t>
  </si>
  <si>
    <t>Scribbles License</t>
  </si>
  <si>
    <t>Adobe Pro Licenses - ESE</t>
  </si>
  <si>
    <t>Strategic Planning/Community Engagement/CIPP</t>
  </si>
  <si>
    <t>2(K)</t>
  </si>
  <si>
    <t>Epson BrightLink Projectors</t>
  </si>
  <si>
    <t>Epson BrightLink Projectors - Wall Mount</t>
  </si>
  <si>
    <t>Classroom Technology Devices</t>
  </si>
  <si>
    <t>2(L)</t>
  </si>
  <si>
    <t>LaserFiche Workflow Software for ESE Department</t>
  </si>
  <si>
    <t>BASE SEL Online Lessons</t>
  </si>
  <si>
    <t>Crisis Response Training</t>
  </si>
  <si>
    <t>School Social Workers</t>
  </si>
  <si>
    <t>Mental Health Supervisor</t>
  </si>
  <si>
    <t>Mental Health Training</t>
  </si>
  <si>
    <t>Therapeutic Interventions</t>
  </si>
  <si>
    <t>Social Skills Building</t>
  </si>
  <si>
    <t>Parenting Support</t>
  </si>
  <si>
    <t>Inspirational/Motivational Speakers</t>
  </si>
  <si>
    <t>Transportation</t>
  </si>
  <si>
    <t>Substitutes</t>
  </si>
  <si>
    <t>Mobile Mental Health App</t>
  </si>
  <si>
    <t>Conference</t>
  </si>
  <si>
    <t>2(N)</t>
  </si>
  <si>
    <t>Tardy Kiosks Secondary</t>
  </si>
  <si>
    <t>Universal Gifted Screening</t>
  </si>
  <si>
    <t>2(O)</t>
  </si>
  <si>
    <t>Outdoor Classrooms</t>
  </si>
  <si>
    <t>HVAC0</t>
  </si>
  <si>
    <t>HVAC - Controls</t>
  </si>
  <si>
    <t>HVAC - Outside Air Units</t>
  </si>
  <si>
    <t>HVAC - Unit Replacement</t>
  </si>
  <si>
    <t>2(P)</t>
  </si>
  <si>
    <t>Air Purifier Filters</t>
  </si>
  <si>
    <t>Air Purifiers</t>
  </si>
  <si>
    <t>2(R)</t>
  </si>
  <si>
    <t>Paradox Online Recruiting Implementation</t>
  </si>
  <si>
    <t>Paradox Online Recruiting Software</t>
  </si>
  <si>
    <t>Reimbursement to Charter Schools - for approved items/services/personnel needed in the provision of student instruction and safe schools</t>
  </si>
  <si>
    <t>CHART</t>
  </si>
  <si>
    <t>Reimbursement to Charter Schools - for approved items/services/personnel needed in the provision of ESE programs</t>
  </si>
  <si>
    <t>Reimbursement to Charter Schools - for approved items/services/personnel needed in the provision of student instruction after school and safe schools or other instruction not qualifying for FEFP funding</t>
  </si>
  <si>
    <t>Reimbursement to Charter Schools - for approved items/services/personnel needed in the provision of student support services</t>
  </si>
  <si>
    <t>Reimbursement to Charter Schools - for approved items/services/personnel needed for instruction and curriculum development</t>
  </si>
  <si>
    <t>Reimbursement to Charter Schools - for approved items needed in the provision of student instruction after school and safe schools or other instruction not qualifying for FEFP funding</t>
  </si>
  <si>
    <t>Reimbursement to Charter Schools - for approved items/services/personnel needed for instructional staff training</t>
  </si>
  <si>
    <t>Reimbursement to Charter Schools - for approved instruction-related technology</t>
  </si>
  <si>
    <t>Reimbursement to Charter Schools - for approved items needed in the direction and management of safe operation of schools,</t>
  </si>
  <si>
    <t>Reimbursement to Charter Schools - for needed information services</t>
  </si>
  <si>
    <t>Reimbursement to Charter Schools - for approved items needed in the provision of costs associated with school buildings and safe schools</t>
  </si>
  <si>
    <t>2 (S)</t>
  </si>
  <si>
    <t>Indirect Cost</t>
  </si>
  <si>
    <t>0000</t>
  </si>
  <si>
    <t xml:space="preserve">TOTAL </t>
  </si>
  <si>
    <t>ARP ESSER Lump Sum DOE 101</t>
  </si>
  <si>
    <t>Page 1 of 1</t>
  </si>
  <si>
    <t>Richard Corcoran, Commissioner</t>
  </si>
  <si>
    <t>**Use of Funds Number and Activity Number should align with the activities reported in the LEA ARP Plan, Application and Assurances.</t>
  </si>
  <si>
    <t>Total Allocation</t>
  </si>
  <si>
    <t>District Allocation</t>
  </si>
  <si>
    <t>Balance</t>
  </si>
  <si>
    <t>Indirect</t>
  </si>
  <si>
    <t>Charter totals</t>
  </si>
  <si>
    <t>Type</t>
  </si>
  <si>
    <t>Center</t>
  </si>
  <si>
    <t>SubPrj</t>
  </si>
  <si>
    <t>2/3 Only</t>
  </si>
  <si>
    <t>E</t>
  </si>
  <si>
    <t>1200</t>
  </si>
  <si>
    <t xml:space="preserve">00001 00000 </t>
  </si>
  <si>
    <t>2200</t>
  </si>
  <si>
    <t>1500</t>
  </si>
  <si>
    <t>5100</t>
  </si>
  <si>
    <t>2000</t>
  </si>
  <si>
    <t>3690</t>
  </si>
  <si>
    <t>1300</t>
  </si>
  <si>
    <t>3300</t>
  </si>
  <si>
    <t>3900</t>
  </si>
  <si>
    <t>1600</t>
  </si>
  <si>
    <t>5200</t>
  </si>
  <si>
    <t>3190</t>
  </si>
  <si>
    <t>3100</t>
  </si>
  <si>
    <t>7300</t>
  </si>
  <si>
    <t>3600</t>
  </si>
  <si>
    <t xml:space="preserve">00002 00000 </t>
  </si>
  <si>
    <t>6480</t>
  </si>
  <si>
    <t>6490</t>
  </si>
  <si>
    <t>6440</t>
  </si>
  <si>
    <t>1100</t>
  </si>
  <si>
    <t>4600</t>
  </si>
  <si>
    <t>6410</t>
  </si>
  <si>
    <t>6710</t>
  </si>
  <si>
    <t>6810</t>
  </si>
  <si>
    <t>3940</t>
  </si>
  <si>
    <t>7900</t>
  </si>
  <si>
    <r>
      <t>A) ____</t>
    </r>
    <r>
      <rPr>
        <u/>
        <sz val="11"/>
        <color theme="1"/>
        <rFont val="Arial"/>
        <family val="2"/>
      </rPr>
      <t>Alachua_</t>
    </r>
    <r>
      <rPr>
        <sz val="11"/>
        <color theme="1"/>
        <rFont val="Arial"/>
      </rPr>
      <t xml:space="preserve">__
     Name of Eligible Recipient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</si>
</sst>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</numFmts>
  <fonts count="18" x14ac:knownFonts="1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Arial"/>
    </font>
    <font>
      <sz val="11"/>
      <name val="Arial"/>
    </font>
    <font>
      <u/>
      <sz val="15"/>
      <color theme="1"/>
      <name val="Calibri"/>
    </font>
    <font>
      <sz val="15"/>
      <color theme="1"/>
      <name val="Calibri"/>
    </font>
    <font>
      <u/>
      <sz val="15"/>
      <color theme="1"/>
      <name val="Calibri"/>
    </font>
    <font>
      <u/>
      <sz val="15"/>
      <color rgb="FF000000"/>
      <name val="Calibri"/>
    </font>
    <font>
      <b/>
      <sz val="18"/>
      <color theme="1"/>
      <name val="Arial"/>
    </font>
    <font>
      <b/>
      <sz val="10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Arial"/>
    </font>
    <font>
      <sz val="12"/>
      <color theme="1"/>
      <name val="Calibri"/>
    </font>
    <font>
      <sz val="8"/>
      <color theme="1"/>
      <name val="Arial"/>
    </font>
    <font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0" fillId="0" borderId="0" xfId="0" applyFont="1" applyAlignment="1">
      <alignment horizontal="left" vertical="top" wrapText="1"/>
    </xf>
    <xf numFmtId="164" fontId="1" fillId="0" borderId="0" xfId="0" applyNumberFormat="1" applyFont="1"/>
    <xf numFmtId="0" fontId="1" fillId="0" borderId="0" xfId="0" applyFont="1" applyAlignment="1">
      <alignment horizontal="center"/>
    </xf>
    <xf numFmtId="9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4" fontId="5" fillId="0" borderId="0" xfId="0" applyNumberFormat="1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164" fontId="5" fillId="0" borderId="7" xfId="0" applyNumberFormat="1" applyFont="1" applyBorder="1"/>
    <xf numFmtId="0" fontId="5" fillId="0" borderId="0" xfId="0" applyFont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164" fontId="9" fillId="0" borderId="8" xfId="0" applyNumberFormat="1" applyFont="1" applyBorder="1" applyAlignment="1">
      <alignment horizontal="center" wrapText="1"/>
    </xf>
    <xf numFmtId="164" fontId="9" fillId="0" borderId="8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vertical="top"/>
    </xf>
    <xf numFmtId="165" fontId="1" fillId="0" borderId="8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center"/>
    </xf>
    <xf numFmtId="165" fontId="1" fillId="0" borderId="8" xfId="0" applyNumberFormat="1" applyFont="1" applyBorder="1" applyAlignment="1">
      <alignment horizontal="right"/>
    </xf>
    <xf numFmtId="0" fontId="12" fillId="0" borderId="8" xfId="0" applyFont="1" applyBorder="1" applyAlignment="1">
      <alignment horizontal="center"/>
    </xf>
    <xf numFmtId="49" fontId="13" fillId="0" borderId="8" xfId="0" applyNumberFormat="1" applyFont="1" applyBorder="1" applyAlignment="1">
      <alignment wrapText="1"/>
    </xf>
    <xf numFmtId="165" fontId="12" fillId="0" borderId="8" xfId="0" applyNumberFormat="1" applyFont="1" applyBorder="1" applyAlignment="1">
      <alignment horizontal="right"/>
    </xf>
    <xf numFmtId="0" fontId="14" fillId="0" borderId="8" xfId="0" applyFont="1" applyBorder="1" applyAlignment="1">
      <alignment wrapText="1"/>
    </xf>
    <xf numFmtId="49" fontId="1" fillId="0" borderId="9" xfId="0" applyNumberFormat="1" applyFont="1" applyBorder="1" applyAlignment="1">
      <alignment vertical="top"/>
    </xf>
    <xf numFmtId="0" fontId="1" fillId="0" borderId="9" xfId="0" applyFont="1" applyBorder="1"/>
    <xf numFmtId="0" fontId="1" fillId="0" borderId="8" xfId="0" applyFont="1" applyBorder="1"/>
    <xf numFmtId="49" fontId="1" fillId="0" borderId="8" xfId="0" applyNumberFormat="1" applyFont="1" applyBorder="1" applyAlignment="1">
      <alignment vertical="top"/>
    </xf>
    <xf numFmtId="0" fontId="11" fillId="3" borderId="0" xfId="0" applyFont="1" applyFill="1"/>
    <xf numFmtId="164" fontId="1" fillId="3" borderId="0" xfId="0" applyNumberFormat="1" applyFont="1" applyFill="1"/>
    <xf numFmtId="9" fontId="1" fillId="3" borderId="0" xfId="0" applyNumberFormat="1" applyFont="1" applyFill="1"/>
    <xf numFmtId="0" fontId="11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165" fontId="12" fillId="0" borderId="8" xfId="0" applyNumberFormat="1" applyFont="1" applyBorder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164" fontId="15" fillId="0" borderId="0" xfId="0" applyNumberFormat="1" applyFont="1"/>
    <xf numFmtId="0" fontId="1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43" fontId="1" fillId="0" borderId="0" xfId="0" applyNumberFormat="1" applyFont="1" applyAlignment="1">
      <alignment horizontal="center"/>
    </xf>
    <xf numFmtId="0" fontId="1" fillId="0" borderId="0" xfId="0" applyFont="1"/>
    <xf numFmtId="0" fontId="11" fillId="0" borderId="0" xfId="0" applyFont="1" applyAlignment="1"/>
    <xf numFmtId="10" fontId="1" fillId="0" borderId="0" xfId="0" applyNumberFormat="1" applyFont="1"/>
    <xf numFmtId="3" fontId="9" fillId="0" borderId="8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right"/>
    </xf>
    <xf numFmtId="0" fontId="11" fillId="0" borderId="0" xfId="0" applyFont="1"/>
    <xf numFmtId="165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2" fillId="0" borderId="8" xfId="0" applyNumberFormat="1" applyFont="1" applyBorder="1" applyAlignment="1">
      <alignment horizontal="center"/>
    </xf>
    <xf numFmtId="165" fontId="12" fillId="0" borderId="0" xfId="0" applyNumberFormat="1" applyFont="1" applyAlignment="1">
      <alignment horizontal="right"/>
    </xf>
    <xf numFmtId="0" fontId="1" fillId="0" borderId="8" xfId="0" quotePrefix="1" applyFont="1" applyBorder="1" applyAlignment="1">
      <alignment horizontal="center" vertical="center"/>
    </xf>
    <xf numFmtId="3" fontId="11" fillId="0" borderId="0" xfId="0" applyNumberFormat="1" applyFont="1"/>
    <xf numFmtId="3" fontId="15" fillId="0" borderId="0" xfId="0" applyNumberFormat="1" applyFont="1"/>
    <xf numFmtId="3" fontId="1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10" xfId="0" applyFont="1" applyBorder="1" applyAlignment="1">
      <alignment horizontal="right" vertical="center"/>
    </xf>
    <xf numFmtId="0" fontId="3" fillId="0" borderId="10" xfId="0" applyFont="1" applyBorder="1"/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10"/>
  <sheetViews>
    <sheetView tabSelected="1" workbookViewId="0">
      <pane ySplit="9" topLeftCell="A10" activePane="bottomLeft" state="frozen"/>
      <selection pane="bottomLeft" activeCell="J9" sqref="J9"/>
    </sheetView>
  </sheetViews>
  <sheetFormatPr baseColWidth="10" defaultColWidth="12.6640625" defaultRowHeight="15" customHeight="1" x14ac:dyDescent="0.15"/>
  <cols>
    <col min="1" max="2" width="7.6640625" customWidth="1"/>
    <col min="3" max="3" width="6.1640625" customWidth="1"/>
    <col min="4" max="4" width="8.83203125" customWidth="1"/>
    <col min="5" max="5" width="8.5" customWidth="1"/>
    <col min="6" max="6" width="45.1640625" customWidth="1"/>
    <col min="7" max="7" width="8.6640625" customWidth="1"/>
    <col min="8" max="10" width="18.6640625" customWidth="1"/>
    <col min="11" max="11" width="8" customWidth="1"/>
    <col min="12" max="12" width="26.1640625" customWidth="1"/>
    <col min="13" max="13" width="10.83203125" hidden="1" customWidth="1"/>
    <col min="14" max="15" width="15.6640625" customWidth="1"/>
    <col min="16" max="16" width="16.33203125" customWidth="1"/>
    <col min="17" max="17" width="8" customWidth="1"/>
  </cols>
  <sheetData>
    <row r="1" spans="1:17" ht="15" customHeight="1" x14ac:dyDescent="0.2">
      <c r="A1" s="1"/>
      <c r="B1" s="79" t="s">
        <v>201</v>
      </c>
      <c r="C1" s="79"/>
      <c r="D1" s="79"/>
      <c r="E1" s="79"/>
      <c r="H1" s="2"/>
      <c r="I1" s="69" t="s">
        <v>0</v>
      </c>
      <c r="J1" s="70"/>
      <c r="K1" s="3"/>
      <c r="N1" s="2"/>
      <c r="Q1" s="4"/>
    </row>
    <row r="2" spans="1:17" x14ac:dyDescent="0.2">
      <c r="A2" s="1"/>
      <c r="B2" s="79"/>
      <c r="C2" s="79"/>
      <c r="D2" s="79"/>
      <c r="E2" s="79"/>
      <c r="H2" s="2"/>
      <c r="I2" s="71"/>
      <c r="J2" s="72"/>
      <c r="K2" s="3"/>
      <c r="N2" s="2"/>
      <c r="Q2" s="4"/>
    </row>
    <row r="3" spans="1:17" ht="19.75" customHeight="1" x14ac:dyDescent="0.25">
      <c r="A3" s="1"/>
      <c r="B3" s="75" t="s">
        <v>1</v>
      </c>
      <c r="C3" s="75"/>
      <c r="D3" s="75"/>
      <c r="E3" s="75"/>
      <c r="H3" s="2"/>
      <c r="I3" s="73"/>
      <c r="J3" s="74"/>
      <c r="K3" s="3"/>
      <c r="L3" s="5" t="s">
        <v>2</v>
      </c>
      <c r="M3" s="6"/>
      <c r="N3" s="7" t="s">
        <v>3</v>
      </c>
      <c r="O3" s="5" t="s">
        <v>4</v>
      </c>
      <c r="P3" s="8" t="s">
        <v>5</v>
      </c>
      <c r="Q3" s="4"/>
    </row>
    <row r="4" spans="1:17" ht="20" x14ac:dyDescent="0.25">
      <c r="A4" s="1"/>
      <c r="B4" s="75"/>
      <c r="C4" s="75"/>
      <c r="D4" s="75"/>
      <c r="E4" s="75"/>
      <c r="H4" s="2"/>
      <c r="I4" s="2"/>
      <c r="J4" s="2"/>
      <c r="K4" s="3"/>
      <c r="L4" s="6" t="s">
        <v>6</v>
      </c>
      <c r="M4" s="6" t="s">
        <v>7</v>
      </c>
      <c r="N4" s="9">
        <f>H165*0.4</f>
        <v>954644.94</v>
      </c>
      <c r="O4" s="9">
        <f t="shared" ref="O4:O7" si="0">SUMIFS(J:J,K:K,M:M)</f>
        <v>4630496.1399999997</v>
      </c>
      <c r="P4" s="9">
        <f t="shared" ref="P4:P7" si="1">O4-N4</f>
        <v>3675851.1999999997</v>
      </c>
      <c r="Q4" s="4"/>
    </row>
    <row r="5" spans="1:17" ht="20" x14ac:dyDescent="0.25">
      <c r="H5" s="2"/>
      <c r="I5" s="2"/>
      <c r="J5" s="2"/>
      <c r="K5" s="3"/>
      <c r="L5" s="6" t="s">
        <v>8</v>
      </c>
      <c r="M5" s="6" t="s">
        <v>9</v>
      </c>
      <c r="N5" s="9">
        <f>H165*0.4</f>
        <v>954644.94</v>
      </c>
      <c r="O5" s="9">
        <f t="shared" si="0"/>
        <v>26416478.399999999</v>
      </c>
      <c r="P5" s="9">
        <f t="shared" si="1"/>
        <v>25461833.459999997</v>
      </c>
      <c r="Q5" s="4">
        <f t="shared" ref="Q5:Q7" si="2">O4/N$8</f>
        <v>1.9401961696879682</v>
      </c>
    </row>
    <row r="6" spans="1:17" ht="23.25" customHeight="1" x14ac:dyDescent="0.25">
      <c r="A6" s="10"/>
      <c r="B6" s="76" t="s">
        <v>10</v>
      </c>
      <c r="C6" s="76"/>
      <c r="D6" s="76"/>
      <c r="E6" s="76"/>
      <c r="F6" s="76"/>
      <c r="G6" s="76"/>
      <c r="H6" s="76"/>
      <c r="I6" s="76"/>
      <c r="J6" s="11"/>
      <c r="K6" s="3"/>
      <c r="L6" s="6" t="s">
        <v>11</v>
      </c>
      <c r="M6" s="6" t="s">
        <v>12</v>
      </c>
      <c r="N6" s="9">
        <f t="shared" ref="N6:N7" si="3">H165*0.2</f>
        <v>477322.47</v>
      </c>
      <c r="O6" s="9">
        <f t="shared" si="0"/>
        <v>22811458</v>
      </c>
      <c r="P6" s="9">
        <f t="shared" si="1"/>
        <v>22334135.530000001</v>
      </c>
      <c r="Q6" s="4">
        <f t="shared" si="2"/>
        <v>11.06860877511172</v>
      </c>
    </row>
    <row r="7" spans="1:17" ht="23.25" customHeight="1" x14ac:dyDescent="0.25">
      <c r="A7" s="10"/>
      <c r="B7" s="76" t="s">
        <v>13</v>
      </c>
      <c r="C7" s="76"/>
      <c r="D7" s="76"/>
      <c r="E7" s="76"/>
      <c r="F7" s="76"/>
      <c r="G7" s="76"/>
      <c r="H7" s="76"/>
      <c r="I7" s="76"/>
      <c r="J7" s="11"/>
      <c r="K7" s="3"/>
      <c r="L7" s="6" t="s">
        <v>14</v>
      </c>
      <c r="M7" s="6" t="s">
        <v>14</v>
      </c>
      <c r="N7" s="12">
        <f t="shared" si="3"/>
        <v>0</v>
      </c>
      <c r="O7" s="12">
        <f t="shared" si="0"/>
        <v>4055324.9000000004</v>
      </c>
      <c r="P7" s="12">
        <f t="shared" si="1"/>
        <v>4055324.9000000004</v>
      </c>
      <c r="Q7" s="4">
        <f t="shared" si="2"/>
        <v>9.5580909903529179</v>
      </c>
    </row>
    <row r="8" spans="1:17" ht="20" x14ac:dyDescent="0.25">
      <c r="H8" s="2"/>
      <c r="I8" s="2"/>
      <c r="J8" s="2"/>
      <c r="K8" s="3"/>
      <c r="L8" s="13" t="s">
        <v>15</v>
      </c>
      <c r="N8" s="9">
        <f t="shared" ref="N8:P8" si="4">SUM(N4:N7)</f>
        <v>2386612.3499999996</v>
      </c>
      <c r="O8" s="9">
        <f t="shared" si="4"/>
        <v>57913757.439999998</v>
      </c>
      <c r="P8" s="9">
        <f t="shared" si="4"/>
        <v>55527145.089999996</v>
      </c>
      <c r="Q8" s="4">
        <v>0</v>
      </c>
    </row>
    <row r="9" spans="1:17" ht="43" x14ac:dyDescent="0.2">
      <c r="A9" s="14" t="s">
        <v>16</v>
      </c>
      <c r="B9" s="15" t="s">
        <v>17</v>
      </c>
      <c r="C9" s="15" t="s">
        <v>18</v>
      </c>
      <c r="D9" s="16" t="s">
        <v>19</v>
      </c>
      <c r="E9" s="16" t="s">
        <v>20</v>
      </c>
      <c r="F9" s="15" t="s">
        <v>21</v>
      </c>
      <c r="G9" s="16" t="s">
        <v>22</v>
      </c>
      <c r="H9" s="17" t="s">
        <v>23</v>
      </c>
      <c r="I9" s="17" t="s">
        <v>24</v>
      </c>
      <c r="J9" s="18" t="s">
        <v>25</v>
      </c>
      <c r="K9" s="3"/>
      <c r="L9" s="19" t="s">
        <v>26</v>
      </c>
      <c r="M9" s="20"/>
      <c r="N9" s="19" t="s">
        <v>27</v>
      </c>
      <c r="O9" s="19" t="s">
        <v>28</v>
      </c>
      <c r="Q9" s="4"/>
    </row>
    <row r="10" spans="1:17" ht="19.5" customHeight="1" x14ac:dyDescent="0.2">
      <c r="A10" s="21">
        <v>4450</v>
      </c>
      <c r="B10" s="22">
        <v>5100</v>
      </c>
      <c r="C10" s="22">
        <v>120</v>
      </c>
      <c r="D10" s="22">
        <v>1</v>
      </c>
      <c r="E10" s="22">
        <v>1</v>
      </c>
      <c r="F10" s="23" t="s">
        <v>29</v>
      </c>
      <c r="G10" s="22"/>
      <c r="H10" s="24">
        <f>464464*2</f>
        <v>928928</v>
      </c>
      <c r="I10" s="24">
        <v>464464</v>
      </c>
      <c r="J10" s="24">
        <f t="shared" ref="J10:J149" si="5">SUM(H10:I10)</f>
        <v>1393392</v>
      </c>
      <c r="K10" s="3" t="s">
        <v>9</v>
      </c>
      <c r="L10" s="25">
        <v>9044</v>
      </c>
      <c r="N10" s="25" t="s">
        <v>30</v>
      </c>
      <c r="O10" s="26" t="s">
        <v>31</v>
      </c>
    </row>
    <row r="11" spans="1:17" ht="19.5" customHeight="1" x14ac:dyDescent="0.2">
      <c r="A11" s="21">
        <v>4450</v>
      </c>
      <c r="B11" s="22">
        <v>5100</v>
      </c>
      <c r="C11" s="22">
        <v>220</v>
      </c>
      <c r="D11" s="22">
        <v>1</v>
      </c>
      <c r="E11" s="22">
        <v>1</v>
      </c>
      <c r="F11" s="23" t="s">
        <v>29</v>
      </c>
      <c r="G11" s="22"/>
      <c r="H11" s="24">
        <f>35531.5*2</f>
        <v>71063</v>
      </c>
      <c r="I11" s="24">
        <v>35531.5</v>
      </c>
      <c r="J11" s="24">
        <f t="shared" si="5"/>
        <v>106594.5</v>
      </c>
      <c r="K11" s="3" t="s">
        <v>9</v>
      </c>
      <c r="L11" s="25">
        <v>9044</v>
      </c>
      <c r="N11" s="25" t="s">
        <v>30</v>
      </c>
      <c r="O11" s="26" t="s">
        <v>31</v>
      </c>
    </row>
    <row r="12" spans="1:17" ht="19.5" customHeight="1" x14ac:dyDescent="0.2">
      <c r="A12" s="21">
        <v>4450</v>
      </c>
      <c r="B12" s="22">
        <v>5100</v>
      </c>
      <c r="C12" s="22">
        <v>150</v>
      </c>
      <c r="D12" s="22">
        <v>2</v>
      </c>
      <c r="E12" s="22">
        <v>1</v>
      </c>
      <c r="F12" s="23" t="s">
        <v>32</v>
      </c>
      <c r="G12" s="22"/>
      <c r="H12" s="24"/>
      <c r="I12" s="24">
        <v>1440</v>
      </c>
      <c r="J12" s="24">
        <f t="shared" si="5"/>
        <v>1440</v>
      </c>
      <c r="K12" s="3" t="s">
        <v>9</v>
      </c>
      <c r="L12" s="25">
        <v>9044</v>
      </c>
      <c r="N12" s="25" t="s">
        <v>30</v>
      </c>
      <c r="O12" s="26" t="s">
        <v>31</v>
      </c>
    </row>
    <row r="13" spans="1:17" ht="19.5" customHeight="1" x14ac:dyDescent="0.2">
      <c r="A13" s="21">
        <v>4450</v>
      </c>
      <c r="B13" s="22">
        <v>5100</v>
      </c>
      <c r="C13" s="22">
        <v>510</v>
      </c>
      <c r="D13" s="22">
        <v>2</v>
      </c>
      <c r="E13" s="22">
        <v>1</v>
      </c>
      <c r="F13" s="23" t="s">
        <v>33</v>
      </c>
      <c r="G13" s="22"/>
      <c r="H13" s="24"/>
      <c r="I13" s="24">
        <v>20340</v>
      </c>
      <c r="J13" s="24">
        <f t="shared" si="5"/>
        <v>20340</v>
      </c>
      <c r="K13" s="3" t="s">
        <v>9</v>
      </c>
      <c r="L13" s="25">
        <v>9044</v>
      </c>
      <c r="N13" s="25" t="s">
        <v>30</v>
      </c>
      <c r="O13" s="26" t="s">
        <v>31</v>
      </c>
    </row>
    <row r="14" spans="1:17" ht="19.5" customHeight="1" x14ac:dyDescent="0.25">
      <c r="A14" s="21">
        <v>4450</v>
      </c>
      <c r="B14" s="22">
        <v>5100</v>
      </c>
      <c r="C14" s="22">
        <v>150</v>
      </c>
      <c r="D14" s="22">
        <v>2</v>
      </c>
      <c r="E14" s="22">
        <v>1</v>
      </c>
      <c r="F14" s="23" t="s">
        <v>34</v>
      </c>
      <c r="G14" s="22">
        <v>70</v>
      </c>
      <c r="H14" s="24"/>
      <c r="I14" s="24">
        <v>1064786.76</v>
      </c>
      <c r="J14" s="24">
        <f t="shared" si="5"/>
        <v>1064786.76</v>
      </c>
      <c r="K14" s="3" t="s">
        <v>9</v>
      </c>
      <c r="L14" s="25">
        <v>9044</v>
      </c>
      <c r="N14" s="25" t="s">
        <v>30</v>
      </c>
      <c r="O14" s="26" t="s">
        <v>31</v>
      </c>
      <c r="P14" s="9"/>
      <c r="Q14" s="4"/>
    </row>
    <row r="15" spans="1:17" ht="19.5" customHeight="1" x14ac:dyDescent="0.25">
      <c r="A15" s="21">
        <v>4450</v>
      </c>
      <c r="B15" s="22">
        <v>5100</v>
      </c>
      <c r="C15" s="22">
        <v>200</v>
      </c>
      <c r="D15" s="22">
        <v>2</v>
      </c>
      <c r="E15" s="22">
        <v>1</v>
      </c>
      <c r="F15" s="23" t="s">
        <v>35</v>
      </c>
      <c r="G15" s="22"/>
      <c r="H15" s="24"/>
      <c r="I15" s="24">
        <v>753567.28</v>
      </c>
      <c r="J15" s="24">
        <f t="shared" si="5"/>
        <v>753567.28</v>
      </c>
      <c r="K15" s="3" t="s">
        <v>9</v>
      </c>
      <c r="L15" s="25">
        <v>9044</v>
      </c>
      <c r="N15" s="25" t="s">
        <v>30</v>
      </c>
      <c r="O15" s="26" t="s">
        <v>31</v>
      </c>
      <c r="P15" s="9"/>
      <c r="Q15" s="4"/>
    </row>
    <row r="16" spans="1:17" ht="19.5" customHeight="1" x14ac:dyDescent="0.2">
      <c r="A16" s="21">
        <v>4450</v>
      </c>
      <c r="B16" s="22">
        <v>5100</v>
      </c>
      <c r="C16" s="22">
        <v>120</v>
      </c>
      <c r="D16" s="22">
        <v>3</v>
      </c>
      <c r="E16" s="22">
        <v>1</v>
      </c>
      <c r="F16" s="23" t="s">
        <v>36</v>
      </c>
      <c r="G16" s="22"/>
      <c r="H16" s="24"/>
      <c r="I16" s="24">
        <v>44400</v>
      </c>
      <c r="J16" s="24">
        <f t="shared" si="5"/>
        <v>44400</v>
      </c>
      <c r="K16" s="3" t="s">
        <v>9</v>
      </c>
      <c r="L16" s="25">
        <v>9044</v>
      </c>
      <c r="N16" s="25" t="s">
        <v>30</v>
      </c>
      <c r="O16" s="26" t="s">
        <v>31</v>
      </c>
      <c r="P16" s="2"/>
      <c r="Q16" s="4"/>
    </row>
    <row r="17" spans="1:17" ht="19.5" customHeight="1" x14ac:dyDescent="0.2">
      <c r="A17" s="21">
        <v>4450</v>
      </c>
      <c r="B17" s="22">
        <v>5100</v>
      </c>
      <c r="C17" s="22">
        <v>220</v>
      </c>
      <c r="D17" s="22">
        <v>3</v>
      </c>
      <c r="E17" s="22">
        <v>1</v>
      </c>
      <c r="F17" s="23" t="s">
        <v>36</v>
      </c>
      <c r="G17" s="22"/>
      <c r="H17" s="24"/>
      <c r="I17" s="24">
        <v>3396.6</v>
      </c>
      <c r="J17" s="24">
        <f t="shared" si="5"/>
        <v>3396.6</v>
      </c>
      <c r="K17" s="3" t="s">
        <v>9</v>
      </c>
      <c r="L17" s="25">
        <v>9044</v>
      </c>
      <c r="N17" s="25" t="s">
        <v>30</v>
      </c>
      <c r="O17" s="26" t="s">
        <v>31</v>
      </c>
      <c r="P17" s="2"/>
      <c r="Q17" s="4"/>
    </row>
    <row r="18" spans="1:17" ht="19.5" customHeight="1" x14ac:dyDescent="0.2">
      <c r="A18" s="21">
        <v>4450</v>
      </c>
      <c r="B18" s="22">
        <v>5100</v>
      </c>
      <c r="C18" s="22">
        <v>369</v>
      </c>
      <c r="D18" s="22">
        <v>3</v>
      </c>
      <c r="E18" s="22">
        <v>1</v>
      </c>
      <c r="F18" s="23" t="s">
        <v>37</v>
      </c>
      <c r="G18" s="22"/>
      <c r="H18" s="24"/>
      <c r="I18" s="24">
        <v>76000</v>
      </c>
      <c r="J18" s="24">
        <f t="shared" si="5"/>
        <v>76000</v>
      </c>
      <c r="K18" s="3" t="s">
        <v>9</v>
      </c>
      <c r="L18" s="25">
        <v>9044</v>
      </c>
      <c r="N18" s="25" t="s">
        <v>30</v>
      </c>
      <c r="O18" s="26" t="s">
        <v>31</v>
      </c>
      <c r="P18" s="2"/>
      <c r="Q18" s="4"/>
    </row>
    <row r="19" spans="1:17" ht="19.5" customHeight="1" x14ac:dyDescent="0.2">
      <c r="A19" s="21">
        <v>4450</v>
      </c>
      <c r="B19" s="22">
        <v>5100</v>
      </c>
      <c r="C19" s="22">
        <v>510</v>
      </c>
      <c r="D19" s="22">
        <v>3</v>
      </c>
      <c r="E19" s="22">
        <v>1</v>
      </c>
      <c r="F19" s="23" t="s">
        <v>38</v>
      </c>
      <c r="G19" s="22"/>
      <c r="H19" s="24"/>
      <c r="I19" s="24">
        <v>49800</v>
      </c>
      <c r="J19" s="24">
        <f t="shared" si="5"/>
        <v>49800</v>
      </c>
      <c r="K19" s="3" t="s">
        <v>9</v>
      </c>
      <c r="L19" s="25">
        <v>9044</v>
      </c>
      <c r="N19" s="25" t="s">
        <v>30</v>
      </c>
      <c r="O19" s="26" t="s">
        <v>31</v>
      </c>
      <c r="P19" s="2"/>
      <c r="Q19" s="4"/>
    </row>
    <row r="20" spans="1:17" ht="19.5" customHeight="1" x14ac:dyDescent="0.2">
      <c r="A20" s="21">
        <v>4450</v>
      </c>
      <c r="B20" s="22">
        <v>6400</v>
      </c>
      <c r="C20" s="22">
        <v>130</v>
      </c>
      <c r="D20" s="22">
        <v>3</v>
      </c>
      <c r="E20" s="22">
        <v>1</v>
      </c>
      <c r="F20" s="23" t="s">
        <v>39</v>
      </c>
      <c r="G20" s="22">
        <v>1</v>
      </c>
      <c r="H20" s="24"/>
      <c r="I20" s="24">
        <v>50000</v>
      </c>
      <c r="J20" s="24">
        <f t="shared" si="5"/>
        <v>50000</v>
      </c>
      <c r="K20" s="3" t="s">
        <v>9</v>
      </c>
      <c r="L20" s="25">
        <v>9044</v>
      </c>
      <c r="N20" s="25" t="s">
        <v>30</v>
      </c>
      <c r="O20" s="26" t="s">
        <v>31</v>
      </c>
      <c r="P20" s="2"/>
      <c r="Q20" s="4"/>
    </row>
    <row r="21" spans="1:17" ht="19.5" customHeight="1" x14ac:dyDescent="0.2">
      <c r="A21" s="21">
        <v>4450</v>
      </c>
      <c r="B21" s="22">
        <v>6400</v>
      </c>
      <c r="C21" s="22">
        <v>200</v>
      </c>
      <c r="D21" s="22">
        <v>3</v>
      </c>
      <c r="E21" s="22">
        <v>1</v>
      </c>
      <c r="F21" s="23" t="s">
        <v>39</v>
      </c>
      <c r="G21" s="22"/>
      <c r="H21" s="24"/>
      <c r="I21" s="24">
        <v>16754</v>
      </c>
      <c r="J21" s="24">
        <f t="shared" si="5"/>
        <v>16754</v>
      </c>
      <c r="K21" s="3" t="s">
        <v>9</v>
      </c>
      <c r="L21" s="25">
        <v>9044</v>
      </c>
      <c r="N21" s="25" t="s">
        <v>30</v>
      </c>
      <c r="O21" s="26" t="s">
        <v>31</v>
      </c>
      <c r="P21" s="2"/>
      <c r="Q21" s="4"/>
    </row>
    <row r="22" spans="1:17" ht="19.5" customHeight="1" x14ac:dyDescent="0.2">
      <c r="A22" s="21">
        <v>4450</v>
      </c>
      <c r="B22" s="22">
        <v>6400</v>
      </c>
      <c r="C22" s="22">
        <v>330</v>
      </c>
      <c r="D22" s="22">
        <v>3</v>
      </c>
      <c r="E22" s="22">
        <v>1</v>
      </c>
      <c r="F22" s="23" t="s">
        <v>40</v>
      </c>
      <c r="G22" s="22"/>
      <c r="H22" s="24"/>
      <c r="I22" s="24">
        <v>1000</v>
      </c>
      <c r="J22" s="24">
        <f t="shared" si="5"/>
        <v>1000</v>
      </c>
      <c r="K22" s="3" t="s">
        <v>9</v>
      </c>
      <c r="L22" s="25">
        <v>9044</v>
      </c>
      <c r="N22" s="25" t="s">
        <v>30</v>
      </c>
      <c r="O22" s="26" t="s">
        <v>31</v>
      </c>
      <c r="P22" s="2"/>
      <c r="Q22" s="4"/>
    </row>
    <row r="23" spans="1:17" ht="19.5" customHeight="1" x14ac:dyDescent="0.2">
      <c r="A23" s="21">
        <v>4450</v>
      </c>
      <c r="B23" s="22">
        <v>6400</v>
      </c>
      <c r="C23" s="22">
        <v>390</v>
      </c>
      <c r="D23" s="22">
        <v>3</v>
      </c>
      <c r="E23" s="22">
        <v>1</v>
      </c>
      <c r="F23" s="23" t="s">
        <v>39</v>
      </c>
      <c r="G23" s="22">
        <v>1</v>
      </c>
      <c r="H23" s="24"/>
      <c r="I23" s="24">
        <v>75000</v>
      </c>
      <c r="J23" s="24">
        <f t="shared" si="5"/>
        <v>75000</v>
      </c>
      <c r="K23" s="3" t="s">
        <v>9</v>
      </c>
      <c r="L23" s="25">
        <v>9044</v>
      </c>
      <c r="N23" s="25" t="s">
        <v>30</v>
      </c>
      <c r="O23" s="26" t="s">
        <v>31</v>
      </c>
      <c r="P23" s="2"/>
      <c r="Q23" s="4"/>
    </row>
    <row r="24" spans="1:17" ht="19.5" customHeight="1" x14ac:dyDescent="0.2">
      <c r="A24" s="21">
        <v>4450</v>
      </c>
      <c r="B24" s="22">
        <v>6400</v>
      </c>
      <c r="C24" s="22">
        <v>510</v>
      </c>
      <c r="D24" s="22">
        <v>3</v>
      </c>
      <c r="E24" s="22">
        <v>1</v>
      </c>
      <c r="F24" s="23" t="s">
        <v>41</v>
      </c>
      <c r="G24" s="22"/>
      <c r="H24" s="24"/>
      <c r="I24" s="24">
        <v>1280</v>
      </c>
      <c r="J24" s="24">
        <f t="shared" si="5"/>
        <v>1280</v>
      </c>
      <c r="K24" s="3" t="s">
        <v>9</v>
      </c>
      <c r="L24" s="25">
        <v>9044</v>
      </c>
      <c r="N24" s="25" t="s">
        <v>30</v>
      </c>
      <c r="O24" s="26" t="s">
        <v>31</v>
      </c>
      <c r="P24" s="2"/>
      <c r="Q24" s="4"/>
    </row>
    <row r="25" spans="1:17" ht="19.5" customHeight="1" x14ac:dyDescent="0.2">
      <c r="A25" s="21">
        <v>4450</v>
      </c>
      <c r="B25" s="22">
        <v>5100</v>
      </c>
      <c r="C25" s="22">
        <v>120</v>
      </c>
      <c r="D25" s="22">
        <v>4</v>
      </c>
      <c r="E25" s="22">
        <v>1</v>
      </c>
      <c r="F25" s="23" t="s">
        <v>42</v>
      </c>
      <c r="G25" s="22">
        <v>7</v>
      </c>
      <c r="H25" s="24">
        <v>34650</v>
      </c>
      <c r="I25" s="24"/>
      <c r="J25" s="24">
        <f t="shared" si="5"/>
        <v>34650</v>
      </c>
      <c r="K25" s="3" t="s">
        <v>9</v>
      </c>
      <c r="L25" s="25">
        <v>9044</v>
      </c>
      <c r="N25" s="25" t="s">
        <v>30</v>
      </c>
      <c r="O25" s="26" t="s">
        <v>31</v>
      </c>
      <c r="P25" s="2"/>
      <c r="Q25" s="4"/>
    </row>
    <row r="26" spans="1:17" ht="19.5" customHeight="1" x14ac:dyDescent="0.2">
      <c r="A26" s="21">
        <v>4450</v>
      </c>
      <c r="B26" s="22">
        <v>5100</v>
      </c>
      <c r="C26" s="22">
        <v>120</v>
      </c>
      <c r="D26" s="22">
        <v>4</v>
      </c>
      <c r="E26" s="22">
        <v>1</v>
      </c>
      <c r="F26" s="23" t="s">
        <v>43</v>
      </c>
      <c r="G26" s="22"/>
      <c r="H26" s="24">
        <v>4416</v>
      </c>
      <c r="I26" s="24"/>
      <c r="J26" s="24">
        <f t="shared" si="5"/>
        <v>4416</v>
      </c>
      <c r="K26" s="3" t="s">
        <v>9</v>
      </c>
      <c r="L26" s="25">
        <v>9044</v>
      </c>
      <c r="N26" s="25" t="s">
        <v>30</v>
      </c>
      <c r="O26" s="26" t="s">
        <v>31</v>
      </c>
      <c r="P26" s="2"/>
      <c r="Q26" s="4"/>
    </row>
    <row r="27" spans="1:17" ht="19.5" customHeight="1" x14ac:dyDescent="0.2">
      <c r="A27" s="21">
        <v>4450</v>
      </c>
      <c r="B27" s="22">
        <v>5100</v>
      </c>
      <c r="C27" s="22">
        <v>200</v>
      </c>
      <c r="D27" s="22">
        <v>4</v>
      </c>
      <c r="E27" s="22">
        <v>1</v>
      </c>
      <c r="F27" s="23" t="s">
        <v>44</v>
      </c>
      <c r="G27" s="22"/>
      <c r="H27" s="24">
        <v>4000</v>
      </c>
      <c r="I27" s="24"/>
      <c r="J27" s="24">
        <f t="shared" si="5"/>
        <v>4000</v>
      </c>
      <c r="K27" s="3" t="s">
        <v>9</v>
      </c>
      <c r="L27" s="25">
        <v>9044</v>
      </c>
      <c r="N27" s="25" t="s">
        <v>30</v>
      </c>
      <c r="O27" s="26" t="s">
        <v>31</v>
      </c>
      <c r="P27" s="2"/>
      <c r="Q27" s="4"/>
    </row>
    <row r="28" spans="1:17" ht="19.5" customHeight="1" x14ac:dyDescent="0.2">
      <c r="A28" s="21">
        <v>4450</v>
      </c>
      <c r="B28" s="22">
        <v>5100</v>
      </c>
      <c r="C28" s="22">
        <v>510</v>
      </c>
      <c r="D28" s="22">
        <v>4</v>
      </c>
      <c r="E28" s="22">
        <v>1</v>
      </c>
      <c r="F28" s="23" t="s">
        <v>45</v>
      </c>
      <c r="G28" s="22"/>
      <c r="H28" s="24">
        <v>2500</v>
      </c>
      <c r="I28" s="24"/>
      <c r="J28" s="24">
        <f t="shared" si="5"/>
        <v>2500</v>
      </c>
      <c r="K28" s="3" t="s">
        <v>9</v>
      </c>
      <c r="L28" s="25">
        <v>9044</v>
      </c>
      <c r="N28" s="25" t="s">
        <v>30</v>
      </c>
      <c r="O28" s="26" t="s">
        <v>31</v>
      </c>
      <c r="P28" s="2"/>
      <c r="Q28" s="4"/>
    </row>
    <row r="29" spans="1:17" ht="19.5" customHeight="1" x14ac:dyDescent="0.2">
      <c r="A29" s="21">
        <v>4450</v>
      </c>
      <c r="B29" s="22">
        <v>7800</v>
      </c>
      <c r="C29" s="22">
        <v>390</v>
      </c>
      <c r="D29" s="22">
        <v>4</v>
      </c>
      <c r="E29" s="22">
        <v>1</v>
      </c>
      <c r="F29" s="23" t="s">
        <v>46</v>
      </c>
      <c r="G29" s="22"/>
      <c r="H29" s="24">
        <v>8000</v>
      </c>
      <c r="I29" s="24"/>
      <c r="J29" s="24">
        <f t="shared" si="5"/>
        <v>8000</v>
      </c>
      <c r="K29" s="3" t="s">
        <v>9</v>
      </c>
      <c r="L29" s="25">
        <v>9044</v>
      </c>
      <c r="N29" s="25" t="s">
        <v>30</v>
      </c>
      <c r="O29" s="26" t="s">
        <v>31</v>
      </c>
      <c r="P29" s="2"/>
      <c r="Q29" s="4"/>
    </row>
    <row r="30" spans="1:17" ht="19.5" customHeight="1" x14ac:dyDescent="0.2">
      <c r="A30" s="21">
        <v>4450</v>
      </c>
      <c r="B30" s="22">
        <v>9100</v>
      </c>
      <c r="C30" s="22">
        <v>160</v>
      </c>
      <c r="D30" s="22">
        <v>4</v>
      </c>
      <c r="E30" s="22">
        <v>1</v>
      </c>
      <c r="F30" s="23" t="s">
        <v>47</v>
      </c>
      <c r="G30" s="22">
        <v>2</v>
      </c>
      <c r="H30" s="24">
        <v>11000</v>
      </c>
      <c r="I30" s="24"/>
      <c r="J30" s="24">
        <f t="shared" si="5"/>
        <v>11000</v>
      </c>
      <c r="K30" s="3" t="s">
        <v>9</v>
      </c>
      <c r="L30" s="25">
        <v>9044</v>
      </c>
      <c r="N30" s="25" t="s">
        <v>30</v>
      </c>
      <c r="O30" s="26" t="s">
        <v>31</v>
      </c>
      <c r="P30" s="2"/>
      <c r="Q30" s="4"/>
    </row>
    <row r="31" spans="1:17" ht="19.5" customHeight="1" x14ac:dyDescent="0.2">
      <c r="A31" s="21">
        <v>4450</v>
      </c>
      <c r="B31" s="22">
        <v>9100</v>
      </c>
      <c r="C31" s="22">
        <v>220</v>
      </c>
      <c r="D31" s="22">
        <v>4</v>
      </c>
      <c r="E31" s="22">
        <v>1</v>
      </c>
      <c r="F31" s="23" t="s">
        <v>48</v>
      </c>
      <c r="G31" s="22"/>
      <c r="H31" s="24">
        <v>1000</v>
      </c>
      <c r="I31" s="24"/>
      <c r="J31" s="24">
        <f t="shared" si="5"/>
        <v>1000</v>
      </c>
      <c r="K31" s="3" t="s">
        <v>9</v>
      </c>
      <c r="L31" s="25">
        <v>9044</v>
      </c>
      <c r="N31" s="25" t="s">
        <v>30</v>
      </c>
      <c r="O31" s="26" t="s">
        <v>31</v>
      </c>
      <c r="P31" s="2"/>
      <c r="Q31" s="4"/>
    </row>
    <row r="32" spans="1:17" ht="19.5" customHeight="1" x14ac:dyDescent="0.2">
      <c r="A32" s="21">
        <v>4450</v>
      </c>
      <c r="B32" s="22">
        <v>6500</v>
      </c>
      <c r="C32" s="22">
        <v>369</v>
      </c>
      <c r="D32" s="22">
        <v>5</v>
      </c>
      <c r="E32" s="22">
        <v>1</v>
      </c>
      <c r="F32" s="23" t="s">
        <v>49</v>
      </c>
      <c r="G32" s="22"/>
      <c r="H32" s="24">
        <v>15500</v>
      </c>
      <c r="I32" s="24"/>
      <c r="J32" s="24">
        <f t="shared" si="5"/>
        <v>15500</v>
      </c>
      <c r="K32" s="3" t="s">
        <v>9</v>
      </c>
      <c r="L32" s="25">
        <v>9044</v>
      </c>
      <c r="N32" s="25" t="s">
        <v>30</v>
      </c>
      <c r="O32" s="26" t="s">
        <v>31</v>
      </c>
      <c r="P32" s="2"/>
      <c r="Q32" s="4"/>
    </row>
    <row r="33" spans="1:17" ht="19.5" customHeight="1" x14ac:dyDescent="0.2">
      <c r="A33" s="21">
        <v>4450</v>
      </c>
      <c r="B33" s="22">
        <v>5100</v>
      </c>
      <c r="C33" s="22">
        <v>369</v>
      </c>
      <c r="D33" s="22">
        <v>6</v>
      </c>
      <c r="E33" s="22">
        <v>1</v>
      </c>
      <c r="F33" s="23" t="s">
        <v>50</v>
      </c>
      <c r="G33" s="22"/>
      <c r="H33" s="24">
        <v>199500</v>
      </c>
      <c r="I33" s="24"/>
      <c r="J33" s="24">
        <f t="shared" si="5"/>
        <v>199500</v>
      </c>
      <c r="K33" s="3" t="s">
        <v>9</v>
      </c>
      <c r="L33" s="25">
        <v>9044</v>
      </c>
      <c r="N33" s="25" t="s">
        <v>30</v>
      </c>
      <c r="O33" s="26" t="s">
        <v>31</v>
      </c>
      <c r="P33" s="2"/>
      <c r="Q33" s="4"/>
    </row>
    <row r="34" spans="1:17" ht="19.5" customHeight="1" x14ac:dyDescent="0.2">
      <c r="A34" s="21">
        <v>4450</v>
      </c>
      <c r="B34" s="22">
        <v>5100</v>
      </c>
      <c r="C34" s="22">
        <v>520</v>
      </c>
      <c r="D34" s="22">
        <v>7</v>
      </c>
      <c r="E34" s="22">
        <v>1</v>
      </c>
      <c r="F34" s="23" t="s">
        <v>51</v>
      </c>
      <c r="G34" s="22"/>
      <c r="H34" s="24">
        <v>26500</v>
      </c>
      <c r="I34" s="24"/>
      <c r="J34" s="24">
        <f t="shared" si="5"/>
        <v>26500</v>
      </c>
      <c r="K34" s="3" t="s">
        <v>9</v>
      </c>
      <c r="L34" s="25">
        <v>9044</v>
      </c>
      <c r="N34" s="25" t="s">
        <v>30</v>
      </c>
      <c r="O34" s="26" t="s">
        <v>31</v>
      </c>
      <c r="P34" s="2"/>
      <c r="Q34" s="4"/>
    </row>
    <row r="35" spans="1:17" ht="19.5" customHeight="1" x14ac:dyDescent="0.2">
      <c r="A35" s="21">
        <v>4450</v>
      </c>
      <c r="B35" s="22">
        <v>6400</v>
      </c>
      <c r="C35" s="22">
        <v>390</v>
      </c>
      <c r="D35" s="22">
        <v>7</v>
      </c>
      <c r="E35" s="22">
        <v>1</v>
      </c>
      <c r="F35" s="23" t="s">
        <v>52</v>
      </c>
      <c r="G35" s="22"/>
      <c r="H35" s="24">
        <v>27000</v>
      </c>
      <c r="I35" s="24"/>
      <c r="J35" s="24">
        <f t="shared" si="5"/>
        <v>27000</v>
      </c>
      <c r="K35" s="3" t="s">
        <v>9</v>
      </c>
      <c r="L35" s="25">
        <v>9044</v>
      </c>
      <c r="N35" s="25" t="s">
        <v>30</v>
      </c>
      <c r="O35" s="26" t="s">
        <v>31</v>
      </c>
      <c r="P35" s="2"/>
      <c r="Q35" s="4"/>
    </row>
    <row r="36" spans="1:17" ht="19.5" customHeight="1" x14ac:dyDescent="0.2">
      <c r="A36" s="21">
        <v>4450</v>
      </c>
      <c r="B36" s="22">
        <v>5100</v>
      </c>
      <c r="C36" s="22">
        <v>369</v>
      </c>
      <c r="D36" s="22">
        <v>7</v>
      </c>
      <c r="E36" s="22">
        <v>1</v>
      </c>
      <c r="F36" s="23" t="s">
        <v>53</v>
      </c>
      <c r="G36" s="22"/>
      <c r="H36" s="24">
        <v>90000</v>
      </c>
      <c r="I36" s="24"/>
      <c r="J36" s="24">
        <f t="shared" si="5"/>
        <v>90000</v>
      </c>
      <c r="K36" s="3" t="s">
        <v>9</v>
      </c>
      <c r="L36" s="25">
        <v>9044</v>
      </c>
      <c r="N36" s="25" t="s">
        <v>30</v>
      </c>
      <c r="O36" s="26" t="s">
        <v>31</v>
      </c>
      <c r="P36" s="2"/>
      <c r="Q36" s="4"/>
    </row>
    <row r="37" spans="1:17" ht="19.5" customHeight="1" x14ac:dyDescent="0.2">
      <c r="A37" s="21">
        <v>4450</v>
      </c>
      <c r="B37" s="22">
        <v>5100</v>
      </c>
      <c r="C37" s="22">
        <v>520</v>
      </c>
      <c r="D37" s="22">
        <v>8</v>
      </c>
      <c r="E37" s="22">
        <v>1</v>
      </c>
      <c r="F37" s="23" t="s">
        <v>54</v>
      </c>
      <c r="G37" s="22"/>
      <c r="H37" s="24">
        <v>275000</v>
      </c>
      <c r="I37" s="24"/>
      <c r="J37" s="24">
        <f t="shared" si="5"/>
        <v>275000</v>
      </c>
      <c r="K37" s="3" t="s">
        <v>9</v>
      </c>
      <c r="L37" s="25">
        <v>9044</v>
      </c>
      <c r="N37" s="25" t="s">
        <v>30</v>
      </c>
      <c r="O37" s="26" t="s">
        <v>31</v>
      </c>
      <c r="P37" s="2"/>
      <c r="Q37" s="4"/>
    </row>
    <row r="38" spans="1:17" ht="19.5" customHeight="1" x14ac:dyDescent="0.2">
      <c r="A38" s="21">
        <v>4450</v>
      </c>
      <c r="B38" s="22">
        <v>6400</v>
      </c>
      <c r="C38" s="22">
        <v>120</v>
      </c>
      <c r="D38" s="22">
        <v>8</v>
      </c>
      <c r="E38" s="22">
        <v>1</v>
      </c>
      <c r="F38" s="23" t="s">
        <v>55</v>
      </c>
      <c r="G38" s="22"/>
      <c r="H38" s="24">
        <v>10000</v>
      </c>
      <c r="I38" s="24"/>
      <c r="J38" s="24">
        <f t="shared" si="5"/>
        <v>10000</v>
      </c>
      <c r="K38" s="3" t="s">
        <v>9</v>
      </c>
      <c r="L38" s="25">
        <v>9044</v>
      </c>
      <c r="N38" s="25" t="s">
        <v>30</v>
      </c>
      <c r="O38" s="26" t="s">
        <v>31</v>
      </c>
      <c r="P38" s="2"/>
      <c r="Q38" s="4"/>
    </row>
    <row r="39" spans="1:17" ht="19.5" customHeight="1" x14ac:dyDescent="0.2">
      <c r="A39" s="21">
        <v>4450</v>
      </c>
      <c r="B39" s="22">
        <v>6400</v>
      </c>
      <c r="C39" s="22">
        <v>220</v>
      </c>
      <c r="D39" s="22">
        <v>8</v>
      </c>
      <c r="E39" s="22">
        <v>1</v>
      </c>
      <c r="F39" s="23" t="s">
        <v>56</v>
      </c>
      <c r="G39" s="22"/>
      <c r="H39" s="24">
        <v>2000</v>
      </c>
      <c r="I39" s="24"/>
      <c r="J39" s="24">
        <f t="shared" si="5"/>
        <v>2000</v>
      </c>
      <c r="K39" s="3" t="s">
        <v>9</v>
      </c>
      <c r="L39" s="25">
        <v>9044</v>
      </c>
      <c r="N39" s="25" t="s">
        <v>30</v>
      </c>
      <c r="O39" s="26" t="s">
        <v>31</v>
      </c>
      <c r="P39" s="2"/>
      <c r="Q39" s="4"/>
    </row>
    <row r="40" spans="1:17" ht="19.5" customHeight="1" x14ac:dyDescent="0.2">
      <c r="A40" s="21">
        <v>4450</v>
      </c>
      <c r="B40" s="22">
        <v>6400</v>
      </c>
      <c r="C40" s="22">
        <v>390</v>
      </c>
      <c r="D40" s="22">
        <v>8</v>
      </c>
      <c r="E40" s="22">
        <v>1</v>
      </c>
      <c r="F40" s="23" t="s">
        <v>57</v>
      </c>
      <c r="G40" s="22"/>
      <c r="H40" s="24">
        <v>10000</v>
      </c>
      <c r="I40" s="24"/>
      <c r="J40" s="24">
        <f t="shared" si="5"/>
        <v>10000</v>
      </c>
      <c r="K40" s="3" t="s">
        <v>9</v>
      </c>
      <c r="L40" s="25">
        <v>9044</v>
      </c>
      <c r="N40" s="25" t="s">
        <v>30</v>
      </c>
      <c r="O40" s="26" t="s">
        <v>31</v>
      </c>
      <c r="P40" s="2"/>
      <c r="Q40" s="4"/>
    </row>
    <row r="41" spans="1:17" ht="19.5" customHeight="1" x14ac:dyDescent="0.2">
      <c r="A41" s="21">
        <v>4450</v>
      </c>
      <c r="B41" s="22">
        <v>6400</v>
      </c>
      <c r="C41" s="22">
        <v>120</v>
      </c>
      <c r="D41" s="22">
        <v>9</v>
      </c>
      <c r="E41" s="22">
        <v>1</v>
      </c>
      <c r="F41" s="23" t="s">
        <v>58</v>
      </c>
      <c r="G41" s="22"/>
      <c r="H41" s="24">
        <v>75355</v>
      </c>
      <c r="I41" s="24"/>
      <c r="J41" s="24">
        <f t="shared" si="5"/>
        <v>75355</v>
      </c>
      <c r="K41" s="3" t="s">
        <v>9</v>
      </c>
      <c r="L41" s="25">
        <v>9044</v>
      </c>
      <c r="N41" s="25" t="s">
        <v>30</v>
      </c>
      <c r="O41" s="26" t="s">
        <v>31</v>
      </c>
      <c r="P41" s="2"/>
      <c r="Q41" s="4"/>
    </row>
    <row r="42" spans="1:17" ht="19.5" customHeight="1" x14ac:dyDescent="0.2">
      <c r="A42" s="21">
        <v>4450</v>
      </c>
      <c r="B42" s="22">
        <v>6400</v>
      </c>
      <c r="C42" s="22">
        <v>200</v>
      </c>
      <c r="D42" s="22">
        <v>9</v>
      </c>
      <c r="E42" s="22">
        <v>1</v>
      </c>
      <c r="F42" s="23" t="s">
        <v>59</v>
      </c>
      <c r="G42" s="22"/>
      <c r="H42" s="24">
        <v>5765.65</v>
      </c>
      <c r="I42" s="24"/>
      <c r="J42" s="24">
        <f t="shared" si="5"/>
        <v>5765.65</v>
      </c>
      <c r="K42" s="3" t="s">
        <v>9</v>
      </c>
      <c r="L42" s="25">
        <v>9044</v>
      </c>
      <c r="N42" s="25" t="s">
        <v>30</v>
      </c>
      <c r="O42" s="26" t="s">
        <v>31</v>
      </c>
      <c r="P42" s="2"/>
      <c r="Q42" s="4"/>
    </row>
    <row r="43" spans="1:17" ht="19.5" customHeight="1" x14ac:dyDescent="0.2">
      <c r="A43" s="21">
        <v>4450</v>
      </c>
      <c r="B43" s="22">
        <v>6300</v>
      </c>
      <c r="C43" s="22">
        <v>120</v>
      </c>
      <c r="D43" s="22">
        <v>10</v>
      </c>
      <c r="E43" s="22">
        <v>1</v>
      </c>
      <c r="F43" s="23" t="s">
        <v>60</v>
      </c>
      <c r="G43" s="22"/>
      <c r="H43" s="24">
        <v>182000</v>
      </c>
      <c r="I43" s="24"/>
      <c r="J43" s="24">
        <f t="shared" si="5"/>
        <v>182000</v>
      </c>
      <c r="K43" s="3" t="s">
        <v>9</v>
      </c>
      <c r="L43" s="25">
        <v>9044</v>
      </c>
      <c r="N43" s="25" t="s">
        <v>30</v>
      </c>
      <c r="O43" s="26" t="s">
        <v>31</v>
      </c>
      <c r="P43" s="2"/>
      <c r="Q43" s="4"/>
    </row>
    <row r="44" spans="1:17" ht="19.5" customHeight="1" x14ac:dyDescent="0.2">
      <c r="A44" s="21">
        <v>4450</v>
      </c>
      <c r="B44" s="22">
        <v>6300</v>
      </c>
      <c r="C44" s="22">
        <v>220</v>
      </c>
      <c r="D44" s="22">
        <v>10</v>
      </c>
      <c r="E44" s="22">
        <v>1</v>
      </c>
      <c r="F44" s="23" t="s">
        <v>61</v>
      </c>
      <c r="G44" s="22"/>
      <c r="H44" s="24">
        <v>18000</v>
      </c>
      <c r="I44" s="24"/>
      <c r="J44" s="24">
        <f t="shared" si="5"/>
        <v>18000</v>
      </c>
      <c r="K44" s="3" t="s">
        <v>9</v>
      </c>
      <c r="L44" s="25">
        <v>9044</v>
      </c>
      <c r="N44" s="25" t="s">
        <v>30</v>
      </c>
      <c r="O44" s="26" t="s">
        <v>31</v>
      </c>
      <c r="P44" s="2"/>
      <c r="Q44" s="4"/>
    </row>
    <row r="45" spans="1:17" ht="19.5" customHeight="1" x14ac:dyDescent="0.2">
      <c r="A45" s="21">
        <v>4450</v>
      </c>
      <c r="B45" s="22">
        <v>6300</v>
      </c>
      <c r="C45" s="22">
        <v>120</v>
      </c>
      <c r="D45" s="22">
        <v>11</v>
      </c>
      <c r="E45" s="22">
        <v>1</v>
      </c>
      <c r="F45" s="23" t="s">
        <v>62</v>
      </c>
      <c r="G45" s="22"/>
      <c r="H45" s="24">
        <f>160000+120000+80000</f>
        <v>360000</v>
      </c>
      <c r="I45" s="24"/>
      <c r="J45" s="24">
        <f t="shared" si="5"/>
        <v>360000</v>
      </c>
      <c r="K45" s="3" t="s">
        <v>9</v>
      </c>
      <c r="L45" s="25">
        <v>9044</v>
      </c>
      <c r="N45" s="25" t="s">
        <v>30</v>
      </c>
      <c r="O45" s="26" t="s">
        <v>31</v>
      </c>
      <c r="P45" s="2"/>
      <c r="Q45" s="4"/>
    </row>
    <row r="46" spans="1:17" ht="19.5" customHeight="1" x14ac:dyDescent="0.2">
      <c r="A46" s="21">
        <v>4450</v>
      </c>
      <c r="B46" s="22">
        <v>6300</v>
      </c>
      <c r="C46" s="22">
        <v>220</v>
      </c>
      <c r="D46" s="22">
        <v>11</v>
      </c>
      <c r="E46" s="22">
        <v>1</v>
      </c>
      <c r="F46" s="23" t="s">
        <v>63</v>
      </c>
      <c r="G46" s="22"/>
      <c r="H46" s="24">
        <v>28800</v>
      </c>
      <c r="I46" s="24"/>
      <c r="J46" s="24">
        <f t="shared" si="5"/>
        <v>28800</v>
      </c>
      <c r="K46" s="3" t="s">
        <v>9</v>
      </c>
      <c r="L46" s="25">
        <v>9044</v>
      </c>
      <c r="N46" s="25" t="s">
        <v>30</v>
      </c>
      <c r="O46" s="26" t="s">
        <v>31</v>
      </c>
      <c r="P46" s="2"/>
      <c r="Q46" s="4"/>
    </row>
    <row r="47" spans="1:17" ht="19.5" customHeight="1" x14ac:dyDescent="0.2">
      <c r="A47" s="21">
        <v>4450</v>
      </c>
      <c r="B47" s="22">
        <v>5500</v>
      </c>
      <c r="C47" s="22">
        <v>120</v>
      </c>
      <c r="D47" s="22">
        <v>12</v>
      </c>
      <c r="E47" s="22">
        <v>1</v>
      </c>
      <c r="F47" s="23" t="s">
        <v>64</v>
      </c>
      <c r="G47" s="22"/>
      <c r="H47" s="24">
        <v>2000</v>
      </c>
      <c r="I47" s="24"/>
      <c r="J47" s="24">
        <f t="shared" si="5"/>
        <v>2000</v>
      </c>
      <c r="K47" s="3" t="s">
        <v>9</v>
      </c>
      <c r="L47" s="25">
        <v>9023</v>
      </c>
      <c r="N47" s="25" t="s">
        <v>30</v>
      </c>
      <c r="O47" s="26" t="s">
        <v>31</v>
      </c>
      <c r="P47" s="2"/>
      <c r="Q47" s="4"/>
    </row>
    <row r="48" spans="1:17" ht="19.5" customHeight="1" x14ac:dyDescent="0.2">
      <c r="A48" s="21">
        <v>4450</v>
      </c>
      <c r="B48" s="22">
        <v>5500</v>
      </c>
      <c r="C48" s="22">
        <v>150</v>
      </c>
      <c r="D48" s="22">
        <v>12</v>
      </c>
      <c r="E48" s="22">
        <v>1</v>
      </c>
      <c r="F48" s="23" t="s">
        <v>65</v>
      </c>
      <c r="G48" s="22"/>
      <c r="H48" s="24">
        <v>2950</v>
      </c>
      <c r="I48" s="24"/>
      <c r="J48" s="24">
        <f t="shared" si="5"/>
        <v>2950</v>
      </c>
      <c r="K48" s="3" t="s">
        <v>9</v>
      </c>
      <c r="L48" s="25">
        <v>9023</v>
      </c>
      <c r="N48" s="25" t="s">
        <v>30</v>
      </c>
      <c r="O48" s="26" t="s">
        <v>31</v>
      </c>
      <c r="P48" s="2"/>
      <c r="Q48" s="4"/>
    </row>
    <row r="49" spans="1:17" ht="19.5" customHeight="1" x14ac:dyDescent="0.2">
      <c r="A49" s="21">
        <v>4450</v>
      </c>
      <c r="B49" s="22">
        <v>5500</v>
      </c>
      <c r="C49" s="22">
        <v>220</v>
      </c>
      <c r="D49" s="22">
        <v>12</v>
      </c>
      <c r="E49" s="22">
        <v>1</v>
      </c>
      <c r="F49" s="23" t="s">
        <v>66</v>
      </c>
      <c r="G49" s="22"/>
      <c r="H49" s="24">
        <v>378.68</v>
      </c>
      <c r="I49" s="24"/>
      <c r="J49" s="24">
        <f t="shared" si="5"/>
        <v>378.68</v>
      </c>
      <c r="K49" s="3" t="s">
        <v>9</v>
      </c>
      <c r="L49" s="25">
        <v>9023</v>
      </c>
      <c r="N49" s="25" t="s">
        <v>30</v>
      </c>
      <c r="O49" s="26" t="s">
        <v>31</v>
      </c>
      <c r="P49" s="2"/>
      <c r="Q49" s="4"/>
    </row>
    <row r="50" spans="1:17" ht="19.5" customHeight="1" x14ac:dyDescent="0.2">
      <c r="A50" s="21">
        <v>4450</v>
      </c>
      <c r="B50" s="22">
        <v>6500</v>
      </c>
      <c r="C50" s="22">
        <v>319</v>
      </c>
      <c r="D50" s="22">
        <v>13</v>
      </c>
      <c r="E50" s="22">
        <v>1</v>
      </c>
      <c r="F50" s="23" t="s">
        <v>67</v>
      </c>
      <c r="G50" s="22"/>
      <c r="H50" s="24">
        <v>4250</v>
      </c>
      <c r="I50" s="24"/>
      <c r="J50" s="24">
        <f t="shared" si="5"/>
        <v>4250</v>
      </c>
      <c r="K50" s="3" t="s">
        <v>9</v>
      </c>
      <c r="L50" s="25">
        <v>9018</v>
      </c>
      <c r="N50" s="25" t="s">
        <v>30</v>
      </c>
      <c r="O50" s="26" t="s">
        <v>31</v>
      </c>
      <c r="P50" s="2"/>
      <c r="Q50" s="4"/>
    </row>
    <row r="51" spans="1:17" ht="19.5" customHeight="1" x14ac:dyDescent="0.2">
      <c r="A51" s="21">
        <v>4450</v>
      </c>
      <c r="B51" s="22">
        <v>6500</v>
      </c>
      <c r="C51" s="22">
        <v>369</v>
      </c>
      <c r="D51" s="22">
        <v>13</v>
      </c>
      <c r="E51" s="22">
        <v>1</v>
      </c>
      <c r="F51" s="23" t="s">
        <v>68</v>
      </c>
      <c r="G51" s="22"/>
      <c r="H51" s="24">
        <v>171063</v>
      </c>
      <c r="I51" s="24">
        <f>169062.5+164062.5</f>
        <v>333125</v>
      </c>
      <c r="J51" s="24">
        <f t="shared" si="5"/>
        <v>504188</v>
      </c>
      <c r="K51" s="3" t="s">
        <v>9</v>
      </c>
      <c r="L51" s="25">
        <v>9018</v>
      </c>
      <c r="N51" s="25" t="s">
        <v>30</v>
      </c>
      <c r="O51" s="26" t="s">
        <v>31</v>
      </c>
      <c r="P51" s="2"/>
      <c r="Q51" s="4"/>
    </row>
    <row r="52" spans="1:17" ht="19.5" customHeight="1" x14ac:dyDescent="0.2">
      <c r="A52" s="21">
        <v>4450</v>
      </c>
      <c r="B52" s="22">
        <v>6300</v>
      </c>
      <c r="C52" s="22">
        <v>120</v>
      </c>
      <c r="D52" s="22">
        <v>14</v>
      </c>
      <c r="E52" s="22">
        <v>1</v>
      </c>
      <c r="F52" s="23" t="s">
        <v>69</v>
      </c>
      <c r="G52" s="22"/>
      <c r="H52" s="24">
        <v>126175</v>
      </c>
      <c r="I52" s="24"/>
      <c r="J52" s="24">
        <f t="shared" si="5"/>
        <v>126175</v>
      </c>
      <c r="K52" s="3" t="s">
        <v>9</v>
      </c>
      <c r="L52" s="25">
        <v>9018</v>
      </c>
      <c r="N52" s="25" t="s">
        <v>30</v>
      </c>
      <c r="O52" s="26" t="s">
        <v>31</v>
      </c>
      <c r="P52" s="2"/>
      <c r="Q52" s="4"/>
    </row>
    <row r="53" spans="1:17" ht="19.5" customHeight="1" x14ac:dyDescent="0.2">
      <c r="A53" s="21">
        <v>4450</v>
      </c>
      <c r="B53" s="22">
        <v>6300</v>
      </c>
      <c r="C53" s="22">
        <v>220</v>
      </c>
      <c r="D53" s="22">
        <v>14</v>
      </c>
      <c r="E53" s="22">
        <v>1</v>
      </c>
      <c r="F53" s="23" t="s">
        <v>70</v>
      </c>
      <c r="G53" s="22"/>
      <c r="H53" s="24">
        <v>9652.39</v>
      </c>
      <c r="I53" s="24"/>
      <c r="J53" s="24">
        <f t="shared" si="5"/>
        <v>9652.39</v>
      </c>
      <c r="K53" s="3" t="s">
        <v>9</v>
      </c>
      <c r="L53" s="25">
        <v>9018</v>
      </c>
      <c r="N53" s="25" t="s">
        <v>30</v>
      </c>
      <c r="O53" s="26" t="s">
        <v>31</v>
      </c>
      <c r="P53" s="2"/>
      <c r="Q53" s="4"/>
    </row>
    <row r="54" spans="1:17" ht="19.5" customHeight="1" x14ac:dyDescent="0.2">
      <c r="A54" s="21">
        <v>4450</v>
      </c>
      <c r="B54" s="22">
        <v>7730</v>
      </c>
      <c r="C54" s="22">
        <v>310</v>
      </c>
      <c r="D54" s="22">
        <v>15</v>
      </c>
      <c r="E54" s="22">
        <v>1</v>
      </c>
      <c r="F54" s="23" t="s">
        <v>71</v>
      </c>
      <c r="G54" s="22"/>
      <c r="H54" s="24">
        <v>68200</v>
      </c>
      <c r="I54" s="24"/>
      <c r="J54" s="24">
        <f t="shared" si="5"/>
        <v>68200</v>
      </c>
      <c r="K54" s="3" t="s">
        <v>7</v>
      </c>
      <c r="L54" s="25">
        <v>9023</v>
      </c>
      <c r="N54" s="27" t="s">
        <v>72</v>
      </c>
      <c r="O54" s="26" t="s">
        <v>31</v>
      </c>
      <c r="P54" s="2"/>
      <c r="Q54" s="4"/>
    </row>
    <row r="55" spans="1:17" ht="19.5" customHeight="1" x14ac:dyDescent="0.2">
      <c r="A55" s="21">
        <v>4450</v>
      </c>
      <c r="B55" s="22">
        <v>7730</v>
      </c>
      <c r="C55" s="22">
        <v>369</v>
      </c>
      <c r="D55" s="22">
        <v>15</v>
      </c>
      <c r="E55" s="22">
        <v>1</v>
      </c>
      <c r="F55" s="23" t="s">
        <v>73</v>
      </c>
      <c r="G55" s="22"/>
      <c r="H55" s="24">
        <v>4425</v>
      </c>
      <c r="I55" s="24"/>
      <c r="J55" s="24">
        <f t="shared" si="5"/>
        <v>4425</v>
      </c>
      <c r="K55" s="3" t="s">
        <v>7</v>
      </c>
      <c r="L55" s="25">
        <v>9023</v>
      </c>
      <c r="N55" s="27" t="s">
        <v>72</v>
      </c>
      <c r="O55" s="26" t="s">
        <v>31</v>
      </c>
      <c r="P55" s="2"/>
      <c r="Q55" s="4"/>
    </row>
    <row r="56" spans="1:17" ht="19.5" customHeight="1" x14ac:dyDescent="0.2">
      <c r="A56" s="21">
        <v>4450</v>
      </c>
      <c r="B56" s="22">
        <v>7730</v>
      </c>
      <c r="C56" s="22">
        <v>520</v>
      </c>
      <c r="D56" s="22">
        <v>15</v>
      </c>
      <c r="E56" s="22">
        <v>1</v>
      </c>
      <c r="F56" s="23" t="s">
        <v>74</v>
      </c>
      <c r="G56" s="22"/>
      <c r="H56" s="24">
        <v>525</v>
      </c>
      <c r="I56" s="24"/>
      <c r="J56" s="24">
        <f t="shared" si="5"/>
        <v>525</v>
      </c>
      <c r="K56" s="3" t="s">
        <v>7</v>
      </c>
      <c r="L56" s="25">
        <v>9023</v>
      </c>
      <c r="N56" s="27" t="s">
        <v>72</v>
      </c>
      <c r="O56" s="26" t="s">
        <v>31</v>
      </c>
      <c r="P56" s="2"/>
      <c r="Q56" s="4"/>
    </row>
    <row r="57" spans="1:17" ht="19.5" customHeight="1" x14ac:dyDescent="0.2">
      <c r="A57" s="21">
        <v>4450</v>
      </c>
      <c r="B57" s="22">
        <v>6400</v>
      </c>
      <c r="C57" s="22">
        <v>369</v>
      </c>
      <c r="D57" s="22">
        <v>16</v>
      </c>
      <c r="E57" s="22">
        <v>1</v>
      </c>
      <c r="F57" s="23" t="s">
        <v>75</v>
      </c>
      <c r="G57" s="22"/>
      <c r="H57" s="24">
        <v>29800</v>
      </c>
      <c r="I57" s="24"/>
      <c r="J57" s="24">
        <f t="shared" si="5"/>
        <v>29800</v>
      </c>
      <c r="K57" s="3" t="s">
        <v>7</v>
      </c>
      <c r="L57" s="25">
        <v>9023</v>
      </c>
      <c r="N57" s="27" t="s">
        <v>72</v>
      </c>
      <c r="O57" s="26" t="s">
        <v>31</v>
      </c>
      <c r="P57" s="2"/>
      <c r="Q57" s="4"/>
    </row>
    <row r="58" spans="1:17" ht="19.5" customHeight="1" x14ac:dyDescent="0.2">
      <c r="A58" s="21">
        <v>4450</v>
      </c>
      <c r="B58" s="22">
        <v>5200</v>
      </c>
      <c r="C58" s="22">
        <v>330</v>
      </c>
      <c r="D58" s="22">
        <v>17</v>
      </c>
      <c r="E58" s="22">
        <v>1</v>
      </c>
      <c r="F58" s="23" t="s">
        <v>76</v>
      </c>
      <c r="G58" s="22"/>
      <c r="H58" s="24">
        <v>15000</v>
      </c>
      <c r="I58" s="24"/>
      <c r="J58" s="24">
        <f t="shared" si="5"/>
        <v>15000</v>
      </c>
      <c r="K58" s="3" t="s">
        <v>7</v>
      </c>
      <c r="L58" s="25">
        <v>9046</v>
      </c>
      <c r="N58" s="27" t="s">
        <v>72</v>
      </c>
      <c r="O58" s="26" t="s">
        <v>31</v>
      </c>
      <c r="P58" s="2"/>
      <c r="Q58" s="4"/>
    </row>
    <row r="59" spans="1:17" ht="19.5" customHeight="1" x14ac:dyDescent="0.2">
      <c r="A59" s="21">
        <v>4450</v>
      </c>
      <c r="B59" s="22">
        <v>5200</v>
      </c>
      <c r="C59" s="22">
        <v>730</v>
      </c>
      <c r="D59" s="22">
        <v>17</v>
      </c>
      <c r="E59" s="22">
        <v>1</v>
      </c>
      <c r="F59" s="23" t="s">
        <v>77</v>
      </c>
      <c r="G59" s="22"/>
      <c r="H59" s="24">
        <v>10000</v>
      </c>
      <c r="I59" s="24"/>
      <c r="J59" s="24">
        <f t="shared" si="5"/>
        <v>10000</v>
      </c>
      <c r="K59" s="3" t="s">
        <v>7</v>
      </c>
      <c r="L59" s="25">
        <v>9046</v>
      </c>
      <c r="N59" s="27" t="s">
        <v>72</v>
      </c>
      <c r="O59" s="26" t="s">
        <v>31</v>
      </c>
      <c r="P59" s="2"/>
      <c r="Q59" s="4"/>
    </row>
    <row r="60" spans="1:17" ht="19.5" customHeight="1" x14ac:dyDescent="0.2">
      <c r="A60" s="21">
        <v>4450</v>
      </c>
      <c r="B60" s="22">
        <v>6300</v>
      </c>
      <c r="C60" s="22">
        <v>120</v>
      </c>
      <c r="D60" s="22">
        <v>18</v>
      </c>
      <c r="E60" s="22">
        <v>1</v>
      </c>
      <c r="F60" s="23" t="s">
        <v>78</v>
      </c>
      <c r="G60" s="22"/>
      <c r="H60" s="24">
        <v>5760</v>
      </c>
      <c r="I60" s="24"/>
      <c r="J60" s="24">
        <f t="shared" si="5"/>
        <v>5760</v>
      </c>
      <c r="K60" s="3" t="s">
        <v>9</v>
      </c>
      <c r="L60" s="25">
        <v>9023</v>
      </c>
      <c r="N60" s="25" t="s">
        <v>30</v>
      </c>
      <c r="O60" s="26" t="s">
        <v>31</v>
      </c>
      <c r="P60" s="2"/>
      <c r="Q60" s="4"/>
    </row>
    <row r="61" spans="1:17" ht="19.5" customHeight="1" x14ac:dyDescent="0.2">
      <c r="A61" s="21">
        <v>4450</v>
      </c>
      <c r="B61" s="22">
        <v>6300</v>
      </c>
      <c r="C61" s="22">
        <v>220</v>
      </c>
      <c r="D61" s="22">
        <v>18</v>
      </c>
      <c r="E61" s="22">
        <v>1</v>
      </c>
      <c r="F61" s="23" t="s">
        <v>78</v>
      </c>
      <c r="G61" s="22"/>
      <c r="H61" s="24">
        <v>440.64</v>
      </c>
      <c r="I61" s="24"/>
      <c r="J61" s="24">
        <f t="shared" si="5"/>
        <v>440.64</v>
      </c>
      <c r="K61" s="3" t="s">
        <v>9</v>
      </c>
      <c r="L61" s="25">
        <v>9023</v>
      </c>
      <c r="N61" s="25" t="s">
        <v>30</v>
      </c>
      <c r="O61" s="26" t="s">
        <v>31</v>
      </c>
      <c r="P61" s="2"/>
      <c r="Q61" s="4"/>
    </row>
    <row r="62" spans="1:17" ht="19.5" customHeight="1" x14ac:dyDescent="0.2">
      <c r="A62" s="21">
        <v>4450</v>
      </c>
      <c r="B62" s="22">
        <v>5100</v>
      </c>
      <c r="C62" s="22">
        <v>120</v>
      </c>
      <c r="D62" s="22">
        <v>19</v>
      </c>
      <c r="E62" s="22">
        <v>1</v>
      </c>
      <c r="F62" s="23" t="s">
        <v>79</v>
      </c>
      <c r="G62" s="22"/>
      <c r="H62" s="24"/>
      <c r="I62" s="24">
        <v>405120</v>
      </c>
      <c r="J62" s="24">
        <f t="shared" si="5"/>
        <v>405120</v>
      </c>
      <c r="K62" s="3" t="s">
        <v>9</v>
      </c>
      <c r="L62" s="25">
        <v>9044</v>
      </c>
      <c r="N62" s="25" t="s">
        <v>30</v>
      </c>
      <c r="O62" s="26" t="s">
        <v>31</v>
      </c>
      <c r="P62" s="2"/>
      <c r="Q62" s="4"/>
    </row>
    <row r="63" spans="1:17" ht="19.5" customHeight="1" x14ac:dyDescent="0.2">
      <c r="A63" s="21">
        <v>4450</v>
      </c>
      <c r="B63" s="22">
        <v>5100</v>
      </c>
      <c r="C63" s="22">
        <v>220</v>
      </c>
      <c r="D63" s="22">
        <v>19</v>
      </c>
      <c r="E63" s="22">
        <v>1</v>
      </c>
      <c r="F63" s="23" t="s">
        <v>80</v>
      </c>
      <c r="G63" s="22"/>
      <c r="H63" s="24"/>
      <c r="I63" s="24">
        <v>26952.48</v>
      </c>
      <c r="J63" s="24">
        <f t="shared" si="5"/>
        <v>26952.48</v>
      </c>
      <c r="K63" s="3" t="s">
        <v>9</v>
      </c>
      <c r="L63" s="25">
        <v>9044</v>
      </c>
      <c r="N63" s="25" t="s">
        <v>30</v>
      </c>
      <c r="O63" s="26" t="s">
        <v>31</v>
      </c>
      <c r="P63" s="2"/>
      <c r="Q63" s="4"/>
    </row>
    <row r="64" spans="1:17" ht="19.5" customHeight="1" x14ac:dyDescent="0.2">
      <c r="A64" s="21">
        <v>4450</v>
      </c>
      <c r="B64" s="22">
        <v>5100</v>
      </c>
      <c r="C64" s="22">
        <v>369</v>
      </c>
      <c r="D64" s="22">
        <v>19</v>
      </c>
      <c r="E64" s="22">
        <v>1</v>
      </c>
      <c r="F64" s="23" t="s">
        <v>81</v>
      </c>
      <c r="G64" s="22"/>
      <c r="H64" s="24"/>
      <c r="I64" s="24">
        <v>4800</v>
      </c>
      <c r="J64" s="24">
        <f t="shared" si="5"/>
        <v>4800</v>
      </c>
      <c r="K64" s="3" t="s">
        <v>9</v>
      </c>
      <c r="L64" s="25">
        <v>9044</v>
      </c>
      <c r="N64" s="25" t="s">
        <v>30</v>
      </c>
      <c r="O64" s="26" t="s">
        <v>31</v>
      </c>
      <c r="P64" s="2"/>
      <c r="Q64" s="4"/>
    </row>
    <row r="65" spans="1:17" ht="19.5" customHeight="1" x14ac:dyDescent="0.2">
      <c r="A65" s="21">
        <v>4450</v>
      </c>
      <c r="B65" s="22">
        <v>5100</v>
      </c>
      <c r="C65" s="22">
        <v>510</v>
      </c>
      <c r="D65" s="22">
        <v>19</v>
      </c>
      <c r="E65" s="22">
        <v>1</v>
      </c>
      <c r="F65" s="23" t="s">
        <v>82</v>
      </c>
      <c r="G65" s="22"/>
      <c r="H65" s="24"/>
      <c r="I65" s="24">
        <v>4752</v>
      </c>
      <c r="J65" s="24">
        <f t="shared" si="5"/>
        <v>4752</v>
      </c>
      <c r="K65" s="3" t="s">
        <v>9</v>
      </c>
      <c r="L65" s="25">
        <v>9044</v>
      </c>
      <c r="N65" s="25" t="s">
        <v>30</v>
      </c>
      <c r="O65" s="26" t="s">
        <v>31</v>
      </c>
      <c r="P65" s="2"/>
      <c r="Q65" s="4"/>
    </row>
    <row r="66" spans="1:17" ht="19.5" customHeight="1" x14ac:dyDescent="0.2">
      <c r="A66" s="21">
        <v>4450</v>
      </c>
      <c r="B66" s="22">
        <v>7800</v>
      </c>
      <c r="C66" s="22">
        <v>160</v>
      </c>
      <c r="D66" s="22">
        <v>19</v>
      </c>
      <c r="E66" s="22">
        <v>1</v>
      </c>
      <c r="F66" s="23" t="s">
        <v>83</v>
      </c>
      <c r="G66" s="22"/>
      <c r="H66" s="24"/>
      <c r="I66" s="24">
        <v>115000</v>
      </c>
      <c r="J66" s="24">
        <f t="shared" si="5"/>
        <v>115000</v>
      </c>
      <c r="K66" s="3" t="s">
        <v>9</v>
      </c>
      <c r="L66" s="25">
        <v>9044</v>
      </c>
      <c r="N66" s="25" t="s">
        <v>30</v>
      </c>
      <c r="O66" s="26" t="s">
        <v>31</v>
      </c>
      <c r="P66" s="2"/>
      <c r="Q66" s="4"/>
    </row>
    <row r="67" spans="1:17" ht="19.5" customHeight="1" x14ac:dyDescent="0.2">
      <c r="A67" s="21">
        <v>4450</v>
      </c>
      <c r="B67" s="22">
        <v>7800</v>
      </c>
      <c r="C67" s="22">
        <v>200</v>
      </c>
      <c r="D67" s="22">
        <v>19</v>
      </c>
      <c r="E67" s="22">
        <v>1</v>
      </c>
      <c r="F67" s="23" t="s">
        <v>80</v>
      </c>
      <c r="G67" s="22"/>
      <c r="H67" s="24"/>
      <c r="I67" s="24">
        <v>23264.5</v>
      </c>
      <c r="J67" s="24">
        <f t="shared" si="5"/>
        <v>23264.5</v>
      </c>
      <c r="K67" s="3" t="s">
        <v>9</v>
      </c>
      <c r="L67" s="25">
        <v>9044</v>
      </c>
      <c r="N67" s="25" t="s">
        <v>30</v>
      </c>
      <c r="O67" s="26" t="s">
        <v>31</v>
      </c>
      <c r="P67" s="2"/>
      <c r="Q67" s="4"/>
    </row>
    <row r="68" spans="1:17" ht="19.5" customHeight="1" x14ac:dyDescent="0.2">
      <c r="A68" s="21">
        <v>4450</v>
      </c>
      <c r="B68" s="22">
        <v>5100</v>
      </c>
      <c r="C68" s="22">
        <v>120</v>
      </c>
      <c r="D68" s="22">
        <v>20</v>
      </c>
      <c r="E68" s="22">
        <v>1</v>
      </c>
      <c r="F68" s="23" t="s">
        <v>84</v>
      </c>
      <c r="G68" s="22"/>
      <c r="H68" s="24">
        <v>829875.52</v>
      </c>
      <c r="I68" s="24">
        <v>829875.52</v>
      </c>
      <c r="J68" s="24">
        <f t="shared" si="5"/>
        <v>1659751.04</v>
      </c>
      <c r="K68" s="3" t="s">
        <v>9</v>
      </c>
      <c r="L68" s="25">
        <v>9013</v>
      </c>
      <c r="N68" s="25" t="s">
        <v>30</v>
      </c>
      <c r="O68" s="26" t="s">
        <v>31</v>
      </c>
      <c r="P68" s="2"/>
      <c r="Q68" s="4"/>
    </row>
    <row r="69" spans="1:17" ht="19.5" customHeight="1" x14ac:dyDescent="0.2">
      <c r="A69" s="21">
        <v>4450</v>
      </c>
      <c r="B69" s="22">
        <v>5100</v>
      </c>
      <c r="C69" s="22">
        <v>200</v>
      </c>
      <c r="D69" s="22">
        <v>20</v>
      </c>
      <c r="E69" s="22">
        <v>1</v>
      </c>
      <c r="F69" s="23" t="s">
        <v>84</v>
      </c>
      <c r="G69" s="22"/>
      <c r="H69" s="24">
        <v>170124</v>
      </c>
      <c r="I69" s="24">
        <v>170124</v>
      </c>
      <c r="J69" s="24">
        <f t="shared" si="5"/>
        <v>340248</v>
      </c>
      <c r="K69" s="3" t="s">
        <v>9</v>
      </c>
      <c r="L69" s="25">
        <v>9013</v>
      </c>
      <c r="N69" s="25" t="s">
        <v>30</v>
      </c>
      <c r="O69" s="26" t="s">
        <v>31</v>
      </c>
      <c r="P69" s="2"/>
      <c r="Q69" s="4"/>
    </row>
    <row r="70" spans="1:17" ht="19.5" customHeight="1" x14ac:dyDescent="0.2">
      <c r="A70" s="21">
        <v>4450</v>
      </c>
      <c r="B70" s="22">
        <v>7200</v>
      </c>
      <c r="C70" s="22">
        <v>330</v>
      </c>
      <c r="D70" s="22">
        <v>21</v>
      </c>
      <c r="E70" s="22">
        <v>1</v>
      </c>
      <c r="F70" s="23" t="s">
        <v>85</v>
      </c>
      <c r="G70" s="22"/>
      <c r="H70" s="24">
        <v>7035</v>
      </c>
      <c r="I70" s="24">
        <v>7035</v>
      </c>
      <c r="J70" s="24">
        <f t="shared" si="5"/>
        <v>14070</v>
      </c>
      <c r="K70" s="3" t="s">
        <v>9</v>
      </c>
      <c r="L70" s="28">
        <v>9000</v>
      </c>
      <c r="N70" s="25" t="s">
        <v>30</v>
      </c>
      <c r="O70" s="26" t="s">
        <v>31</v>
      </c>
      <c r="P70" s="2"/>
      <c r="Q70" s="4"/>
    </row>
    <row r="71" spans="1:17" ht="19.5" customHeight="1" x14ac:dyDescent="0.2">
      <c r="A71" s="21">
        <v>4450</v>
      </c>
      <c r="B71" s="22">
        <v>7200</v>
      </c>
      <c r="C71" s="22">
        <v>510</v>
      </c>
      <c r="D71" s="22">
        <v>21</v>
      </c>
      <c r="E71" s="22">
        <v>1</v>
      </c>
      <c r="F71" s="23" t="s">
        <v>85</v>
      </c>
      <c r="G71" s="22"/>
      <c r="H71" s="24">
        <v>1130</v>
      </c>
      <c r="I71" s="24">
        <v>1130</v>
      </c>
      <c r="J71" s="24">
        <f t="shared" si="5"/>
        <v>2260</v>
      </c>
      <c r="K71" s="3" t="s">
        <v>9</v>
      </c>
      <c r="L71" s="28">
        <v>9000</v>
      </c>
      <c r="N71" s="25" t="s">
        <v>30</v>
      </c>
      <c r="O71" s="26" t="s">
        <v>31</v>
      </c>
      <c r="P71" s="2"/>
      <c r="Q71" s="4"/>
    </row>
    <row r="72" spans="1:17" ht="19.5" customHeight="1" x14ac:dyDescent="0.2">
      <c r="A72" s="21">
        <v>4450</v>
      </c>
      <c r="B72" s="22">
        <v>6400</v>
      </c>
      <c r="C72" s="22">
        <v>130</v>
      </c>
      <c r="D72" s="22">
        <v>22</v>
      </c>
      <c r="E72" s="22">
        <v>1</v>
      </c>
      <c r="F72" s="23" t="s">
        <v>86</v>
      </c>
      <c r="G72" s="22"/>
      <c r="H72" s="24">
        <v>60000</v>
      </c>
      <c r="I72" s="24"/>
      <c r="J72" s="24">
        <f t="shared" si="5"/>
        <v>60000</v>
      </c>
      <c r="K72" s="3" t="s">
        <v>9</v>
      </c>
      <c r="L72" s="25">
        <v>9044</v>
      </c>
      <c r="N72" s="25" t="s">
        <v>30</v>
      </c>
      <c r="O72" s="26" t="s">
        <v>31</v>
      </c>
      <c r="P72" s="2"/>
      <c r="Q72" s="4"/>
    </row>
    <row r="73" spans="1:17" ht="19.5" customHeight="1" x14ac:dyDescent="0.2">
      <c r="A73" s="21">
        <v>4450</v>
      </c>
      <c r="B73" s="22">
        <v>6400</v>
      </c>
      <c r="C73" s="22">
        <v>200</v>
      </c>
      <c r="D73" s="22">
        <v>22</v>
      </c>
      <c r="E73" s="22">
        <v>1</v>
      </c>
      <c r="F73" s="23" t="s">
        <v>86</v>
      </c>
      <c r="G73" s="22"/>
      <c r="H73" s="24">
        <v>19870</v>
      </c>
      <c r="I73" s="24"/>
      <c r="J73" s="24">
        <f t="shared" si="5"/>
        <v>19870</v>
      </c>
      <c r="K73" s="3" t="s">
        <v>9</v>
      </c>
      <c r="L73" s="25">
        <v>9044</v>
      </c>
      <c r="N73" s="25" t="s">
        <v>30</v>
      </c>
      <c r="O73" s="26" t="s">
        <v>31</v>
      </c>
      <c r="P73" s="2"/>
      <c r="Q73" s="4"/>
    </row>
    <row r="74" spans="1:17" ht="19.5" customHeight="1" x14ac:dyDescent="0.2">
      <c r="A74" s="21">
        <v>4450</v>
      </c>
      <c r="B74" s="22">
        <v>7730</v>
      </c>
      <c r="C74" s="22">
        <v>310</v>
      </c>
      <c r="D74" s="22">
        <v>23</v>
      </c>
      <c r="E74" s="22">
        <v>1</v>
      </c>
      <c r="F74" s="23" t="s">
        <v>87</v>
      </c>
      <c r="G74" s="22"/>
      <c r="H74" s="24">
        <v>52000</v>
      </c>
      <c r="I74" s="24"/>
      <c r="J74" s="24">
        <f t="shared" si="5"/>
        <v>52000</v>
      </c>
      <c r="K74" s="3" t="s">
        <v>9</v>
      </c>
      <c r="L74" s="25">
        <v>9023</v>
      </c>
      <c r="N74" s="25" t="s">
        <v>30</v>
      </c>
      <c r="O74" s="26" t="s">
        <v>31</v>
      </c>
      <c r="P74" s="2"/>
      <c r="Q74" s="4"/>
    </row>
    <row r="75" spans="1:17" ht="19.5" customHeight="1" x14ac:dyDescent="0.2">
      <c r="A75" s="21">
        <v>4450</v>
      </c>
      <c r="B75" s="22">
        <v>5100</v>
      </c>
      <c r="C75" s="22">
        <v>520</v>
      </c>
      <c r="D75" s="22">
        <v>24</v>
      </c>
      <c r="E75" s="22">
        <v>1</v>
      </c>
      <c r="F75" s="23" t="s">
        <v>88</v>
      </c>
      <c r="G75" s="22"/>
      <c r="H75" s="24"/>
      <c r="I75" s="24">
        <v>3000000</v>
      </c>
      <c r="J75" s="24">
        <f t="shared" si="5"/>
        <v>3000000</v>
      </c>
      <c r="K75" s="3" t="s">
        <v>9</v>
      </c>
      <c r="L75" s="25">
        <v>9027</v>
      </c>
      <c r="N75" s="25" t="s">
        <v>30</v>
      </c>
      <c r="O75" s="26" t="s">
        <v>31</v>
      </c>
      <c r="P75" s="2"/>
      <c r="Q75" s="4"/>
    </row>
    <row r="76" spans="1:17" ht="19.5" customHeight="1" x14ac:dyDescent="0.2">
      <c r="A76" s="21">
        <v>4450</v>
      </c>
      <c r="B76" s="22">
        <v>7200</v>
      </c>
      <c r="C76" s="22">
        <v>330</v>
      </c>
      <c r="D76" s="22">
        <v>25</v>
      </c>
      <c r="E76" s="22">
        <v>1</v>
      </c>
      <c r="F76" s="23" t="s">
        <v>89</v>
      </c>
      <c r="G76" s="22"/>
      <c r="H76" s="24">
        <v>500000</v>
      </c>
      <c r="I76" s="24">
        <v>500000</v>
      </c>
      <c r="J76" s="24">
        <f t="shared" si="5"/>
        <v>1000000</v>
      </c>
      <c r="K76" s="3" t="s">
        <v>14</v>
      </c>
      <c r="L76" s="25">
        <v>9000</v>
      </c>
      <c r="N76" s="27" t="s">
        <v>90</v>
      </c>
      <c r="O76" s="26" t="s">
        <v>31</v>
      </c>
      <c r="P76" s="2"/>
      <c r="Q76" s="4"/>
    </row>
    <row r="77" spans="1:17" ht="19.5" customHeight="1" x14ac:dyDescent="0.2">
      <c r="A77" s="21">
        <v>4450</v>
      </c>
      <c r="B77" s="22">
        <v>6120</v>
      </c>
      <c r="C77" s="22">
        <v>369</v>
      </c>
      <c r="D77" s="22">
        <v>26</v>
      </c>
      <c r="E77" s="22">
        <v>1</v>
      </c>
      <c r="F77" s="23" t="s">
        <v>91</v>
      </c>
      <c r="G77" s="22"/>
      <c r="H77" s="29">
        <v>86000</v>
      </c>
      <c r="I77" s="29">
        <v>86000</v>
      </c>
      <c r="J77" s="24">
        <f t="shared" si="5"/>
        <v>172000</v>
      </c>
      <c r="K77" s="3" t="s">
        <v>7</v>
      </c>
      <c r="L77" s="25">
        <v>9046</v>
      </c>
      <c r="N77" s="27" t="s">
        <v>72</v>
      </c>
      <c r="O77" s="26" t="s">
        <v>31</v>
      </c>
      <c r="P77" s="2"/>
      <c r="Q77" s="4"/>
    </row>
    <row r="78" spans="1:17" ht="19.5" customHeight="1" x14ac:dyDescent="0.2">
      <c r="A78" s="21">
        <v>4450</v>
      </c>
      <c r="B78" s="30">
        <v>6400</v>
      </c>
      <c r="C78" s="30">
        <v>120</v>
      </c>
      <c r="D78" s="30">
        <v>27</v>
      </c>
      <c r="E78" s="30">
        <v>1</v>
      </c>
      <c r="F78" s="31" t="s">
        <v>92</v>
      </c>
      <c r="G78" s="22"/>
      <c r="H78" s="32">
        <v>9600</v>
      </c>
      <c r="I78" s="32"/>
      <c r="J78" s="24">
        <f t="shared" si="5"/>
        <v>9600</v>
      </c>
      <c r="K78" s="3" t="s">
        <v>9</v>
      </c>
      <c r="L78" s="25">
        <v>9023</v>
      </c>
      <c r="N78" s="25" t="s">
        <v>30</v>
      </c>
      <c r="O78" s="26" t="s">
        <v>31</v>
      </c>
      <c r="P78" s="2"/>
      <c r="Q78" s="4"/>
    </row>
    <row r="79" spans="1:17" ht="19.5" customHeight="1" x14ac:dyDescent="0.2">
      <c r="A79" s="21">
        <v>4450</v>
      </c>
      <c r="B79" s="30">
        <v>6400</v>
      </c>
      <c r="C79" s="30">
        <v>220</v>
      </c>
      <c r="D79" s="30">
        <v>27</v>
      </c>
      <c r="E79" s="30">
        <v>1</v>
      </c>
      <c r="F79" s="31" t="s">
        <v>92</v>
      </c>
      <c r="G79" s="22"/>
      <c r="H79" s="32">
        <v>734</v>
      </c>
      <c r="I79" s="32"/>
      <c r="J79" s="24">
        <f t="shared" si="5"/>
        <v>734</v>
      </c>
      <c r="K79" s="3" t="s">
        <v>9</v>
      </c>
      <c r="L79" s="25">
        <v>9023</v>
      </c>
      <c r="N79" s="25" t="s">
        <v>30</v>
      </c>
      <c r="O79" s="26" t="s">
        <v>31</v>
      </c>
      <c r="P79" s="2"/>
      <c r="Q79" s="4"/>
    </row>
    <row r="80" spans="1:17" ht="19.5" customHeight="1" x14ac:dyDescent="0.2">
      <c r="A80" s="21">
        <v>4450</v>
      </c>
      <c r="B80" s="22">
        <v>6400</v>
      </c>
      <c r="C80" s="22">
        <v>730</v>
      </c>
      <c r="D80" s="22">
        <v>28</v>
      </c>
      <c r="E80" s="22">
        <v>1</v>
      </c>
      <c r="F80" s="23" t="s">
        <v>93</v>
      </c>
      <c r="G80" s="22"/>
      <c r="H80" s="24">
        <v>6201</v>
      </c>
      <c r="I80" s="24"/>
      <c r="J80" s="24">
        <f t="shared" si="5"/>
        <v>6201</v>
      </c>
      <c r="K80" s="3" t="s">
        <v>7</v>
      </c>
      <c r="L80" s="25">
        <v>9023</v>
      </c>
      <c r="N80" s="27" t="s">
        <v>72</v>
      </c>
      <c r="O80" s="26" t="s">
        <v>31</v>
      </c>
      <c r="P80" s="2"/>
      <c r="Q80" s="4"/>
    </row>
    <row r="81" spans="1:17" ht="19.5" customHeight="1" x14ac:dyDescent="0.2">
      <c r="A81" s="21">
        <v>4450</v>
      </c>
      <c r="B81" s="22">
        <v>6400</v>
      </c>
      <c r="C81" s="22">
        <v>330</v>
      </c>
      <c r="D81" s="22">
        <v>28</v>
      </c>
      <c r="E81" s="22">
        <v>1</v>
      </c>
      <c r="F81" s="23" t="s">
        <v>94</v>
      </c>
      <c r="G81" s="22"/>
      <c r="H81" s="24">
        <v>8008.2</v>
      </c>
      <c r="I81" s="24"/>
      <c r="J81" s="24">
        <f t="shared" si="5"/>
        <v>8008.2</v>
      </c>
      <c r="K81" s="3" t="s">
        <v>7</v>
      </c>
      <c r="L81" s="25">
        <v>9023</v>
      </c>
      <c r="N81" s="27" t="s">
        <v>72</v>
      </c>
      <c r="O81" s="26" t="s">
        <v>31</v>
      </c>
      <c r="P81" s="2"/>
      <c r="Q81" s="4"/>
    </row>
    <row r="82" spans="1:17" ht="19.5" customHeight="1" x14ac:dyDescent="0.2">
      <c r="A82" s="21">
        <v>4450</v>
      </c>
      <c r="B82" s="22">
        <v>6400</v>
      </c>
      <c r="C82" s="22">
        <v>120</v>
      </c>
      <c r="D82" s="22">
        <v>29</v>
      </c>
      <c r="E82" s="22">
        <v>1</v>
      </c>
      <c r="F82" s="23" t="s">
        <v>95</v>
      </c>
      <c r="G82" s="22"/>
      <c r="H82" s="24">
        <v>29400</v>
      </c>
      <c r="I82" s="24"/>
      <c r="J82" s="24">
        <f t="shared" si="5"/>
        <v>29400</v>
      </c>
      <c r="K82" s="3" t="s">
        <v>9</v>
      </c>
      <c r="L82" s="25">
        <v>9023</v>
      </c>
      <c r="N82" s="25" t="s">
        <v>30</v>
      </c>
      <c r="O82" s="26" t="s">
        <v>31</v>
      </c>
      <c r="P82" s="2"/>
      <c r="Q82" s="4"/>
    </row>
    <row r="83" spans="1:17" ht="19.5" customHeight="1" x14ac:dyDescent="0.2">
      <c r="A83" s="21">
        <v>4450</v>
      </c>
      <c r="B83" s="22">
        <v>6400</v>
      </c>
      <c r="C83" s="22">
        <v>220</v>
      </c>
      <c r="D83" s="22">
        <v>29</v>
      </c>
      <c r="E83" s="22">
        <v>1</v>
      </c>
      <c r="F83" s="23" t="s">
        <v>95</v>
      </c>
      <c r="G83" s="22"/>
      <c r="H83" s="24">
        <v>2249.1</v>
      </c>
      <c r="I83" s="24"/>
      <c r="J83" s="24">
        <f t="shared" si="5"/>
        <v>2249.1</v>
      </c>
      <c r="K83" s="3" t="s">
        <v>9</v>
      </c>
      <c r="L83" s="25">
        <v>9023</v>
      </c>
      <c r="N83" s="25" t="s">
        <v>30</v>
      </c>
      <c r="O83" s="26" t="s">
        <v>31</v>
      </c>
      <c r="P83" s="2"/>
      <c r="Q83" s="4"/>
    </row>
    <row r="84" spans="1:17" ht="19.5" customHeight="1" x14ac:dyDescent="0.2">
      <c r="A84" s="21">
        <v>4450</v>
      </c>
      <c r="B84" s="22">
        <v>6400</v>
      </c>
      <c r="C84" s="22">
        <v>360</v>
      </c>
      <c r="D84" s="22">
        <v>29</v>
      </c>
      <c r="E84" s="22">
        <v>1</v>
      </c>
      <c r="F84" s="23" t="s">
        <v>95</v>
      </c>
      <c r="G84" s="22"/>
      <c r="H84" s="24">
        <v>2700</v>
      </c>
      <c r="I84" s="24"/>
      <c r="J84" s="24">
        <f t="shared" si="5"/>
        <v>2700</v>
      </c>
      <c r="K84" s="3" t="s">
        <v>9</v>
      </c>
      <c r="L84" s="25">
        <v>9023</v>
      </c>
      <c r="N84" s="25" t="s">
        <v>30</v>
      </c>
      <c r="O84" s="26" t="s">
        <v>31</v>
      </c>
      <c r="P84" s="2"/>
      <c r="Q84" s="4"/>
    </row>
    <row r="85" spans="1:17" ht="19.5" customHeight="1" x14ac:dyDescent="0.2">
      <c r="A85" s="21">
        <v>4450</v>
      </c>
      <c r="B85" s="22">
        <v>6400</v>
      </c>
      <c r="C85" s="22">
        <v>120</v>
      </c>
      <c r="D85" s="22">
        <v>30</v>
      </c>
      <c r="E85" s="22">
        <v>1</v>
      </c>
      <c r="F85" s="23" t="s">
        <v>96</v>
      </c>
      <c r="G85" s="22"/>
      <c r="H85" s="24">
        <v>30000</v>
      </c>
      <c r="I85" s="24"/>
      <c r="J85" s="24">
        <f t="shared" si="5"/>
        <v>30000</v>
      </c>
      <c r="K85" s="3" t="s">
        <v>9</v>
      </c>
      <c r="L85" s="25">
        <v>9023</v>
      </c>
      <c r="N85" s="25" t="s">
        <v>30</v>
      </c>
      <c r="O85" s="26" t="s">
        <v>31</v>
      </c>
      <c r="P85" s="2"/>
      <c r="Q85" s="4"/>
    </row>
    <row r="86" spans="1:17" ht="19.5" customHeight="1" x14ac:dyDescent="0.2">
      <c r="A86" s="21">
        <v>4450</v>
      </c>
      <c r="B86" s="22">
        <v>6400</v>
      </c>
      <c r="C86" s="22">
        <v>220</v>
      </c>
      <c r="D86" s="22">
        <v>30</v>
      </c>
      <c r="E86" s="22">
        <v>1</v>
      </c>
      <c r="F86" s="23" t="s">
        <v>96</v>
      </c>
      <c r="G86" s="22"/>
      <c r="H86" s="24">
        <v>2295</v>
      </c>
      <c r="I86" s="24"/>
      <c r="J86" s="24">
        <f t="shared" si="5"/>
        <v>2295</v>
      </c>
      <c r="K86" s="3" t="s">
        <v>9</v>
      </c>
      <c r="L86" s="25">
        <v>9023</v>
      </c>
      <c r="N86" s="25" t="s">
        <v>30</v>
      </c>
      <c r="O86" s="26" t="s">
        <v>31</v>
      </c>
      <c r="P86" s="2"/>
      <c r="Q86" s="4"/>
    </row>
    <row r="87" spans="1:17" ht="19.5" customHeight="1" x14ac:dyDescent="0.2">
      <c r="A87" s="21">
        <v>4450</v>
      </c>
      <c r="B87" s="22">
        <v>6400</v>
      </c>
      <c r="C87" s="22">
        <v>120</v>
      </c>
      <c r="D87" s="22">
        <v>31</v>
      </c>
      <c r="E87" s="22">
        <v>1</v>
      </c>
      <c r="F87" s="23" t="s">
        <v>97</v>
      </c>
      <c r="G87" s="22"/>
      <c r="H87" s="24">
        <v>10000</v>
      </c>
      <c r="I87" s="24"/>
      <c r="J87" s="24">
        <f t="shared" si="5"/>
        <v>10000</v>
      </c>
      <c r="K87" s="3" t="s">
        <v>7</v>
      </c>
      <c r="L87" s="25">
        <v>9046</v>
      </c>
      <c r="N87" s="27" t="s">
        <v>72</v>
      </c>
      <c r="O87" s="26" t="s">
        <v>31</v>
      </c>
      <c r="P87" s="2"/>
      <c r="Q87" s="4"/>
    </row>
    <row r="88" spans="1:17" ht="19.5" customHeight="1" x14ac:dyDescent="0.2">
      <c r="A88" s="21">
        <v>4450</v>
      </c>
      <c r="B88" s="22">
        <v>6400</v>
      </c>
      <c r="C88" s="22">
        <v>220</v>
      </c>
      <c r="D88" s="22">
        <v>31</v>
      </c>
      <c r="E88" s="22">
        <v>1</v>
      </c>
      <c r="F88" s="23" t="s">
        <v>97</v>
      </c>
      <c r="G88" s="22"/>
      <c r="H88" s="24">
        <v>765.5</v>
      </c>
      <c r="I88" s="24"/>
      <c r="J88" s="24">
        <f t="shared" si="5"/>
        <v>765.5</v>
      </c>
      <c r="K88" s="3" t="s">
        <v>7</v>
      </c>
      <c r="L88" s="25">
        <v>9046</v>
      </c>
      <c r="N88" s="27" t="s">
        <v>72</v>
      </c>
      <c r="O88" s="26" t="s">
        <v>31</v>
      </c>
      <c r="P88" s="2"/>
      <c r="Q88" s="4"/>
    </row>
    <row r="89" spans="1:17" ht="19.5" customHeight="1" x14ac:dyDescent="0.2">
      <c r="A89" s="21">
        <v>4450</v>
      </c>
      <c r="B89" s="22">
        <v>6400</v>
      </c>
      <c r="C89" s="22">
        <v>390</v>
      </c>
      <c r="D89" s="22">
        <v>31</v>
      </c>
      <c r="E89" s="22">
        <v>1</v>
      </c>
      <c r="F89" s="23" t="s">
        <v>97</v>
      </c>
      <c r="G89" s="22"/>
      <c r="H89" s="24">
        <v>5000</v>
      </c>
      <c r="I89" s="24"/>
      <c r="J89" s="24">
        <f t="shared" si="5"/>
        <v>5000</v>
      </c>
      <c r="K89" s="3" t="s">
        <v>7</v>
      </c>
      <c r="L89" s="25">
        <v>9046</v>
      </c>
      <c r="N89" s="27" t="s">
        <v>72</v>
      </c>
      <c r="O89" s="26" t="s">
        <v>31</v>
      </c>
      <c r="P89" s="2"/>
      <c r="Q89" s="4"/>
    </row>
    <row r="90" spans="1:17" ht="19.5" customHeight="1" x14ac:dyDescent="0.2">
      <c r="A90" s="21">
        <v>4450</v>
      </c>
      <c r="B90" s="22">
        <v>5200</v>
      </c>
      <c r="C90" s="22">
        <v>310</v>
      </c>
      <c r="D90" s="22">
        <v>32</v>
      </c>
      <c r="E90" s="22">
        <v>1</v>
      </c>
      <c r="F90" s="23" t="s">
        <v>98</v>
      </c>
      <c r="G90" s="22"/>
      <c r="H90" s="24">
        <v>30000</v>
      </c>
      <c r="I90" s="24"/>
      <c r="J90" s="24">
        <f t="shared" si="5"/>
        <v>30000</v>
      </c>
      <c r="K90" s="3" t="s">
        <v>7</v>
      </c>
      <c r="L90" s="25">
        <v>9046</v>
      </c>
      <c r="N90" s="27" t="s">
        <v>72</v>
      </c>
      <c r="O90" s="26" t="s">
        <v>31</v>
      </c>
      <c r="P90" s="2"/>
      <c r="Q90" s="4"/>
    </row>
    <row r="91" spans="1:17" ht="19.5" customHeight="1" x14ac:dyDescent="0.2">
      <c r="A91" s="21">
        <v>4450</v>
      </c>
      <c r="B91" s="22">
        <v>6120</v>
      </c>
      <c r="C91" s="22">
        <v>150</v>
      </c>
      <c r="D91" s="22">
        <v>1</v>
      </c>
      <c r="E91" s="22" t="s">
        <v>99</v>
      </c>
      <c r="F91" s="23" t="s">
        <v>100</v>
      </c>
      <c r="G91" s="22"/>
      <c r="H91" s="24"/>
      <c r="I91" s="24">
        <v>344378.26</v>
      </c>
      <c r="J91" s="24">
        <f t="shared" si="5"/>
        <v>344378.26</v>
      </c>
      <c r="K91" s="3" t="s">
        <v>9</v>
      </c>
      <c r="L91" s="25">
        <v>9032</v>
      </c>
      <c r="N91" s="25" t="s">
        <v>30</v>
      </c>
      <c r="O91" s="26" t="s">
        <v>101</v>
      </c>
      <c r="P91" s="2"/>
      <c r="Q91" s="4"/>
    </row>
    <row r="92" spans="1:17" ht="19.5" customHeight="1" x14ac:dyDescent="0.2">
      <c r="A92" s="21">
        <v>4450</v>
      </c>
      <c r="B92" s="22">
        <v>6120</v>
      </c>
      <c r="C92" s="22">
        <v>200</v>
      </c>
      <c r="D92" s="22">
        <v>1</v>
      </c>
      <c r="E92" s="22" t="s">
        <v>99</v>
      </c>
      <c r="F92" s="23" t="s">
        <v>100</v>
      </c>
      <c r="G92" s="22"/>
      <c r="H92" s="24"/>
      <c r="I92" s="24">
        <f>506917.35-344378.83</f>
        <v>162538.51999999996</v>
      </c>
      <c r="J92" s="24">
        <f t="shared" si="5"/>
        <v>162538.51999999996</v>
      </c>
      <c r="K92" s="3" t="s">
        <v>9</v>
      </c>
      <c r="L92" s="25">
        <v>9032</v>
      </c>
      <c r="N92" s="25" t="s">
        <v>30</v>
      </c>
      <c r="O92" s="26" t="s">
        <v>101</v>
      </c>
      <c r="P92" s="2"/>
      <c r="Q92" s="4"/>
    </row>
    <row r="93" spans="1:17" ht="19.5" customHeight="1" x14ac:dyDescent="0.2">
      <c r="A93" s="21">
        <v>4450</v>
      </c>
      <c r="B93" s="22">
        <v>6400</v>
      </c>
      <c r="C93" s="22">
        <v>120</v>
      </c>
      <c r="D93" s="22">
        <v>1</v>
      </c>
      <c r="E93" s="22" t="s">
        <v>102</v>
      </c>
      <c r="F93" s="23" t="s">
        <v>103</v>
      </c>
      <c r="G93" s="22"/>
      <c r="H93" s="24">
        <v>18000</v>
      </c>
      <c r="I93" s="24"/>
      <c r="J93" s="24">
        <f t="shared" si="5"/>
        <v>18000</v>
      </c>
      <c r="K93" s="3" t="s">
        <v>9</v>
      </c>
      <c r="L93" s="25">
        <v>9023</v>
      </c>
      <c r="N93" s="25" t="s">
        <v>30</v>
      </c>
      <c r="O93" s="26" t="s">
        <v>101</v>
      </c>
      <c r="P93" s="2"/>
      <c r="Q93" s="4"/>
    </row>
    <row r="94" spans="1:17" ht="19.5" customHeight="1" x14ac:dyDescent="0.2">
      <c r="A94" s="21">
        <v>4450</v>
      </c>
      <c r="B94" s="22">
        <v>6400</v>
      </c>
      <c r="C94" s="22">
        <v>220</v>
      </c>
      <c r="D94" s="22">
        <v>1</v>
      </c>
      <c r="E94" s="22" t="s">
        <v>102</v>
      </c>
      <c r="F94" s="23" t="s">
        <v>103</v>
      </c>
      <c r="G94" s="22"/>
      <c r="H94" s="24">
        <v>1377</v>
      </c>
      <c r="I94" s="24"/>
      <c r="J94" s="24">
        <f t="shared" si="5"/>
        <v>1377</v>
      </c>
      <c r="K94" s="3" t="s">
        <v>9</v>
      </c>
      <c r="L94" s="25">
        <v>9023</v>
      </c>
      <c r="N94" s="25" t="s">
        <v>30</v>
      </c>
      <c r="O94" s="26" t="s">
        <v>101</v>
      </c>
      <c r="P94" s="2"/>
      <c r="Q94" s="4"/>
    </row>
    <row r="95" spans="1:17" ht="19.5" customHeight="1" x14ac:dyDescent="0.2">
      <c r="A95" s="21">
        <v>4450</v>
      </c>
      <c r="B95" s="22">
        <v>6150</v>
      </c>
      <c r="C95" s="22">
        <v>390</v>
      </c>
      <c r="D95" s="22">
        <v>2</v>
      </c>
      <c r="E95" s="22" t="s">
        <v>102</v>
      </c>
      <c r="F95" s="23" t="s">
        <v>104</v>
      </c>
      <c r="G95" s="22"/>
      <c r="H95" s="24">
        <v>1000000</v>
      </c>
      <c r="I95" s="24"/>
      <c r="J95" s="24">
        <f t="shared" si="5"/>
        <v>1000000</v>
      </c>
      <c r="K95" s="3" t="s">
        <v>14</v>
      </c>
      <c r="L95" s="25">
        <v>9000</v>
      </c>
      <c r="N95" s="25" t="s">
        <v>90</v>
      </c>
      <c r="O95" s="26" t="s">
        <v>101</v>
      </c>
      <c r="P95" s="2"/>
      <c r="Q95" s="4"/>
    </row>
    <row r="96" spans="1:17" ht="19.5" customHeight="1" x14ac:dyDescent="0.2">
      <c r="A96" s="21">
        <v>4450</v>
      </c>
      <c r="B96" s="22">
        <v>6110</v>
      </c>
      <c r="C96" s="22">
        <v>319</v>
      </c>
      <c r="D96" s="22">
        <v>1</v>
      </c>
      <c r="E96" s="22" t="s">
        <v>105</v>
      </c>
      <c r="F96" s="23" t="s">
        <v>106</v>
      </c>
      <c r="G96" s="22"/>
      <c r="H96" s="24">
        <v>77600</v>
      </c>
      <c r="I96" s="24"/>
      <c r="J96" s="24">
        <f t="shared" si="5"/>
        <v>77600</v>
      </c>
      <c r="K96" s="3" t="s">
        <v>14</v>
      </c>
      <c r="L96" s="28">
        <v>9018</v>
      </c>
      <c r="N96" s="25" t="s">
        <v>90</v>
      </c>
      <c r="O96" s="26" t="s">
        <v>101</v>
      </c>
      <c r="P96" s="2"/>
      <c r="Q96" s="4"/>
    </row>
    <row r="97" spans="1:27" ht="19.5" customHeight="1" x14ac:dyDescent="0.2">
      <c r="A97" s="21">
        <v>4450</v>
      </c>
      <c r="B97" s="22">
        <v>6110</v>
      </c>
      <c r="C97" s="22">
        <v>369</v>
      </c>
      <c r="D97" s="22">
        <v>1</v>
      </c>
      <c r="E97" s="22" t="s">
        <v>105</v>
      </c>
      <c r="F97" s="23" t="s">
        <v>107</v>
      </c>
      <c r="G97" s="22"/>
      <c r="H97" s="24">
        <v>33000</v>
      </c>
      <c r="I97" s="24">
        <v>66000</v>
      </c>
      <c r="J97" s="24">
        <f t="shared" si="5"/>
        <v>99000</v>
      </c>
      <c r="K97" s="3" t="s">
        <v>14</v>
      </c>
      <c r="L97" s="28">
        <v>9018</v>
      </c>
      <c r="N97" s="25" t="s">
        <v>90</v>
      </c>
      <c r="O97" s="26" t="s">
        <v>101</v>
      </c>
      <c r="P97" s="2"/>
      <c r="Q97" s="4"/>
    </row>
    <row r="98" spans="1:27" ht="19.5" customHeight="1" x14ac:dyDescent="0.2">
      <c r="A98" s="21">
        <v>4450</v>
      </c>
      <c r="B98" s="22">
        <v>5200</v>
      </c>
      <c r="C98" s="22">
        <v>369</v>
      </c>
      <c r="D98" s="22">
        <v>2</v>
      </c>
      <c r="E98" s="22" t="s">
        <v>105</v>
      </c>
      <c r="F98" s="23" t="s">
        <v>108</v>
      </c>
      <c r="G98" s="22"/>
      <c r="H98" s="24">
        <v>35175</v>
      </c>
      <c r="I98" s="24"/>
      <c r="J98" s="24">
        <f t="shared" si="5"/>
        <v>35175</v>
      </c>
      <c r="K98" s="3" t="s">
        <v>9</v>
      </c>
      <c r="L98" s="25">
        <v>9046</v>
      </c>
      <c r="N98" s="25" t="s">
        <v>30</v>
      </c>
      <c r="O98" s="26" t="s">
        <v>101</v>
      </c>
      <c r="P98" s="2"/>
      <c r="Q98" s="4"/>
    </row>
    <row r="99" spans="1:27" ht="19.5" customHeight="1" x14ac:dyDescent="0.2">
      <c r="A99" s="21">
        <v>4450</v>
      </c>
      <c r="B99" s="22">
        <v>7200</v>
      </c>
      <c r="C99" s="22">
        <v>310</v>
      </c>
      <c r="D99" s="22">
        <v>3</v>
      </c>
      <c r="E99" s="22" t="s">
        <v>105</v>
      </c>
      <c r="F99" s="23" t="s">
        <v>109</v>
      </c>
      <c r="G99" s="22"/>
      <c r="H99" s="24">
        <v>250000</v>
      </c>
      <c r="I99" s="24"/>
      <c r="J99" s="24">
        <f t="shared" si="5"/>
        <v>250000</v>
      </c>
      <c r="K99" s="3" t="s">
        <v>14</v>
      </c>
      <c r="L99" s="25">
        <v>9000</v>
      </c>
      <c r="N99" s="27" t="s">
        <v>90</v>
      </c>
      <c r="O99" s="26" t="s">
        <v>101</v>
      </c>
      <c r="P99" s="2"/>
      <c r="Q99" s="4"/>
    </row>
    <row r="100" spans="1:27" ht="19.5" customHeight="1" x14ac:dyDescent="0.2">
      <c r="A100" s="21">
        <v>4450</v>
      </c>
      <c r="B100" s="22">
        <v>5100</v>
      </c>
      <c r="C100" s="22">
        <v>648</v>
      </c>
      <c r="D100" s="22">
        <v>1</v>
      </c>
      <c r="E100" s="22" t="s">
        <v>110</v>
      </c>
      <c r="F100" s="33" t="s">
        <v>111</v>
      </c>
      <c r="G100" s="22"/>
      <c r="H100" s="24"/>
      <c r="I100" s="24">
        <v>1421000</v>
      </c>
      <c r="J100" s="24">
        <f t="shared" si="5"/>
        <v>1421000</v>
      </c>
      <c r="K100" s="3" t="s">
        <v>9</v>
      </c>
      <c r="L100" s="25">
        <v>9037</v>
      </c>
      <c r="N100" s="25" t="s">
        <v>30</v>
      </c>
      <c r="O100" s="26" t="s">
        <v>101</v>
      </c>
      <c r="P100" s="2"/>
      <c r="Q100" s="4"/>
    </row>
    <row r="101" spans="1:27" ht="19.5" customHeight="1" x14ac:dyDescent="0.2">
      <c r="A101" s="21">
        <v>4450</v>
      </c>
      <c r="B101" s="22">
        <v>5100</v>
      </c>
      <c r="C101" s="22">
        <v>649</v>
      </c>
      <c r="D101" s="22">
        <v>1</v>
      </c>
      <c r="E101" s="22" t="s">
        <v>110</v>
      </c>
      <c r="F101" s="33" t="s">
        <v>112</v>
      </c>
      <c r="G101" s="22"/>
      <c r="H101" s="24"/>
      <c r="I101" s="24">
        <v>89000</v>
      </c>
      <c r="J101" s="24">
        <f t="shared" si="5"/>
        <v>89000</v>
      </c>
      <c r="K101" s="3" t="s">
        <v>9</v>
      </c>
      <c r="L101" s="25">
        <v>9037</v>
      </c>
      <c r="N101" s="25" t="s">
        <v>30</v>
      </c>
      <c r="O101" s="26" t="s">
        <v>101</v>
      </c>
      <c r="P101" s="2"/>
      <c r="Q101" s="4"/>
    </row>
    <row r="102" spans="1:27" ht="19.5" customHeight="1" x14ac:dyDescent="0.2">
      <c r="A102" s="21">
        <v>4450</v>
      </c>
      <c r="B102" s="22">
        <v>5100</v>
      </c>
      <c r="C102" s="22">
        <v>644</v>
      </c>
      <c r="D102" s="22">
        <v>2</v>
      </c>
      <c r="E102" s="22" t="s">
        <v>110</v>
      </c>
      <c r="F102" s="23" t="s">
        <v>113</v>
      </c>
      <c r="G102" s="22"/>
      <c r="H102" s="24">
        <f>979056-45214+5000000+394631-366091+30704</f>
        <v>5993086</v>
      </c>
      <c r="I102" s="24">
        <f>6313772+34881-87280+600656-30704</f>
        <v>6831325</v>
      </c>
      <c r="J102" s="24">
        <f t="shared" si="5"/>
        <v>12824411</v>
      </c>
      <c r="K102" s="3" t="s">
        <v>9</v>
      </c>
      <c r="L102" s="25">
        <v>9037</v>
      </c>
      <c r="N102" s="25" t="s">
        <v>30</v>
      </c>
      <c r="O102" s="26" t="s">
        <v>101</v>
      </c>
      <c r="P102" s="2"/>
      <c r="Q102" s="4"/>
    </row>
    <row r="103" spans="1:27" ht="19.5" customHeight="1" x14ac:dyDescent="0.2">
      <c r="A103" s="21">
        <v>4450</v>
      </c>
      <c r="B103" s="22">
        <v>5200</v>
      </c>
      <c r="C103" s="22">
        <v>369</v>
      </c>
      <c r="D103" s="22">
        <v>1</v>
      </c>
      <c r="E103" s="22" t="s">
        <v>114</v>
      </c>
      <c r="F103" s="23" t="s">
        <v>115</v>
      </c>
      <c r="G103" s="22"/>
      <c r="H103" s="24">
        <v>15000</v>
      </c>
      <c r="I103" s="24"/>
      <c r="J103" s="24">
        <f t="shared" si="5"/>
        <v>15000</v>
      </c>
      <c r="K103" s="3" t="s">
        <v>7</v>
      </c>
      <c r="L103" s="25">
        <v>9046</v>
      </c>
      <c r="N103" s="27" t="s">
        <v>72</v>
      </c>
      <c r="O103" s="26" t="s">
        <v>101</v>
      </c>
      <c r="P103" s="2"/>
      <c r="Q103" s="4"/>
    </row>
    <row r="104" spans="1:27" ht="19.5" customHeight="1" x14ac:dyDescent="0.2">
      <c r="A104" s="21">
        <v>4450</v>
      </c>
      <c r="B104" s="22">
        <v>5200</v>
      </c>
      <c r="C104" s="22">
        <v>369</v>
      </c>
      <c r="D104" s="21">
        <v>2</v>
      </c>
      <c r="E104" s="22" t="s">
        <v>114</v>
      </c>
      <c r="F104" s="34" t="s">
        <v>116</v>
      </c>
      <c r="G104" s="22"/>
      <c r="H104" s="24">
        <v>180000</v>
      </c>
      <c r="I104" s="24"/>
      <c r="J104" s="24">
        <f t="shared" si="5"/>
        <v>180000</v>
      </c>
      <c r="K104" s="3" t="s">
        <v>7</v>
      </c>
      <c r="L104" s="25">
        <v>9032</v>
      </c>
      <c r="N104" s="27" t="s">
        <v>72</v>
      </c>
      <c r="O104" s="26" t="s">
        <v>101</v>
      </c>
      <c r="P104" s="2"/>
      <c r="Q104" s="4"/>
    </row>
    <row r="105" spans="1:27" ht="19.5" customHeight="1" x14ac:dyDescent="0.2">
      <c r="A105" s="21">
        <v>4450</v>
      </c>
      <c r="B105" s="22">
        <v>6140</v>
      </c>
      <c r="C105" s="22">
        <v>310</v>
      </c>
      <c r="D105" s="21">
        <v>3</v>
      </c>
      <c r="E105" s="22" t="s">
        <v>114</v>
      </c>
      <c r="F105" s="35" t="s">
        <v>117</v>
      </c>
      <c r="G105" s="22"/>
      <c r="H105" s="24">
        <v>12000</v>
      </c>
      <c r="I105" s="24"/>
      <c r="J105" s="24">
        <f t="shared" si="5"/>
        <v>12000</v>
      </c>
      <c r="K105" s="3" t="s">
        <v>7</v>
      </c>
      <c r="L105" s="25">
        <v>9023</v>
      </c>
      <c r="N105" s="27" t="s">
        <v>72</v>
      </c>
      <c r="O105" s="26" t="s">
        <v>101</v>
      </c>
      <c r="P105" s="2"/>
      <c r="Q105" s="4"/>
    </row>
    <row r="106" spans="1:27" ht="19.5" customHeight="1" x14ac:dyDescent="0.2">
      <c r="A106" s="21">
        <v>4450</v>
      </c>
      <c r="B106" s="22">
        <v>6140</v>
      </c>
      <c r="C106" s="22">
        <v>510</v>
      </c>
      <c r="D106" s="21">
        <v>3</v>
      </c>
      <c r="E106" s="22" t="s">
        <v>114</v>
      </c>
      <c r="F106" s="36" t="s">
        <v>117</v>
      </c>
      <c r="G106" s="22"/>
      <c r="H106" s="24">
        <v>10000</v>
      </c>
      <c r="I106" s="24"/>
      <c r="J106" s="24">
        <f t="shared" si="5"/>
        <v>10000</v>
      </c>
      <c r="K106" s="3" t="s">
        <v>7</v>
      </c>
      <c r="L106" s="25">
        <v>9032</v>
      </c>
      <c r="N106" s="27" t="s">
        <v>72</v>
      </c>
      <c r="O106" s="26" t="s">
        <v>101</v>
      </c>
      <c r="P106" s="2"/>
      <c r="Q106" s="4"/>
    </row>
    <row r="107" spans="1:27" ht="19.5" customHeight="1" x14ac:dyDescent="0.2">
      <c r="A107" s="21">
        <v>4450</v>
      </c>
      <c r="B107" s="22">
        <v>6190</v>
      </c>
      <c r="C107" s="22">
        <v>130</v>
      </c>
      <c r="D107" s="21">
        <v>4</v>
      </c>
      <c r="E107" s="22" t="s">
        <v>114</v>
      </c>
      <c r="F107" s="23" t="s">
        <v>118</v>
      </c>
      <c r="G107" s="22">
        <v>19</v>
      </c>
      <c r="H107" s="24">
        <v>444452.08500000002</v>
      </c>
      <c r="I107" s="24">
        <v>902372.41500000004</v>
      </c>
      <c r="J107" s="24">
        <f t="shared" si="5"/>
        <v>1346824.5</v>
      </c>
      <c r="K107" s="3" t="s">
        <v>7</v>
      </c>
      <c r="L107" s="25">
        <v>9032</v>
      </c>
      <c r="N107" s="27" t="s">
        <v>72</v>
      </c>
      <c r="O107" s="26" t="s">
        <v>101</v>
      </c>
      <c r="P107" s="2"/>
      <c r="Q107" s="4"/>
    </row>
    <row r="108" spans="1:27" ht="19.5" customHeight="1" x14ac:dyDescent="0.2">
      <c r="A108" s="21">
        <v>4450</v>
      </c>
      <c r="B108" s="22">
        <v>6190</v>
      </c>
      <c r="C108" s="22">
        <v>200</v>
      </c>
      <c r="D108" s="21">
        <v>4</v>
      </c>
      <c r="E108" s="22" t="s">
        <v>114</v>
      </c>
      <c r="F108" s="23" t="s">
        <v>118</v>
      </c>
      <c r="G108" s="22"/>
      <c r="H108" s="24">
        <v>155819.85210000002</v>
      </c>
      <c r="I108" s="24">
        <v>316361.51789999998</v>
      </c>
      <c r="J108" s="24">
        <f t="shared" si="5"/>
        <v>472181.37</v>
      </c>
      <c r="K108" s="3" t="s">
        <v>7</v>
      </c>
      <c r="L108" s="25">
        <v>9032</v>
      </c>
      <c r="N108" s="27" t="s">
        <v>72</v>
      </c>
      <c r="O108" s="26" t="s">
        <v>101</v>
      </c>
      <c r="P108" s="2"/>
      <c r="Q108" s="4"/>
    </row>
    <row r="109" spans="1:27" ht="19.5" customHeight="1" x14ac:dyDescent="0.2">
      <c r="A109" s="21">
        <v>4450</v>
      </c>
      <c r="B109" s="22">
        <v>6130</v>
      </c>
      <c r="C109" s="22">
        <v>110</v>
      </c>
      <c r="D109" s="21">
        <v>5</v>
      </c>
      <c r="E109" s="22" t="s">
        <v>114</v>
      </c>
      <c r="F109" s="23" t="s">
        <v>119</v>
      </c>
      <c r="G109" s="22">
        <v>1</v>
      </c>
      <c r="H109" s="24">
        <v>108613.5</v>
      </c>
      <c r="I109" s="24">
        <v>72409</v>
      </c>
      <c r="J109" s="24">
        <f t="shared" si="5"/>
        <v>181022.5</v>
      </c>
      <c r="K109" s="3" t="s">
        <v>7</v>
      </c>
      <c r="L109" s="25">
        <v>9032</v>
      </c>
      <c r="N109" s="27" t="s">
        <v>72</v>
      </c>
      <c r="O109" s="26" t="s">
        <v>101</v>
      </c>
      <c r="P109" s="2"/>
      <c r="Q109" s="4"/>
    </row>
    <row r="110" spans="1:27" ht="19.5" customHeight="1" x14ac:dyDescent="0.2">
      <c r="A110" s="21">
        <v>4450</v>
      </c>
      <c r="B110" s="22">
        <v>6130</v>
      </c>
      <c r="C110" s="22">
        <v>200</v>
      </c>
      <c r="D110" s="21">
        <v>5</v>
      </c>
      <c r="E110" s="22" t="s">
        <v>114</v>
      </c>
      <c r="F110" s="23" t="s">
        <v>119</v>
      </c>
      <c r="G110" s="22"/>
      <c r="H110" s="24">
        <v>32125.84</v>
      </c>
      <c r="I110" s="24">
        <v>21417.23</v>
      </c>
      <c r="J110" s="24">
        <f t="shared" si="5"/>
        <v>53543.07</v>
      </c>
      <c r="K110" s="3" t="s">
        <v>7</v>
      </c>
      <c r="L110" s="25">
        <v>9023</v>
      </c>
      <c r="N110" s="27" t="s">
        <v>72</v>
      </c>
      <c r="O110" s="26" t="s">
        <v>101</v>
      </c>
      <c r="P110" s="2"/>
      <c r="Q110" s="4"/>
    </row>
    <row r="111" spans="1:27" ht="15.75" customHeight="1" x14ac:dyDescent="0.2">
      <c r="A111" s="21">
        <v>4450</v>
      </c>
      <c r="B111" s="21">
        <v>6400</v>
      </c>
      <c r="C111" s="21">
        <v>390</v>
      </c>
      <c r="D111" s="21">
        <v>6</v>
      </c>
      <c r="E111" s="22" t="s">
        <v>114</v>
      </c>
      <c r="F111" s="37" t="s">
        <v>120</v>
      </c>
      <c r="G111" s="22"/>
      <c r="H111" s="29">
        <v>75000</v>
      </c>
      <c r="I111" s="29">
        <v>75000</v>
      </c>
      <c r="J111" s="24">
        <f t="shared" si="5"/>
        <v>150000</v>
      </c>
      <c r="K111" s="3" t="s">
        <v>7</v>
      </c>
      <c r="L111" s="25">
        <v>9032</v>
      </c>
      <c r="N111" s="27" t="s">
        <v>72</v>
      </c>
      <c r="O111" s="26" t="s">
        <v>101</v>
      </c>
      <c r="P111" s="2"/>
      <c r="Q111" s="4"/>
    </row>
    <row r="112" spans="1:27" ht="19.5" customHeight="1" x14ac:dyDescent="0.2">
      <c r="A112" s="21">
        <v>4450</v>
      </c>
      <c r="B112" s="21">
        <v>6400</v>
      </c>
      <c r="C112" s="21">
        <v>120</v>
      </c>
      <c r="D112" s="21">
        <v>6</v>
      </c>
      <c r="E112" s="22" t="s">
        <v>114</v>
      </c>
      <c r="F112" s="37" t="s">
        <v>120</v>
      </c>
      <c r="G112" s="22"/>
      <c r="H112" s="29">
        <v>600000</v>
      </c>
      <c r="I112" s="29">
        <v>300000</v>
      </c>
      <c r="J112" s="24">
        <f t="shared" si="5"/>
        <v>900000</v>
      </c>
      <c r="K112" s="3" t="s">
        <v>7</v>
      </c>
      <c r="L112" s="25">
        <v>9032</v>
      </c>
      <c r="M112" s="38"/>
      <c r="N112" s="27" t="s">
        <v>72</v>
      </c>
      <c r="O112" s="26" t="s">
        <v>101</v>
      </c>
      <c r="P112" s="39"/>
      <c r="Q112" s="40"/>
      <c r="R112" s="38"/>
      <c r="S112" s="38"/>
      <c r="T112" s="38"/>
      <c r="U112" s="38"/>
      <c r="V112" s="38"/>
      <c r="W112" s="38"/>
      <c r="X112" s="38"/>
      <c r="Y112" s="38"/>
      <c r="Z112" s="38"/>
      <c r="AA112" s="38"/>
    </row>
    <row r="113" spans="1:27" ht="19.5" customHeight="1" x14ac:dyDescent="0.2">
      <c r="A113" s="21">
        <v>4450</v>
      </c>
      <c r="B113" s="21">
        <v>6400</v>
      </c>
      <c r="C113" s="21">
        <v>220</v>
      </c>
      <c r="D113" s="21">
        <v>6</v>
      </c>
      <c r="E113" s="22" t="s">
        <v>114</v>
      </c>
      <c r="F113" s="37" t="s">
        <v>120</v>
      </c>
      <c r="G113" s="22"/>
      <c r="H113" s="24">
        <f t="shared" ref="H113:I113" si="6">H112*0.0765</f>
        <v>45900</v>
      </c>
      <c r="I113" s="24">
        <f t="shared" si="6"/>
        <v>22950</v>
      </c>
      <c r="J113" s="24">
        <f t="shared" si="5"/>
        <v>68850</v>
      </c>
      <c r="K113" s="3" t="s">
        <v>7</v>
      </c>
      <c r="L113" s="25">
        <v>9032</v>
      </c>
      <c r="M113" s="38"/>
      <c r="N113" s="27" t="s">
        <v>72</v>
      </c>
      <c r="O113" s="26" t="s">
        <v>101</v>
      </c>
      <c r="P113" s="39"/>
      <c r="Q113" s="40"/>
      <c r="R113" s="38"/>
      <c r="S113" s="38"/>
      <c r="T113" s="38"/>
      <c r="U113" s="38"/>
      <c r="V113" s="38"/>
      <c r="W113" s="38"/>
      <c r="X113" s="38"/>
      <c r="Y113" s="38"/>
      <c r="Z113" s="38"/>
      <c r="AA113" s="38"/>
    </row>
    <row r="114" spans="1:27" ht="19.5" customHeight="1" x14ac:dyDescent="0.2">
      <c r="A114" s="21">
        <v>4450</v>
      </c>
      <c r="B114" s="21">
        <v>6120</v>
      </c>
      <c r="C114" s="21">
        <v>390</v>
      </c>
      <c r="D114" s="21">
        <v>6</v>
      </c>
      <c r="E114" s="22" t="s">
        <v>114</v>
      </c>
      <c r="F114" s="37" t="s">
        <v>121</v>
      </c>
      <c r="G114" s="22"/>
      <c r="H114" s="29">
        <v>300000</v>
      </c>
      <c r="I114" s="24"/>
      <c r="J114" s="24">
        <f t="shared" si="5"/>
        <v>300000</v>
      </c>
      <c r="K114" s="3" t="s">
        <v>7</v>
      </c>
      <c r="L114" s="25">
        <v>9032</v>
      </c>
      <c r="M114" s="38"/>
      <c r="N114" s="27" t="s">
        <v>72</v>
      </c>
      <c r="O114" s="26" t="s">
        <v>101</v>
      </c>
      <c r="P114" s="39"/>
      <c r="Q114" s="40"/>
      <c r="R114" s="38"/>
      <c r="S114" s="38"/>
      <c r="T114" s="38"/>
      <c r="U114" s="38"/>
      <c r="V114" s="38"/>
      <c r="W114" s="38"/>
      <c r="X114" s="38"/>
      <c r="Y114" s="38"/>
      <c r="Z114" s="38"/>
      <c r="AA114" s="38"/>
    </row>
    <row r="115" spans="1:27" ht="19.5" customHeight="1" x14ac:dyDescent="0.2">
      <c r="A115" s="21">
        <v>4450</v>
      </c>
      <c r="B115" s="21">
        <v>6120</v>
      </c>
      <c r="C115" s="21">
        <v>390</v>
      </c>
      <c r="D115" s="21">
        <v>6</v>
      </c>
      <c r="E115" s="22" t="s">
        <v>114</v>
      </c>
      <c r="F115" s="37" t="s">
        <v>122</v>
      </c>
      <c r="G115" s="22"/>
      <c r="H115" s="29">
        <v>75000</v>
      </c>
      <c r="I115" s="24"/>
      <c r="J115" s="24">
        <f t="shared" si="5"/>
        <v>75000</v>
      </c>
      <c r="K115" s="3" t="s">
        <v>7</v>
      </c>
      <c r="L115" s="25">
        <v>9032</v>
      </c>
      <c r="M115" s="38"/>
      <c r="N115" s="27" t="s">
        <v>72</v>
      </c>
      <c r="O115" s="26" t="s">
        <v>101</v>
      </c>
      <c r="P115" s="39"/>
      <c r="Q115" s="40"/>
      <c r="R115" s="38"/>
      <c r="S115" s="38"/>
      <c r="T115" s="38"/>
      <c r="U115" s="38"/>
      <c r="V115" s="38"/>
      <c r="W115" s="38"/>
      <c r="X115" s="38"/>
      <c r="Y115" s="38"/>
      <c r="Z115" s="38"/>
      <c r="AA115" s="38"/>
    </row>
    <row r="116" spans="1:27" ht="19.5" customHeight="1" x14ac:dyDescent="0.2">
      <c r="A116" s="21">
        <v>4450</v>
      </c>
      <c r="B116" s="21">
        <v>6150</v>
      </c>
      <c r="C116" s="21">
        <v>390</v>
      </c>
      <c r="D116" s="21">
        <v>6</v>
      </c>
      <c r="E116" s="22" t="s">
        <v>114</v>
      </c>
      <c r="F116" s="37" t="s">
        <v>123</v>
      </c>
      <c r="G116" s="22"/>
      <c r="H116" s="29">
        <v>62046.5</v>
      </c>
      <c r="I116" s="24"/>
      <c r="J116" s="24">
        <f t="shared" si="5"/>
        <v>62046.5</v>
      </c>
      <c r="K116" s="3" t="s">
        <v>7</v>
      </c>
      <c r="L116" s="25">
        <v>9032</v>
      </c>
      <c r="M116" s="38"/>
      <c r="N116" s="27" t="s">
        <v>72</v>
      </c>
      <c r="O116" s="26" t="s">
        <v>101</v>
      </c>
      <c r="P116" s="39"/>
      <c r="Q116" s="40"/>
      <c r="R116" s="38"/>
      <c r="S116" s="38"/>
      <c r="T116" s="38"/>
      <c r="U116" s="38"/>
      <c r="V116" s="38"/>
      <c r="W116" s="38"/>
      <c r="X116" s="38"/>
      <c r="Y116" s="38"/>
      <c r="Z116" s="38"/>
      <c r="AA116" s="38"/>
    </row>
    <row r="117" spans="1:27" ht="19.5" customHeight="1" x14ac:dyDescent="0.2">
      <c r="A117" s="21">
        <v>4450</v>
      </c>
      <c r="B117" s="21">
        <v>6190</v>
      </c>
      <c r="C117" s="21">
        <v>390</v>
      </c>
      <c r="D117" s="21">
        <v>6</v>
      </c>
      <c r="E117" s="22" t="s">
        <v>114</v>
      </c>
      <c r="F117" s="37" t="s">
        <v>124</v>
      </c>
      <c r="G117" s="22"/>
      <c r="H117" s="29">
        <v>20000</v>
      </c>
      <c r="I117" s="29">
        <v>20000</v>
      </c>
      <c r="J117" s="24">
        <f t="shared" si="5"/>
        <v>40000</v>
      </c>
      <c r="K117" s="3" t="s">
        <v>7</v>
      </c>
      <c r="L117" s="25">
        <v>9032</v>
      </c>
      <c r="M117" s="38"/>
      <c r="N117" s="27" t="s">
        <v>72</v>
      </c>
      <c r="O117" s="26" t="s">
        <v>101</v>
      </c>
      <c r="P117" s="39"/>
      <c r="Q117" s="40"/>
      <c r="R117" s="38"/>
      <c r="S117" s="38"/>
      <c r="T117" s="38"/>
      <c r="U117" s="38"/>
      <c r="V117" s="38"/>
      <c r="W117" s="38"/>
      <c r="X117" s="38"/>
      <c r="Y117" s="38"/>
      <c r="Z117" s="38"/>
      <c r="AA117" s="38"/>
    </row>
    <row r="118" spans="1:27" ht="19.5" customHeight="1" x14ac:dyDescent="0.2">
      <c r="A118" s="21">
        <v>4450</v>
      </c>
      <c r="B118" s="21">
        <v>7800</v>
      </c>
      <c r="C118" s="21">
        <v>460</v>
      </c>
      <c r="D118" s="21">
        <v>6</v>
      </c>
      <c r="E118" s="22" t="s">
        <v>114</v>
      </c>
      <c r="F118" s="37" t="s">
        <v>125</v>
      </c>
      <c r="G118" s="22"/>
      <c r="H118" s="29">
        <v>10000</v>
      </c>
      <c r="I118" s="29">
        <v>10000</v>
      </c>
      <c r="J118" s="24">
        <f t="shared" si="5"/>
        <v>20000</v>
      </c>
      <c r="K118" s="3" t="s">
        <v>7</v>
      </c>
      <c r="L118" s="25">
        <v>9032</v>
      </c>
      <c r="M118" s="38"/>
      <c r="N118" s="27" t="s">
        <v>72</v>
      </c>
      <c r="O118" s="26" t="s">
        <v>101</v>
      </c>
      <c r="P118" s="39"/>
      <c r="Q118" s="40"/>
      <c r="R118" s="38"/>
      <c r="S118" s="38"/>
      <c r="T118" s="38"/>
      <c r="U118" s="38"/>
      <c r="V118" s="38"/>
      <c r="W118" s="38"/>
      <c r="X118" s="38"/>
      <c r="Y118" s="38"/>
      <c r="Z118" s="38"/>
      <c r="AA118" s="38"/>
    </row>
    <row r="119" spans="1:27" ht="19.5" customHeight="1" x14ac:dyDescent="0.2">
      <c r="A119" s="21">
        <v>4450</v>
      </c>
      <c r="B119" s="21">
        <v>7800</v>
      </c>
      <c r="C119" s="21">
        <v>160</v>
      </c>
      <c r="D119" s="21">
        <v>6</v>
      </c>
      <c r="E119" s="22" t="s">
        <v>114</v>
      </c>
      <c r="F119" s="37" t="s">
        <v>125</v>
      </c>
      <c r="G119" s="22"/>
      <c r="H119" s="29">
        <v>25000</v>
      </c>
      <c r="I119" s="29">
        <v>20000</v>
      </c>
      <c r="J119" s="24">
        <f t="shared" si="5"/>
        <v>45000</v>
      </c>
      <c r="K119" s="3" t="s">
        <v>7</v>
      </c>
      <c r="L119" s="25">
        <v>9032</v>
      </c>
      <c r="M119" s="38"/>
      <c r="N119" s="27" t="s">
        <v>72</v>
      </c>
      <c r="O119" s="26" t="s">
        <v>101</v>
      </c>
      <c r="P119" s="39"/>
      <c r="Q119" s="40"/>
      <c r="R119" s="38"/>
      <c r="S119" s="38"/>
      <c r="T119" s="38"/>
      <c r="U119" s="38"/>
      <c r="V119" s="38"/>
      <c r="W119" s="38"/>
      <c r="X119" s="38"/>
      <c r="Y119" s="38"/>
      <c r="Z119" s="38"/>
      <c r="AA119" s="38"/>
    </row>
    <row r="120" spans="1:27" ht="19.5" customHeight="1" x14ac:dyDescent="0.2">
      <c r="A120" s="21">
        <v>4450</v>
      </c>
      <c r="B120" s="21">
        <v>7800</v>
      </c>
      <c r="C120" s="21">
        <v>200</v>
      </c>
      <c r="D120" s="21">
        <v>6</v>
      </c>
      <c r="E120" s="22" t="s">
        <v>114</v>
      </c>
      <c r="F120" s="37" t="s">
        <v>125</v>
      </c>
      <c r="G120" s="22"/>
      <c r="H120" s="24">
        <f t="shared" ref="H120:I120" si="7">H119*0.2023</f>
        <v>5057.5</v>
      </c>
      <c r="I120" s="24">
        <f t="shared" si="7"/>
        <v>4046</v>
      </c>
      <c r="J120" s="24">
        <f t="shared" si="5"/>
        <v>9103.5</v>
      </c>
      <c r="K120" s="3" t="s">
        <v>7</v>
      </c>
      <c r="L120" s="25">
        <v>9032</v>
      </c>
      <c r="M120" s="38"/>
      <c r="N120" s="27" t="s">
        <v>72</v>
      </c>
      <c r="O120" s="26" t="s">
        <v>101</v>
      </c>
      <c r="P120" s="39"/>
      <c r="Q120" s="40"/>
      <c r="R120" s="38"/>
      <c r="S120" s="38"/>
      <c r="T120" s="38"/>
      <c r="U120" s="38"/>
      <c r="V120" s="38"/>
      <c r="W120" s="38"/>
      <c r="X120" s="38"/>
      <c r="Y120" s="38"/>
      <c r="Z120" s="38"/>
      <c r="AA120" s="38"/>
    </row>
    <row r="121" spans="1:27" ht="19.5" customHeight="1" x14ac:dyDescent="0.2">
      <c r="A121" s="21">
        <v>4450</v>
      </c>
      <c r="B121" s="21">
        <v>5100</v>
      </c>
      <c r="C121" s="21">
        <v>390</v>
      </c>
      <c r="D121" s="21">
        <v>6</v>
      </c>
      <c r="E121" s="22" t="s">
        <v>114</v>
      </c>
      <c r="F121" s="37" t="s">
        <v>126</v>
      </c>
      <c r="G121" s="22"/>
      <c r="H121" s="29">
        <v>35000</v>
      </c>
      <c r="I121" s="29">
        <v>35000</v>
      </c>
      <c r="J121" s="24">
        <f t="shared" si="5"/>
        <v>70000</v>
      </c>
      <c r="K121" s="3" t="s">
        <v>7</v>
      </c>
      <c r="L121" s="25">
        <v>9032</v>
      </c>
      <c r="M121" s="38"/>
      <c r="N121" s="27" t="s">
        <v>72</v>
      </c>
      <c r="O121" s="26" t="s">
        <v>101</v>
      </c>
      <c r="P121" s="39"/>
      <c r="Q121" s="40"/>
      <c r="R121" s="38"/>
      <c r="S121" s="38"/>
      <c r="T121" s="38"/>
      <c r="U121" s="38"/>
      <c r="V121" s="38"/>
      <c r="W121" s="38"/>
      <c r="X121" s="38"/>
      <c r="Y121" s="38"/>
      <c r="Z121" s="38"/>
      <c r="AA121" s="38"/>
    </row>
    <row r="122" spans="1:27" ht="19.5" customHeight="1" x14ac:dyDescent="0.2">
      <c r="A122" s="21">
        <v>4450</v>
      </c>
      <c r="B122" s="21">
        <v>6500</v>
      </c>
      <c r="C122" s="21">
        <v>390</v>
      </c>
      <c r="D122" s="21">
        <v>6</v>
      </c>
      <c r="E122" s="22" t="s">
        <v>114</v>
      </c>
      <c r="F122" s="37" t="s">
        <v>127</v>
      </c>
      <c r="G122" s="22"/>
      <c r="H122" s="29">
        <v>150000</v>
      </c>
      <c r="I122" s="29">
        <v>100000</v>
      </c>
      <c r="J122" s="24">
        <f t="shared" si="5"/>
        <v>250000</v>
      </c>
      <c r="K122" s="3" t="s">
        <v>7</v>
      </c>
      <c r="L122" s="25">
        <v>9032</v>
      </c>
      <c r="M122" s="38"/>
      <c r="N122" s="27" t="s">
        <v>72</v>
      </c>
      <c r="O122" s="26" t="s">
        <v>101</v>
      </c>
      <c r="P122" s="39"/>
      <c r="Q122" s="40"/>
      <c r="R122" s="38"/>
      <c r="S122" s="38"/>
      <c r="T122" s="38"/>
      <c r="U122" s="38"/>
      <c r="V122" s="38"/>
      <c r="W122" s="38"/>
      <c r="X122" s="38"/>
      <c r="Y122" s="38"/>
      <c r="Z122" s="38"/>
      <c r="AA122" s="38"/>
    </row>
    <row r="123" spans="1:27" ht="19.5" customHeight="1" x14ac:dyDescent="0.2">
      <c r="A123" s="21">
        <v>4450</v>
      </c>
      <c r="B123" s="21">
        <v>6110</v>
      </c>
      <c r="C123" s="21">
        <v>330</v>
      </c>
      <c r="D123" s="21">
        <v>6</v>
      </c>
      <c r="E123" s="22" t="s">
        <v>114</v>
      </c>
      <c r="F123" s="37" t="s">
        <v>128</v>
      </c>
      <c r="G123" s="22"/>
      <c r="H123" s="29">
        <v>10000</v>
      </c>
      <c r="I123" s="24"/>
      <c r="J123" s="24">
        <f t="shared" si="5"/>
        <v>10000</v>
      </c>
      <c r="K123" s="3" t="s">
        <v>7</v>
      </c>
      <c r="L123" s="25">
        <v>9032</v>
      </c>
      <c r="M123" s="38"/>
      <c r="N123" s="27" t="s">
        <v>72</v>
      </c>
      <c r="O123" s="26" t="s">
        <v>101</v>
      </c>
      <c r="P123" s="39"/>
      <c r="Q123" s="40"/>
      <c r="R123" s="38"/>
      <c r="S123" s="38"/>
      <c r="T123" s="38"/>
      <c r="U123" s="38"/>
      <c r="V123" s="38"/>
      <c r="W123" s="38"/>
      <c r="X123" s="38"/>
      <c r="Y123" s="38"/>
      <c r="Z123" s="38"/>
      <c r="AA123" s="38"/>
    </row>
    <row r="124" spans="1:27" ht="19.5" customHeight="1" x14ac:dyDescent="0.2">
      <c r="A124" s="21">
        <v>4450</v>
      </c>
      <c r="B124" s="22">
        <v>7300</v>
      </c>
      <c r="C124" s="22">
        <v>644</v>
      </c>
      <c r="D124" s="22">
        <v>1</v>
      </c>
      <c r="E124" s="22" t="s">
        <v>129</v>
      </c>
      <c r="F124" s="23" t="s">
        <v>130</v>
      </c>
      <c r="G124" s="22"/>
      <c r="H124" s="24">
        <v>42306</v>
      </c>
      <c r="I124" s="24"/>
      <c r="J124" s="24">
        <f t="shared" si="5"/>
        <v>42306</v>
      </c>
      <c r="K124" s="3" t="s">
        <v>14</v>
      </c>
      <c r="L124" s="25">
        <v>9037</v>
      </c>
      <c r="N124" s="27" t="s">
        <v>90</v>
      </c>
      <c r="O124" s="26" t="s">
        <v>101</v>
      </c>
      <c r="P124" s="2"/>
      <c r="Q124" s="4"/>
    </row>
    <row r="125" spans="1:27" ht="19.5" customHeight="1" x14ac:dyDescent="0.2">
      <c r="A125" s="21">
        <v>4450</v>
      </c>
      <c r="B125" s="22">
        <v>5200</v>
      </c>
      <c r="C125" s="22">
        <v>510</v>
      </c>
      <c r="D125" s="22">
        <v>2</v>
      </c>
      <c r="E125" s="22" t="s">
        <v>129</v>
      </c>
      <c r="F125" s="23" t="s">
        <v>131</v>
      </c>
      <c r="G125" s="22"/>
      <c r="H125" s="24">
        <v>11000</v>
      </c>
      <c r="I125" s="24"/>
      <c r="J125" s="24">
        <f t="shared" si="5"/>
        <v>11000</v>
      </c>
      <c r="K125" s="3" t="s">
        <v>9</v>
      </c>
      <c r="L125" s="25">
        <v>9046</v>
      </c>
      <c r="N125" s="25" t="s">
        <v>30</v>
      </c>
      <c r="O125" s="26" t="s">
        <v>101</v>
      </c>
      <c r="P125" s="2"/>
      <c r="Q125" s="4"/>
    </row>
    <row r="126" spans="1:27" ht="19.5" customHeight="1" x14ac:dyDescent="0.2">
      <c r="A126" s="21">
        <v>4450</v>
      </c>
      <c r="B126" s="22">
        <v>7400</v>
      </c>
      <c r="C126" s="22">
        <v>641</v>
      </c>
      <c r="D126" s="22">
        <v>1</v>
      </c>
      <c r="E126" s="22" t="s">
        <v>132</v>
      </c>
      <c r="F126" s="23" t="s">
        <v>133</v>
      </c>
      <c r="G126" s="22"/>
      <c r="H126" s="24">
        <v>1330000</v>
      </c>
      <c r="I126" s="24"/>
      <c r="J126" s="24">
        <f t="shared" si="5"/>
        <v>1330000</v>
      </c>
      <c r="K126" s="3" t="s">
        <v>12</v>
      </c>
      <c r="L126" s="25">
        <v>9050</v>
      </c>
      <c r="N126" s="27" t="s">
        <v>134</v>
      </c>
      <c r="O126" s="26" t="s">
        <v>101</v>
      </c>
      <c r="P126" s="2"/>
      <c r="Q126" s="4"/>
    </row>
    <row r="127" spans="1:27" ht="19.5" customHeight="1" x14ac:dyDescent="0.2">
      <c r="A127" s="21">
        <v>4450</v>
      </c>
      <c r="B127" s="22">
        <v>7400</v>
      </c>
      <c r="C127" s="22">
        <v>671</v>
      </c>
      <c r="D127" s="22">
        <v>1</v>
      </c>
      <c r="E127" s="22" t="s">
        <v>132</v>
      </c>
      <c r="F127" s="23" t="s">
        <v>133</v>
      </c>
      <c r="G127" s="22"/>
      <c r="H127" s="24">
        <v>1680000</v>
      </c>
      <c r="I127" s="24"/>
      <c r="J127" s="24">
        <f t="shared" si="5"/>
        <v>1680000</v>
      </c>
      <c r="K127" s="3" t="s">
        <v>12</v>
      </c>
      <c r="L127" s="25">
        <v>9050</v>
      </c>
      <c r="N127" s="27" t="s">
        <v>134</v>
      </c>
      <c r="O127" s="26" t="s">
        <v>101</v>
      </c>
      <c r="P127" s="2"/>
      <c r="Q127" s="4"/>
    </row>
    <row r="128" spans="1:27" ht="19.5" customHeight="1" x14ac:dyDescent="0.2">
      <c r="A128" s="21">
        <v>4450</v>
      </c>
      <c r="B128" s="22">
        <v>7400</v>
      </c>
      <c r="C128" s="22">
        <v>681</v>
      </c>
      <c r="D128" s="22">
        <v>2</v>
      </c>
      <c r="E128" s="22" t="s">
        <v>132</v>
      </c>
      <c r="F128" s="23" t="s">
        <v>135</v>
      </c>
      <c r="G128" s="22"/>
      <c r="H128" s="24">
        <v>2718020</v>
      </c>
      <c r="I128" s="24"/>
      <c r="J128" s="24">
        <f t="shared" si="5"/>
        <v>2718020</v>
      </c>
      <c r="K128" s="3" t="s">
        <v>12</v>
      </c>
      <c r="L128" s="25">
        <v>9050</v>
      </c>
      <c r="N128" s="27" t="s">
        <v>134</v>
      </c>
      <c r="O128" s="26" t="s">
        <v>101</v>
      </c>
      <c r="P128" s="2"/>
      <c r="Q128" s="4"/>
    </row>
    <row r="129" spans="1:17" ht="19.5" customHeight="1" x14ac:dyDescent="0.2">
      <c r="A129" s="21">
        <v>4450</v>
      </c>
      <c r="B129" s="22">
        <v>7400</v>
      </c>
      <c r="C129" s="22">
        <v>681</v>
      </c>
      <c r="D129" s="22">
        <v>2</v>
      </c>
      <c r="E129" s="22" t="s">
        <v>132</v>
      </c>
      <c r="F129" s="23" t="s">
        <v>136</v>
      </c>
      <c r="G129" s="22"/>
      <c r="H129" s="24">
        <v>4816457</v>
      </c>
      <c r="I129" s="24"/>
      <c r="J129" s="24">
        <f t="shared" si="5"/>
        <v>4816457</v>
      </c>
      <c r="K129" s="3" t="s">
        <v>12</v>
      </c>
      <c r="L129" s="25">
        <v>9050</v>
      </c>
      <c r="N129" s="27" t="s">
        <v>134</v>
      </c>
      <c r="O129" s="26" t="s">
        <v>101</v>
      </c>
      <c r="P129" s="2"/>
      <c r="Q129" s="4"/>
    </row>
    <row r="130" spans="1:17" ht="19.5" customHeight="1" x14ac:dyDescent="0.2">
      <c r="A130" s="21">
        <v>4450</v>
      </c>
      <c r="B130" s="22">
        <v>7400</v>
      </c>
      <c r="C130" s="22">
        <v>681</v>
      </c>
      <c r="D130" s="22">
        <v>2</v>
      </c>
      <c r="E130" s="22" t="s">
        <v>132</v>
      </c>
      <c r="F130" s="23" t="s">
        <v>137</v>
      </c>
      <c r="G130" s="22"/>
      <c r="H130" s="24">
        <v>9465398</v>
      </c>
      <c r="I130" s="24"/>
      <c r="J130" s="24">
        <f t="shared" si="5"/>
        <v>9465398</v>
      </c>
      <c r="K130" s="3" t="s">
        <v>12</v>
      </c>
      <c r="L130" s="25">
        <v>9050</v>
      </c>
      <c r="N130" s="27" t="s">
        <v>134</v>
      </c>
      <c r="O130" s="26" t="s">
        <v>101</v>
      </c>
      <c r="P130" s="2"/>
      <c r="Q130" s="4"/>
    </row>
    <row r="131" spans="1:17" ht="19.5" customHeight="1" x14ac:dyDescent="0.2">
      <c r="A131" s="21">
        <v>4450</v>
      </c>
      <c r="B131" s="22">
        <v>7900</v>
      </c>
      <c r="C131" s="22">
        <v>510</v>
      </c>
      <c r="D131" s="22">
        <v>1</v>
      </c>
      <c r="E131" s="22" t="s">
        <v>138</v>
      </c>
      <c r="F131" s="23" t="s">
        <v>139</v>
      </c>
      <c r="G131" s="22"/>
      <c r="H131" s="24">
        <v>837148</v>
      </c>
      <c r="I131" s="24"/>
      <c r="J131" s="24">
        <f t="shared" si="5"/>
        <v>837148</v>
      </c>
      <c r="K131" s="3" t="s">
        <v>12</v>
      </c>
      <c r="L131" s="28">
        <v>9088</v>
      </c>
      <c r="N131" s="27" t="s">
        <v>134</v>
      </c>
      <c r="O131" s="26" t="s">
        <v>101</v>
      </c>
      <c r="P131" s="2"/>
      <c r="Q131" s="4"/>
    </row>
    <row r="132" spans="1:17" ht="19.5" customHeight="1" x14ac:dyDescent="0.2">
      <c r="A132" s="21">
        <v>4450</v>
      </c>
      <c r="B132" s="22">
        <v>7900</v>
      </c>
      <c r="C132" s="22">
        <v>641</v>
      </c>
      <c r="D132" s="22">
        <v>1</v>
      </c>
      <c r="E132" s="22" t="s">
        <v>138</v>
      </c>
      <c r="F132" s="23" t="s">
        <v>140</v>
      </c>
      <c r="G132" s="22"/>
      <c r="H132" s="24">
        <v>1964435</v>
      </c>
      <c r="I132" s="24"/>
      <c r="J132" s="24">
        <f t="shared" si="5"/>
        <v>1964435</v>
      </c>
      <c r="K132" s="3" t="s">
        <v>12</v>
      </c>
      <c r="L132" s="28">
        <v>9088</v>
      </c>
      <c r="N132" s="27" t="s">
        <v>134</v>
      </c>
      <c r="O132" s="26" t="s">
        <v>101</v>
      </c>
      <c r="P132" s="2"/>
      <c r="Q132" s="4"/>
    </row>
    <row r="133" spans="1:17" ht="19.5" customHeight="1" x14ac:dyDescent="0.2">
      <c r="A133" s="21">
        <v>4450</v>
      </c>
      <c r="B133" s="22">
        <v>7730</v>
      </c>
      <c r="C133" s="22">
        <v>319</v>
      </c>
      <c r="D133" s="22">
        <v>1</v>
      </c>
      <c r="E133" s="22" t="s">
        <v>141</v>
      </c>
      <c r="F133" s="23" t="s">
        <v>142</v>
      </c>
      <c r="G133" s="22"/>
      <c r="H133" s="24">
        <v>15000</v>
      </c>
      <c r="I133" s="24"/>
      <c r="J133" s="24">
        <f t="shared" si="5"/>
        <v>15000</v>
      </c>
      <c r="K133" s="3" t="s">
        <v>14</v>
      </c>
      <c r="L133" s="28">
        <v>9007</v>
      </c>
      <c r="N133" s="27" t="s">
        <v>90</v>
      </c>
      <c r="O133" s="26" t="s">
        <v>101</v>
      </c>
      <c r="P133" s="2"/>
      <c r="Q133" s="4"/>
    </row>
    <row r="134" spans="1:17" ht="15.75" customHeight="1" x14ac:dyDescent="0.2">
      <c r="A134" s="21">
        <v>4450</v>
      </c>
      <c r="B134" s="22">
        <v>7730</v>
      </c>
      <c r="C134" s="22">
        <v>369</v>
      </c>
      <c r="D134" s="22">
        <v>1</v>
      </c>
      <c r="E134" s="22" t="s">
        <v>141</v>
      </c>
      <c r="F134" s="23" t="s">
        <v>143</v>
      </c>
      <c r="G134" s="22"/>
      <c r="H134" s="24">
        <v>15000</v>
      </c>
      <c r="I134" s="24">
        <v>15000</v>
      </c>
      <c r="J134" s="24">
        <f t="shared" si="5"/>
        <v>30000</v>
      </c>
      <c r="K134" s="3" t="s">
        <v>14</v>
      </c>
      <c r="L134" s="28">
        <v>9007</v>
      </c>
      <c r="N134" s="27" t="s">
        <v>90</v>
      </c>
      <c r="O134" s="26" t="s">
        <v>101</v>
      </c>
      <c r="P134" s="2"/>
      <c r="Q134" s="4"/>
    </row>
    <row r="135" spans="1:17" ht="15.75" customHeight="1" x14ac:dyDescent="0.2">
      <c r="A135" s="30"/>
      <c r="B135" s="30">
        <v>5100</v>
      </c>
      <c r="C135" s="30">
        <v>394</v>
      </c>
      <c r="D135" s="30">
        <v>33</v>
      </c>
      <c r="E135" s="30">
        <v>1</v>
      </c>
      <c r="F135" s="31" t="s">
        <v>144</v>
      </c>
      <c r="G135" s="22"/>
      <c r="H135" s="32">
        <v>590828.25</v>
      </c>
      <c r="I135" s="32">
        <v>400362.92</v>
      </c>
      <c r="J135" s="24">
        <f t="shared" si="5"/>
        <v>991191.16999999993</v>
      </c>
      <c r="K135" s="3"/>
      <c r="L135" s="41"/>
      <c r="N135" s="27" t="s">
        <v>145</v>
      </c>
      <c r="O135" s="26" t="s">
        <v>31</v>
      </c>
      <c r="P135" s="2"/>
      <c r="Q135" s="4"/>
    </row>
    <row r="136" spans="1:17" ht="15.75" customHeight="1" x14ac:dyDescent="0.2">
      <c r="A136" s="30"/>
      <c r="B136" s="30">
        <v>5200</v>
      </c>
      <c r="C136" s="30">
        <v>394</v>
      </c>
      <c r="D136" s="30">
        <v>34</v>
      </c>
      <c r="E136" s="30">
        <v>1</v>
      </c>
      <c r="F136" s="31" t="s">
        <v>146</v>
      </c>
      <c r="G136" s="22"/>
      <c r="H136" s="32">
        <v>117200</v>
      </c>
      <c r="I136" s="32">
        <v>61000</v>
      </c>
      <c r="J136" s="24">
        <f t="shared" si="5"/>
        <v>178200</v>
      </c>
      <c r="K136" s="3"/>
      <c r="L136" s="41"/>
      <c r="N136" s="27" t="s">
        <v>145</v>
      </c>
      <c r="O136" s="26" t="s">
        <v>31</v>
      </c>
      <c r="P136" s="2"/>
      <c r="Q136" s="4"/>
    </row>
    <row r="137" spans="1:17" ht="15.75" customHeight="1" x14ac:dyDescent="0.2">
      <c r="A137" s="30"/>
      <c r="B137" s="30">
        <v>5900</v>
      </c>
      <c r="C137" s="30">
        <v>394</v>
      </c>
      <c r="D137" s="30">
        <v>35</v>
      </c>
      <c r="E137" s="30">
        <v>1</v>
      </c>
      <c r="F137" s="31" t="s">
        <v>147</v>
      </c>
      <c r="G137" s="22"/>
      <c r="H137" s="32">
        <v>78466.5</v>
      </c>
      <c r="I137" s="32">
        <v>105046.5</v>
      </c>
      <c r="J137" s="24">
        <f t="shared" si="5"/>
        <v>183513</v>
      </c>
      <c r="K137" s="3"/>
      <c r="L137" s="41"/>
      <c r="N137" s="27" t="s">
        <v>145</v>
      </c>
      <c r="O137" s="26" t="s">
        <v>31</v>
      </c>
      <c r="P137" s="2"/>
      <c r="Q137" s="4"/>
    </row>
    <row r="138" spans="1:17" ht="15.75" customHeight="1" x14ac:dyDescent="0.2">
      <c r="A138" s="30"/>
      <c r="B138" s="30">
        <v>6100</v>
      </c>
      <c r="C138" s="30">
        <v>394</v>
      </c>
      <c r="D138" s="30">
        <v>36</v>
      </c>
      <c r="E138" s="30">
        <v>1</v>
      </c>
      <c r="F138" s="31" t="s">
        <v>148</v>
      </c>
      <c r="G138" s="22"/>
      <c r="H138" s="32">
        <v>90779.24</v>
      </c>
      <c r="I138" s="32">
        <v>46247.16</v>
      </c>
      <c r="J138" s="24">
        <f t="shared" si="5"/>
        <v>137026.40000000002</v>
      </c>
      <c r="K138" s="3"/>
      <c r="L138" s="41"/>
      <c r="N138" s="27" t="s">
        <v>145</v>
      </c>
      <c r="O138" s="26" t="s">
        <v>31</v>
      </c>
      <c r="P138" s="2"/>
      <c r="Q138" s="4"/>
    </row>
    <row r="139" spans="1:17" ht="15.75" customHeight="1" x14ac:dyDescent="0.2">
      <c r="A139" s="30"/>
      <c r="B139" s="30">
        <v>6300</v>
      </c>
      <c r="C139" s="30">
        <v>394</v>
      </c>
      <c r="D139" s="30">
        <v>37</v>
      </c>
      <c r="E139" s="30">
        <v>1</v>
      </c>
      <c r="F139" s="31" t="s">
        <v>149</v>
      </c>
      <c r="G139" s="22"/>
      <c r="H139" s="32">
        <v>71645.19</v>
      </c>
      <c r="I139" s="32"/>
      <c r="J139" s="24">
        <f t="shared" si="5"/>
        <v>71645.19</v>
      </c>
      <c r="K139" s="3"/>
      <c r="L139" s="41"/>
      <c r="N139" s="27" t="s">
        <v>145</v>
      </c>
      <c r="O139" s="26" t="s">
        <v>31</v>
      </c>
      <c r="P139" s="2"/>
      <c r="Q139" s="4"/>
    </row>
    <row r="140" spans="1:17" ht="15.75" customHeight="1" x14ac:dyDescent="0.2">
      <c r="A140" s="30"/>
      <c r="B140" s="30">
        <v>5100</v>
      </c>
      <c r="C140" s="30">
        <v>394</v>
      </c>
      <c r="D140" s="42">
        <v>1</v>
      </c>
      <c r="E140" s="30">
        <v>2</v>
      </c>
      <c r="F140" s="31" t="s">
        <v>144</v>
      </c>
      <c r="G140" s="22"/>
      <c r="H140" s="32">
        <v>1230503.17</v>
      </c>
      <c r="I140" s="32">
        <v>458717.6</v>
      </c>
      <c r="J140" s="24">
        <f t="shared" si="5"/>
        <v>1689220.77</v>
      </c>
      <c r="K140" s="3"/>
      <c r="L140" s="41"/>
      <c r="N140" s="27" t="s">
        <v>145</v>
      </c>
      <c r="O140" s="26" t="s">
        <v>101</v>
      </c>
      <c r="P140" s="2"/>
      <c r="Q140" s="4"/>
    </row>
    <row r="141" spans="1:17" ht="15.75" customHeight="1" x14ac:dyDescent="0.2">
      <c r="A141" s="30"/>
      <c r="B141" s="30">
        <v>5900</v>
      </c>
      <c r="C141" s="30">
        <v>394</v>
      </c>
      <c r="D141" s="42">
        <v>2</v>
      </c>
      <c r="E141" s="30">
        <v>2</v>
      </c>
      <c r="F141" s="31" t="s">
        <v>150</v>
      </c>
      <c r="G141" s="22"/>
      <c r="H141" s="32">
        <v>31500</v>
      </c>
      <c r="I141" s="32">
        <v>3500</v>
      </c>
      <c r="J141" s="24">
        <f t="shared" si="5"/>
        <v>35000</v>
      </c>
      <c r="K141" s="3"/>
      <c r="L141" s="41"/>
      <c r="N141" s="27" t="s">
        <v>145</v>
      </c>
      <c r="O141" s="26" t="s">
        <v>101</v>
      </c>
      <c r="P141" s="2"/>
      <c r="Q141" s="4"/>
    </row>
    <row r="142" spans="1:17" ht="15.75" customHeight="1" x14ac:dyDescent="0.2">
      <c r="A142" s="30"/>
      <c r="B142" s="30">
        <v>6100</v>
      </c>
      <c r="C142" s="30">
        <v>394</v>
      </c>
      <c r="D142" s="42">
        <v>3</v>
      </c>
      <c r="E142" s="30">
        <v>2</v>
      </c>
      <c r="F142" s="31" t="s">
        <v>148</v>
      </c>
      <c r="G142" s="22"/>
      <c r="H142" s="32"/>
      <c r="I142" s="43">
        <v>30704</v>
      </c>
      <c r="J142" s="24">
        <f t="shared" si="5"/>
        <v>30704</v>
      </c>
      <c r="K142" s="3"/>
      <c r="L142" s="41"/>
      <c r="N142" s="27" t="s">
        <v>145</v>
      </c>
      <c r="O142" s="26" t="s">
        <v>101</v>
      </c>
      <c r="P142" s="2"/>
      <c r="Q142" s="4"/>
    </row>
    <row r="143" spans="1:17" ht="15.75" customHeight="1" x14ac:dyDescent="0.2">
      <c r="A143" s="30"/>
      <c r="B143" s="30">
        <v>6300</v>
      </c>
      <c r="C143" s="30">
        <v>394</v>
      </c>
      <c r="D143" s="42">
        <v>4</v>
      </c>
      <c r="E143" s="30">
        <v>2</v>
      </c>
      <c r="F143" s="31" t="s">
        <v>149</v>
      </c>
      <c r="G143" s="22"/>
      <c r="H143" s="32">
        <v>49245</v>
      </c>
      <c r="I143" s="32">
        <v>25368</v>
      </c>
      <c r="J143" s="24">
        <f t="shared" si="5"/>
        <v>74613</v>
      </c>
      <c r="K143" s="3"/>
      <c r="L143" s="41"/>
      <c r="N143" s="27" t="s">
        <v>145</v>
      </c>
      <c r="O143" s="26" t="s">
        <v>101</v>
      </c>
      <c r="P143" s="2"/>
      <c r="Q143" s="4"/>
    </row>
    <row r="144" spans="1:17" ht="15.75" customHeight="1" x14ac:dyDescent="0.2">
      <c r="A144" s="30"/>
      <c r="B144" s="30">
        <v>6400</v>
      </c>
      <c r="C144" s="30">
        <v>394</v>
      </c>
      <c r="D144" s="42">
        <v>5</v>
      </c>
      <c r="E144" s="30">
        <v>2</v>
      </c>
      <c r="F144" s="31" t="s">
        <v>151</v>
      </c>
      <c r="G144" s="22"/>
      <c r="H144" s="32">
        <v>4400</v>
      </c>
      <c r="I144" s="32">
        <v>15773.8</v>
      </c>
      <c r="J144" s="24">
        <f t="shared" si="5"/>
        <v>20173.8</v>
      </c>
      <c r="K144" s="3"/>
      <c r="L144" s="41"/>
      <c r="N144" s="27" t="s">
        <v>145</v>
      </c>
      <c r="O144" s="26" t="s">
        <v>101</v>
      </c>
      <c r="P144" s="2"/>
      <c r="Q144" s="4"/>
    </row>
    <row r="145" spans="1:17" ht="15.75" customHeight="1" x14ac:dyDescent="0.2">
      <c r="A145" s="30"/>
      <c r="B145" s="30">
        <v>6500</v>
      </c>
      <c r="C145" s="30">
        <v>394</v>
      </c>
      <c r="D145" s="42">
        <v>6</v>
      </c>
      <c r="E145" s="30">
        <v>2</v>
      </c>
      <c r="F145" s="31" t="s">
        <v>152</v>
      </c>
      <c r="G145" s="22"/>
      <c r="H145" s="32">
        <v>5651</v>
      </c>
      <c r="I145" s="32">
        <v>4578.78</v>
      </c>
      <c r="J145" s="24">
        <f t="shared" si="5"/>
        <v>10229.779999999999</v>
      </c>
      <c r="K145" s="3"/>
      <c r="L145" s="41"/>
      <c r="N145" s="27" t="s">
        <v>145</v>
      </c>
      <c r="O145" s="26" t="s">
        <v>101</v>
      </c>
      <c r="P145" s="2"/>
      <c r="Q145" s="4"/>
    </row>
    <row r="146" spans="1:17" ht="15.75" customHeight="1" x14ac:dyDescent="0.2">
      <c r="A146" s="30"/>
      <c r="B146" s="30">
        <v>7300</v>
      </c>
      <c r="C146" s="30">
        <v>394</v>
      </c>
      <c r="D146" s="42">
        <v>7</v>
      </c>
      <c r="E146" s="30">
        <v>2</v>
      </c>
      <c r="F146" s="31" t="s">
        <v>153</v>
      </c>
      <c r="G146" s="22"/>
      <c r="H146" s="32">
        <v>53870</v>
      </c>
      <c r="I146" s="32">
        <v>46419</v>
      </c>
      <c r="J146" s="24">
        <f t="shared" si="5"/>
        <v>100289</v>
      </c>
      <c r="K146" s="3"/>
      <c r="L146" s="41"/>
      <c r="N146" s="27" t="s">
        <v>145</v>
      </c>
      <c r="O146" s="26" t="s">
        <v>101</v>
      </c>
      <c r="P146" s="2"/>
      <c r="Q146" s="4"/>
    </row>
    <row r="147" spans="1:17" ht="15.75" customHeight="1" x14ac:dyDescent="0.2">
      <c r="A147" s="30"/>
      <c r="B147" s="30">
        <v>7720</v>
      </c>
      <c r="C147" s="30">
        <v>394</v>
      </c>
      <c r="D147" s="42">
        <v>8</v>
      </c>
      <c r="E147" s="30">
        <v>2</v>
      </c>
      <c r="F147" s="31" t="s">
        <v>154</v>
      </c>
      <c r="G147" s="22"/>
      <c r="H147" s="32">
        <v>7200</v>
      </c>
      <c r="I147" s="32">
        <v>3600</v>
      </c>
      <c r="J147" s="24">
        <f t="shared" si="5"/>
        <v>10800</v>
      </c>
      <c r="K147" s="3"/>
      <c r="L147" s="41"/>
      <c r="N147" s="27" t="s">
        <v>145</v>
      </c>
      <c r="O147" s="26" t="s">
        <v>101</v>
      </c>
      <c r="P147" s="2"/>
      <c r="Q147" s="4"/>
    </row>
    <row r="148" spans="1:17" ht="15.75" customHeight="1" x14ac:dyDescent="0.2">
      <c r="A148" s="30"/>
      <c r="B148" s="30">
        <v>7900</v>
      </c>
      <c r="C148" s="30">
        <v>394</v>
      </c>
      <c r="D148" s="42">
        <v>9</v>
      </c>
      <c r="E148" s="30">
        <v>2</v>
      </c>
      <c r="F148" s="31" t="s">
        <v>155</v>
      </c>
      <c r="G148" s="22"/>
      <c r="H148" s="32">
        <v>55324</v>
      </c>
      <c r="I148" s="32">
        <v>17000</v>
      </c>
      <c r="J148" s="24">
        <f t="shared" si="5"/>
        <v>72324</v>
      </c>
      <c r="K148" s="3"/>
      <c r="L148" s="41"/>
      <c r="N148" s="27" t="s">
        <v>145</v>
      </c>
      <c r="O148" s="26" t="s">
        <v>101</v>
      </c>
      <c r="P148" s="2"/>
      <c r="Q148" s="4"/>
    </row>
    <row r="149" spans="1:17" ht="19.5" customHeight="1" x14ac:dyDescent="0.2">
      <c r="A149" s="22"/>
      <c r="B149" s="22">
        <v>7200</v>
      </c>
      <c r="C149" s="22">
        <v>790</v>
      </c>
      <c r="D149" s="21">
        <v>1</v>
      </c>
      <c r="E149" s="21" t="s">
        <v>156</v>
      </c>
      <c r="F149" s="23" t="s">
        <v>157</v>
      </c>
      <c r="G149" s="22"/>
      <c r="H149" s="24">
        <f>1201640.85+15769</f>
        <v>1217409.8500000001</v>
      </c>
      <c r="I149" s="24">
        <f>311064.05+12945</f>
        <v>324009.05</v>
      </c>
      <c r="J149" s="24">
        <f t="shared" si="5"/>
        <v>1541418.9000000001</v>
      </c>
      <c r="K149" s="3" t="s">
        <v>14</v>
      </c>
      <c r="L149" s="26" t="s">
        <v>158</v>
      </c>
      <c r="N149" s="27" t="s">
        <v>90</v>
      </c>
      <c r="O149" s="26" t="s">
        <v>101</v>
      </c>
      <c r="P149" s="2"/>
      <c r="Q149" s="4"/>
    </row>
    <row r="150" spans="1:17" ht="15.75" customHeight="1" x14ac:dyDescent="0.2">
      <c r="A150" s="44"/>
      <c r="B150" s="77" t="s">
        <v>159</v>
      </c>
      <c r="C150" s="78"/>
      <c r="D150" s="78"/>
      <c r="E150" s="78"/>
      <c r="F150" s="78"/>
      <c r="G150" s="78"/>
      <c r="H150" s="24">
        <f t="shared" ref="H150:J150" si="8">SUM(H10:H149)</f>
        <v>40982624.157100007</v>
      </c>
      <c r="I150" s="24">
        <f t="shared" si="8"/>
        <v>20536063.392900009</v>
      </c>
      <c r="J150" s="24">
        <f t="shared" si="8"/>
        <v>61518687.549999997</v>
      </c>
      <c r="K150" s="3"/>
      <c r="L150" s="41"/>
      <c r="N150" s="2"/>
      <c r="O150" s="26" t="s">
        <v>101</v>
      </c>
      <c r="Q150" s="4"/>
    </row>
    <row r="151" spans="1:17" ht="15.75" customHeight="1" x14ac:dyDescent="0.2">
      <c r="H151" s="2"/>
      <c r="I151" s="2"/>
      <c r="J151" s="2"/>
      <c r="K151" s="3"/>
      <c r="L151" s="41"/>
      <c r="N151" s="2"/>
      <c r="Q151" s="4"/>
    </row>
    <row r="152" spans="1:17" ht="15.75" customHeight="1" x14ac:dyDescent="0.2">
      <c r="A152" s="46"/>
      <c r="B152" s="85" t="s">
        <v>160</v>
      </c>
      <c r="C152" s="81"/>
      <c r="D152" s="81"/>
      <c r="H152" s="2"/>
      <c r="I152" s="2"/>
      <c r="J152" s="2"/>
      <c r="K152" s="3"/>
      <c r="L152" s="41"/>
      <c r="N152" s="2"/>
      <c r="Q152" s="4"/>
    </row>
    <row r="153" spans="1:17" ht="15.75" customHeight="1" x14ac:dyDescent="0.2">
      <c r="A153" s="47"/>
      <c r="B153" s="47"/>
      <c r="C153" s="47"/>
      <c r="D153" s="48" t="s">
        <v>161</v>
      </c>
      <c r="E153" s="80" t="s">
        <v>162</v>
      </c>
      <c r="F153" s="81"/>
      <c r="G153" s="47"/>
      <c r="H153" s="49"/>
      <c r="I153" s="2"/>
      <c r="J153" s="2"/>
      <c r="K153" s="3"/>
      <c r="L153" s="41"/>
      <c r="N153" s="2"/>
      <c r="Q153" s="4"/>
    </row>
    <row r="154" spans="1:17" ht="15.75" customHeight="1" x14ac:dyDescent="0.2">
      <c r="H154" s="2"/>
      <c r="I154" s="2"/>
      <c r="J154" s="2"/>
      <c r="K154" s="3"/>
      <c r="L154" s="41"/>
      <c r="N154" s="2"/>
      <c r="Q154" s="4"/>
    </row>
    <row r="155" spans="1:17" ht="15.75" customHeight="1" x14ac:dyDescent="0.2">
      <c r="A155" s="50"/>
      <c r="B155" s="82" t="s">
        <v>163</v>
      </c>
      <c r="C155" s="81"/>
      <c r="D155" s="81"/>
      <c r="E155" s="81"/>
      <c r="F155" s="81"/>
      <c r="G155" s="81"/>
      <c r="H155" s="81"/>
      <c r="I155" s="2"/>
      <c r="J155" s="2"/>
      <c r="K155" s="3"/>
      <c r="L155" s="41"/>
      <c r="N155" s="2"/>
      <c r="Q155" s="4"/>
    </row>
    <row r="156" spans="1:17" ht="15.75" customHeight="1" x14ac:dyDescent="0.2">
      <c r="A156" s="50"/>
      <c r="B156" s="50"/>
      <c r="C156" s="50"/>
      <c r="D156" s="50"/>
      <c r="E156" s="50"/>
      <c r="F156" s="83" t="s">
        <v>164</v>
      </c>
      <c r="G156" s="81"/>
      <c r="H156" s="51">
        <v>40982624</v>
      </c>
      <c r="I156" s="2">
        <v>20536064</v>
      </c>
      <c r="J156" s="2">
        <f t="shared" ref="J156:J157" si="9">SUM(H156:I156)</f>
        <v>61518688</v>
      </c>
      <c r="K156" s="3"/>
      <c r="L156" s="41"/>
      <c r="N156" s="2"/>
      <c r="Q156" s="4"/>
    </row>
    <row r="157" spans="1:17" ht="18" customHeight="1" x14ac:dyDescent="0.2">
      <c r="F157" s="84" t="s">
        <v>165</v>
      </c>
      <c r="G157" s="81"/>
      <c r="H157" s="2">
        <f t="shared" ref="H157:I157" si="10">H156-H135</f>
        <v>40391795.75</v>
      </c>
      <c r="I157" s="2">
        <f t="shared" si="10"/>
        <v>20135701.079999998</v>
      </c>
      <c r="J157" s="2">
        <f t="shared" si="9"/>
        <v>60527496.829999998</v>
      </c>
      <c r="K157" s="52"/>
      <c r="L157" s="41"/>
      <c r="N157" s="2"/>
      <c r="Q157" s="4"/>
    </row>
    <row r="158" spans="1:17" ht="15.75" customHeight="1" x14ac:dyDescent="0.2">
      <c r="H158" s="2"/>
      <c r="I158" s="2"/>
      <c r="J158" s="2"/>
      <c r="K158" s="52"/>
      <c r="L158" s="41"/>
      <c r="N158" s="2"/>
      <c r="Q158" s="4"/>
    </row>
    <row r="159" spans="1:17" ht="15.75" customHeight="1" x14ac:dyDescent="0.2">
      <c r="G159" s="53" t="s">
        <v>166</v>
      </c>
      <c r="H159" s="2">
        <f t="shared" ref="H159:I159" si="11">H156-H150</f>
        <v>-0.15710000693798065</v>
      </c>
      <c r="I159" s="2">
        <f t="shared" si="11"/>
        <v>0.6070999912917614</v>
      </c>
      <c r="J159" s="2">
        <f>SUM(H159:I159)</f>
        <v>0.44999998435378075</v>
      </c>
      <c r="K159" s="52"/>
      <c r="L159" s="41"/>
      <c r="N159" s="2"/>
      <c r="Q159" s="4"/>
    </row>
    <row r="160" spans="1:17" ht="15.75" customHeight="1" x14ac:dyDescent="0.2">
      <c r="H160" s="2"/>
      <c r="I160" s="2"/>
      <c r="J160" s="2"/>
      <c r="K160" s="3"/>
      <c r="L160" s="41"/>
      <c r="N160" s="2"/>
      <c r="Q160" s="4"/>
    </row>
    <row r="161" spans="7:17" ht="15.75" customHeight="1" x14ac:dyDescent="0.2">
      <c r="G161" s="53" t="s">
        <v>167</v>
      </c>
      <c r="H161" s="2">
        <v>24032817</v>
      </c>
      <c r="I161" s="2">
        <v>6221281</v>
      </c>
      <c r="J161" s="2"/>
      <c r="K161" s="3"/>
      <c r="L161" s="41"/>
      <c r="N161" s="2"/>
      <c r="Q161" s="4"/>
    </row>
    <row r="162" spans="7:17" ht="15.75" customHeight="1" x14ac:dyDescent="0.2">
      <c r="H162" s="2"/>
      <c r="I162" s="2"/>
      <c r="J162" s="2"/>
      <c r="K162" s="3"/>
      <c r="L162" s="41"/>
      <c r="N162" s="2"/>
      <c r="Q162" s="4"/>
    </row>
    <row r="163" spans="7:17" ht="15.75" customHeight="1" x14ac:dyDescent="0.2">
      <c r="H163" s="2"/>
      <c r="I163" s="2"/>
      <c r="J163" s="2"/>
      <c r="K163" s="3"/>
      <c r="L163" s="41"/>
      <c r="N163" s="2"/>
      <c r="Q163" s="4"/>
    </row>
    <row r="164" spans="7:17" ht="15.75" customHeight="1" x14ac:dyDescent="0.2">
      <c r="H164" s="2"/>
      <c r="I164" s="2"/>
      <c r="J164" s="2"/>
      <c r="K164" s="3"/>
      <c r="L164" s="41"/>
      <c r="N164" s="2"/>
      <c r="Q164" s="4"/>
    </row>
    <row r="165" spans="7:17" ht="15.75" customHeight="1" x14ac:dyDescent="0.2">
      <c r="G165" s="54" t="s">
        <v>168</v>
      </c>
      <c r="H165" s="2">
        <f t="shared" ref="H165:J165" si="12">SUM(H135:H148)</f>
        <v>2386612.3499999996</v>
      </c>
      <c r="I165" s="2">
        <f t="shared" si="12"/>
        <v>1218317.76</v>
      </c>
      <c r="J165" s="2">
        <f t="shared" si="12"/>
        <v>3604930.1099999994</v>
      </c>
      <c r="K165" s="3"/>
      <c r="L165" s="41"/>
      <c r="N165" s="2"/>
      <c r="Q165" s="4"/>
    </row>
    <row r="166" spans="7:17" ht="15.75" customHeight="1" x14ac:dyDescent="0.2">
      <c r="H166" s="2"/>
      <c r="I166" s="2"/>
      <c r="J166" s="2"/>
      <c r="K166" s="3"/>
      <c r="L166" s="41"/>
      <c r="N166" s="2"/>
      <c r="Q166" s="4"/>
    </row>
    <row r="167" spans="7:17" ht="15.75" customHeight="1" x14ac:dyDescent="0.2">
      <c r="H167" s="55">
        <f>H165/J165</f>
        <v>0.66204122609189775</v>
      </c>
      <c r="I167" s="55">
        <f>I165/J165</f>
        <v>0.33795877390810225</v>
      </c>
      <c r="J167" s="2"/>
      <c r="K167" s="3"/>
      <c r="L167" s="41"/>
      <c r="N167" s="2"/>
      <c r="Q167" s="4"/>
    </row>
    <row r="168" spans="7:17" ht="15.75" customHeight="1" x14ac:dyDescent="0.2">
      <c r="H168" s="2"/>
      <c r="I168" s="2"/>
      <c r="J168" s="2"/>
      <c r="K168" s="3"/>
      <c r="L168" s="41"/>
      <c r="N168" s="2"/>
      <c r="Q168" s="4"/>
    </row>
    <row r="169" spans="7:17" ht="15.75" customHeight="1" x14ac:dyDescent="0.2">
      <c r="H169" s="2"/>
      <c r="I169" s="2"/>
      <c r="J169" s="2"/>
      <c r="K169" s="3"/>
      <c r="L169" s="41"/>
      <c r="N169" s="2"/>
      <c r="Q169" s="4"/>
    </row>
    <row r="170" spans="7:17" ht="15.75" customHeight="1" x14ac:dyDescent="0.2">
      <c r="H170" s="2"/>
      <c r="I170" s="2"/>
      <c r="J170" s="2"/>
      <c r="K170" s="3"/>
      <c r="L170" s="41"/>
      <c r="N170" s="2"/>
      <c r="Q170" s="4"/>
    </row>
    <row r="171" spans="7:17" ht="15.75" customHeight="1" x14ac:dyDescent="0.2">
      <c r="H171" s="2"/>
      <c r="I171" s="2"/>
      <c r="J171" s="2"/>
      <c r="K171" s="3"/>
      <c r="L171" s="41"/>
      <c r="N171" s="2"/>
      <c r="Q171" s="4"/>
    </row>
    <row r="172" spans="7:17" ht="15.75" customHeight="1" x14ac:dyDescent="0.2">
      <c r="H172" s="2"/>
      <c r="I172" s="2"/>
      <c r="J172" s="2"/>
      <c r="K172" s="3"/>
      <c r="L172" s="41"/>
      <c r="N172" s="2"/>
      <c r="Q172" s="4"/>
    </row>
    <row r="173" spans="7:17" ht="15.75" customHeight="1" x14ac:dyDescent="0.2">
      <c r="H173" s="2"/>
      <c r="I173" s="2"/>
      <c r="J173" s="2"/>
      <c r="K173" s="3"/>
      <c r="L173" s="41"/>
      <c r="N173" s="2"/>
      <c r="Q173" s="4"/>
    </row>
    <row r="174" spans="7:17" ht="15.75" customHeight="1" x14ac:dyDescent="0.2">
      <c r="H174" s="2"/>
      <c r="I174" s="2"/>
      <c r="J174" s="2"/>
      <c r="K174" s="3"/>
      <c r="L174" s="41"/>
      <c r="N174" s="2"/>
      <c r="Q174" s="4"/>
    </row>
    <row r="175" spans="7:17" ht="15.75" customHeight="1" x14ac:dyDescent="0.2">
      <c r="H175" s="2"/>
      <c r="I175" s="2"/>
      <c r="J175" s="2"/>
      <c r="K175" s="3"/>
      <c r="L175" s="41"/>
      <c r="N175" s="2"/>
      <c r="Q175" s="4"/>
    </row>
    <row r="176" spans="7:17" ht="15.75" customHeight="1" x14ac:dyDescent="0.2">
      <c r="H176" s="2"/>
      <c r="I176" s="2"/>
      <c r="J176" s="2"/>
      <c r="K176" s="3"/>
      <c r="L176" s="41"/>
      <c r="N176" s="2"/>
      <c r="Q176" s="4"/>
    </row>
    <row r="177" spans="8:17" ht="15.75" customHeight="1" x14ac:dyDescent="0.2">
      <c r="H177" s="2"/>
      <c r="I177" s="2"/>
      <c r="J177" s="2"/>
      <c r="K177" s="3"/>
      <c r="L177" s="41"/>
      <c r="N177" s="2"/>
      <c r="Q177" s="4"/>
    </row>
    <row r="178" spans="8:17" ht="15.75" customHeight="1" x14ac:dyDescent="0.2">
      <c r="H178" s="2"/>
      <c r="I178" s="2"/>
      <c r="J178" s="2"/>
      <c r="K178" s="3"/>
      <c r="L178" s="41"/>
      <c r="N178" s="2"/>
      <c r="Q178" s="4"/>
    </row>
    <row r="179" spans="8:17" ht="15.75" customHeight="1" x14ac:dyDescent="0.2">
      <c r="H179" s="2"/>
      <c r="I179" s="2"/>
      <c r="J179" s="2"/>
      <c r="K179" s="3"/>
      <c r="L179" s="41"/>
      <c r="N179" s="2"/>
      <c r="Q179" s="4"/>
    </row>
    <row r="180" spans="8:17" ht="15.75" customHeight="1" x14ac:dyDescent="0.2">
      <c r="H180" s="2"/>
      <c r="I180" s="2"/>
      <c r="J180" s="2"/>
      <c r="K180" s="3"/>
      <c r="N180" s="2"/>
      <c r="Q180" s="4"/>
    </row>
    <row r="181" spans="8:17" ht="15.75" customHeight="1" x14ac:dyDescent="0.2">
      <c r="H181" s="2"/>
      <c r="I181" s="2"/>
      <c r="J181" s="2"/>
      <c r="K181" s="3"/>
      <c r="N181" s="2"/>
      <c r="Q181" s="4"/>
    </row>
    <row r="182" spans="8:17" ht="15.75" customHeight="1" x14ac:dyDescent="0.2">
      <c r="H182" s="2"/>
      <c r="I182" s="2"/>
      <c r="J182" s="2"/>
      <c r="K182" s="3"/>
      <c r="N182" s="2"/>
      <c r="Q182" s="4"/>
    </row>
    <row r="183" spans="8:17" ht="15.75" customHeight="1" x14ac:dyDescent="0.2">
      <c r="H183" s="2"/>
      <c r="I183" s="2"/>
      <c r="J183" s="2"/>
      <c r="K183" s="3"/>
      <c r="N183" s="2"/>
      <c r="Q183" s="4"/>
    </row>
    <row r="184" spans="8:17" ht="15.75" customHeight="1" x14ac:dyDescent="0.2">
      <c r="H184" s="2"/>
      <c r="I184" s="2"/>
      <c r="J184" s="2"/>
      <c r="K184" s="3"/>
      <c r="N184" s="2"/>
      <c r="Q184" s="4"/>
    </row>
    <row r="185" spans="8:17" ht="15.75" customHeight="1" x14ac:dyDescent="0.2">
      <c r="H185" s="2"/>
      <c r="I185" s="2"/>
      <c r="J185" s="2"/>
      <c r="K185" s="3"/>
      <c r="N185" s="2"/>
      <c r="Q185" s="4"/>
    </row>
    <row r="186" spans="8:17" ht="15.75" customHeight="1" x14ac:dyDescent="0.2">
      <c r="H186" s="2"/>
      <c r="I186" s="2"/>
      <c r="J186" s="2"/>
      <c r="K186" s="3"/>
      <c r="N186" s="2"/>
      <c r="Q186" s="4"/>
    </row>
    <row r="187" spans="8:17" ht="15.75" customHeight="1" x14ac:dyDescent="0.2">
      <c r="H187" s="2"/>
      <c r="I187" s="2"/>
      <c r="J187" s="2"/>
      <c r="K187" s="3"/>
      <c r="N187" s="2"/>
      <c r="Q187" s="4"/>
    </row>
    <row r="188" spans="8:17" ht="15.75" customHeight="1" x14ac:dyDescent="0.2">
      <c r="H188" s="2"/>
      <c r="I188" s="2"/>
      <c r="J188" s="2"/>
      <c r="K188" s="3"/>
      <c r="N188" s="2"/>
      <c r="Q188" s="4"/>
    </row>
    <row r="189" spans="8:17" ht="15.75" customHeight="1" x14ac:dyDescent="0.2">
      <c r="H189" s="2"/>
      <c r="I189" s="2"/>
      <c r="J189" s="2"/>
      <c r="K189" s="3"/>
      <c r="N189" s="2"/>
      <c r="Q189" s="4"/>
    </row>
    <row r="190" spans="8:17" ht="15.75" customHeight="1" x14ac:dyDescent="0.2">
      <c r="H190" s="2"/>
      <c r="I190" s="2"/>
      <c r="J190" s="2"/>
      <c r="K190" s="3"/>
      <c r="N190" s="2"/>
      <c r="Q190" s="4"/>
    </row>
    <row r="191" spans="8:17" ht="15.75" customHeight="1" x14ac:dyDescent="0.2">
      <c r="H191" s="2"/>
      <c r="I191" s="2"/>
      <c r="J191" s="2"/>
      <c r="K191" s="3"/>
      <c r="N191" s="2"/>
      <c r="Q191" s="4"/>
    </row>
    <row r="192" spans="8:17" ht="15.75" customHeight="1" x14ac:dyDescent="0.2">
      <c r="H192" s="2"/>
      <c r="I192" s="2"/>
      <c r="J192" s="2"/>
      <c r="K192" s="3"/>
      <c r="N192" s="2"/>
      <c r="Q192" s="4"/>
    </row>
    <row r="193" spans="8:17" ht="15.75" customHeight="1" x14ac:dyDescent="0.2">
      <c r="H193" s="2"/>
      <c r="I193" s="2"/>
      <c r="J193" s="2"/>
      <c r="K193" s="3"/>
      <c r="N193" s="2"/>
      <c r="Q193" s="4"/>
    </row>
    <row r="194" spans="8:17" ht="15.75" customHeight="1" x14ac:dyDescent="0.2">
      <c r="H194" s="2"/>
      <c r="I194" s="2"/>
      <c r="J194" s="2"/>
      <c r="K194" s="3"/>
      <c r="N194" s="2"/>
      <c r="Q194" s="4"/>
    </row>
    <row r="195" spans="8:17" ht="15.75" customHeight="1" x14ac:dyDescent="0.2">
      <c r="H195" s="2"/>
      <c r="I195" s="2"/>
      <c r="J195" s="2"/>
      <c r="K195" s="3"/>
      <c r="N195" s="2"/>
      <c r="Q195" s="4"/>
    </row>
    <row r="196" spans="8:17" ht="15.75" customHeight="1" x14ac:dyDescent="0.2">
      <c r="H196" s="2"/>
      <c r="I196" s="2"/>
      <c r="J196" s="2"/>
      <c r="K196" s="3"/>
      <c r="N196" s="2"/>
      <c r="Q196" s="4"/>
    </row>
    <row r="197" spans="8:17" ht="15.75" customHeight="1" x14ac:dyDescent="0.2">
      <c r="H197" s="2"/>
      <c r="I197" s="2"/>
      <c r="J197" s="2"/>
      <c r="K197" s="3"/>
      <c r="N197" s="2"/>
      <c r="Q197" s="4"/>
    </row>
    <row r="198" spans="8:17" ht="15.75" customHeight="1" x14ac:dyDescent="0.2">
      <c r="H198" s="2"/>
      <c r="I198" s="2"/>
      <c r="J198" s="2"/>
      <c r="K198" s="3"/>
      <c r="N198" s="2"/>
      <c r="Q198" s="4"/>
    </row>
    <row r="199" spans="8:17" ht="15.75" customHeight="1" x14ac:dyDescent="0.2">
      <c r="H199" s="2"/>
      <c r="I199" s="2"/>
      <c r="J199" s="2"/>
      <c r="K199" s="3"/>
      <c r="N199" s="2"/>
      <c r="Q199" s="4"/>
    </row>
    <row r="200" spans="8:17" ht="15.75" customHeight="1" x14ac:dyDescent="0.2">
      <c r="H200" s="2"/>
      <c r="I200" s="2"/>
      <c r="J200" s="2"/>
      <c r="K200" s="3"/>
      <c r="N200" s="2"/>
      <c r="Q200" s="4"/>
    </row>
    <row r="201" spans="8:17" ht="15.75" customHeight="1" x14ac:dyDescent="0.2">
      <c r="H201" s="2"/>
      <c r="I201" s="2"/>
      <c r="J201" s="2"/>
      <c r="K201" s="3"/>
      <c r="N201" s="2"/>
      <c r="Q201" s="4"/>
    </row>
    <row r="202" spans="8:17" ht="15.75" customHeight="1" x14ac:dyDescent="0.2">
      <c r="H202" s="2"/>
      <c r="I202" s="2"/>
      <c r="J202" s="2"/>
      <c r="K202" s="3"/>
      <c r="N202" s="2"/>
      <c r="Q202" s="4"/>
    </row>
    <row r="203" spans="8:17" ht="15.75" customHeight="1" x14ac:dyDescent="0.2">
      <c r="H203" s="2"/>
      <c r="I203" s="2"/>
      <c r="J203" s="2"/>
      <c r="K203" s="3"/>
      <c r="N203" s="2"/>
      <c r="Q203" s="4"/>
    </row>
    <row r="204" spans="8:17" ht="15.75" customHeight="1" x14ac:dyDescent="0.2">
      <c r="H204" s="2"/>
      <c r="I204" s="2"/>
      <c r="J204" s="2"/>
      <c r="K204" s="3"/>
      <c r="N204" s="2"/>
      <c r="Q204" s="4"/>
    </row>
    <row r="205" spans="8:17" ht="15.75" customHeight="1" x14ac:dyDescent="0.2">
      <c r="H205" s="2"/>
      <c r="I205" s="2"/>
      <c r="J205" s="2"/>
      <c r="K205" s="3"/>
      <c r="N205" s="2"/>
      <c r="Q205" s="4"/>
    </row>
    <row r="206" spans="8:17" ht="15.75" customHeight="1" x14ac:dyDescent="0.2">
      <c r="H206" s="2"/>
      <c r="I206" s="2"/>
      <c r="J206" s="2"/>
      <c r="K206" s="3"/>
      <c r="N206" s="2"/>
      <c r="Q206" s="4"/>
    </row>
    <row r="207" spans="8:17" ht="15.75" customHeight="1" x14ac:dyDescent="0.2">
      <c r="H207" s="2"/>
      <c r="I207" s="2"/>
      <c r="J207" s="2"/>
      <c r="K207" s="3"/>
      <c r="N207" s="2"/>
      <c r="Q207" s="4"/>
    </row>
    <row r="208" spans="8:17" ht="15.75" customHeight="1" x14ac:dyDescent="0.2">
      <c r="H208" s="2"/>
      <c r="I208" s="2"/>
      <c r="J208" s="2"/>
      <c r="K208" s="3"/>
      <c r="N208" s="2"/>
      <c r="Q208" s="4"/>
    </row>
    <row r="209" spans="8:17" ht="15.75" customHeight="1" x14ac:dyDescent="0.2">
      <c r="H209" s="2"/>
      <c r="I209" s="2"/>
      <c r="J209" s="2"/>
      <c r="K209" s="3"/>
      <c r="N209" s="2"/>
      <c r="Q209" s="4"/>
    </row>
    <row r="210" spans="8:17" ht="15.75" customHeight="1" x14ac:dyDescent="0.2">
      <c r="H210" s="2"/>
      <c r="I210" s="2"/>
      <c r="J210" s="2"/>
      <c r="K210" s="3"/>
      <c r="N210" s="2"/>
      <c r="Q210" s="4"/>
    </row>
    <row r="211" spans="8:17" ht="15.75" customHeight="1" x14ac:dyDescent="0.2">
      <c r="H211" s="2"/>
      <c r="I211" s="2"/>
      <c r="J211" s="2"/>
      <c r="K211" s="3"/>
      <c r="N211" s="2"/>
      <c r="Q211" s="4"/>
    </row>
    <row r="212" spans="8:17" ht="15.75" customHeight="1" x14ac:dyDescent="0.2">
      <c r="H212" s="2"/>
      <c r="I212" s="2"/>
      <c r="J212" s="2"/>
      <c r="K212" s="3"/>
      <c r="N212" s="2"/>
      <c r="Q212" s="4"/>
    </row>
    <row r="213" spans="8:17" ht="15.75" customHeight="1" x14ac:dyDescent="0.2">
      <c r="H213" s="2"/>
      <c r="I213" s="2"/>
      <c r="J213" s="2"/>
      <c r="K213" s="3"/>
      <c r="N213" s="2"/>
      <c r="Q213" s="4"/>
    </row>
    <row r="214" spans="8:17" ht="15.75" customHeight="1" x14ac:dyDescent="0.2">
      <c r="H214" s="2"/>
      <c r="I214" s="2"/>
      <c r="J214" s="2"/>
      <c r="K214" s="3"/>
      <c r="N214" s="2"/>
      <c r="Q214" s="4"/>
    </row>
    <row r="215" spans="8:17" ht="15.75" customHeight="1" x14ac:dyDescent="0.2">
      <c r="H215" s="2"/>
      <c r="I215" s="2"/>
      <c r="J215" s="2"/>
      <c r="K215" s="3"/>
      <c r="N215" s="2"/>
      <c r="Q215" s="4"/>
    </row>
    <row r="216" spans="8:17" ht="15.75" customHeight="1" x14ac:dyDescent="0.2">
      <c r="H216" s="2"/>
      <c r="I216" s="2"/>
      <c r="J216" s="2"/>
      <c r="K216" s="3"/>
      <c r="N216" s="2"/>
      <c r="Q216" s="4"/>
    </row>
    <row r="217" spans="8:17" ht="15.75" customHeight="1" x14ac:dyDescent="0.2">
      <c r="H217" s="2"/>
      <c r="I217" s="2"/>
      <c r="J217" s="2"/>
      <c r="K217" s="3"/>
      <c r="N217" s="2"/>
      <c r="Q217" s="4"/>
    </row>
    <row r="218" spans="8:17" ht="15.75" customHeight="1" x14ac:dyDescent="0.2">
      <c r="H218" s="2"/>
      <c r="I218" s="2"/>
      <c r="J218" s="2"/>
      <c r="K218" s="3"/>
      <c r="N218" s="2"/>
      <c r="Q218" s="4"/>
    </row>
    <row r="219" spans="8:17" ht="15.75" customHeight="1" x14ac:dyDescent="0.2">
      <c r="H219" s="2"/>
      <c r="I219" s="2"/>
      <c r="J219" s="2"/>
      <c r="K219" s="3"/>
      <c r="N219" s="2"/>
      <c r="Q219" s="4"/>
    </row>
    <row r="220" spans="8:17" ht="15.75" customHeight="1" x14ac:dyDescent="0.2">
      <c r="H220" s="2"/>
      <c r="I220" s="2"/>
      <c r="J220" s="2"/>
      <c r="K220" s="3"/>
      <c r="N220" s="2"/>
      <c r="Q220" s="4"/>
    </row>
    <row r="221" spans="8:17" ht="15.75" customHeight="1" x14ac:dyDescent="0.2">
      <c r="H221" s="2"/>
      <c r="I221" s="2"/>
      <c r="J221" s="2"/>
      <c r="K221" s="3"/>
      <c r="N221" s="2"/>
      <c r="Q221" s="4"/>
    </row>
    <row r="222" spans="8:17" ht="15.75" customHeight="1" x14ac:dyDescent="0.2">
      <c r="H222" s="2"/>
      <c r="I222" s="2"/>
      <c r="J222" s="2"/>
      <c r="K222" s="3"/>
      <c r="N222" s="2"/>
      <c r="Q222" s="4"/>
    </row>
    <row r="223" spans="8:17" ht="15.75" customHeight="1" x14ac:dyDescent="0.2">
      <c r="H223" s="2"/>
      <c r="I223" s="2"/>
      <c r="J223" s="2"/>
      <c r="K223" s="3"/>
      <c r="N223" s="2"/>
      <c r="Q223" s="4"/>
    </row>
    <row r="224" spans="8:17" ht="15.75" customHeight="1" x14ac:dyDescent="0.2">
      <c r="H224" s="2"/>
      <c r="I224" s="2"/>
      <c r="J224" s="2"/>
      <c r="K224" s="3"/>
      <c r="N224" s="2"/>
      <c r="Q224" s="4"/>
    </row>
    <row r="225" spans="8:17" ht="15.75" customHeight="1" x14ac:dyDescent="0.2">
      <c r="H225" s="2"/>
      <c r="I225" s="2"/>
      <c r="J225" s="2"/>
      <c r="K225" s="3"/>
      <c r="N225" s="2"/>
      <c r="Q225" s="4"/>
    </row>
    <row r="226" spans="8:17" ht="15.75" customHeight="1" x14ac:dyDescent="0.2">
      <c r="H226" s="2"/>
      <c r="I226" s="2"/>
      <c r="J226" s="2"/>
      <c r="K226" s="3"/>
      <c r="N226" s="2"/>
      <c r="Q226" s="4"/>
    </row>
    <row r="227" spans="8:17" ht="15.75" customHeight="1" x14ac:dyDescent="0.2">
      <c r="H227" s="2"/>
      <c r="I227" s="2"/>
      <c r="J227" s="2"/>
      <c r="K227" s="3"/>
      <c r="N227" s="2"/>
      <c r="Q227" s="4"/>
    </row>
    <row r="228" spans="8:17" ht="15.75" customHeight="1" x14ac:dyDescent="0.2">
      <c r="H228" s="2"/>
      <c r="I228" s="2"/>
      <c r="J228" s="2"/>
      <c r="K228" s="3"/>
      <c r="N228" s="2"/>
      <c r="Q228" s="4"/>
    </row>
    <row r="229" spans="8:17" ht="15.75" customHeight="1" x14ac:dyDescent="0.2">
      <c r="H229" s="2"/>
      <c r="I229" s="2"/>
      <c r="J229" s="2"/>
      <c r="K229" s="3"/>
      <c r="N229" s="2"/>
      <c r="Q229" s="4"/>
    </row>
    <row r="230" spans="8:17" ht="15.75" customHeight="1" x14ac:dyDescent="0.2">
      <c r="H230" s="2"/>
      <c r="I230" s="2"/>
      <c r="J230" s="2"/>
      <c r="K230" s="3"/>
      <c r="N230" s="2"/>
      <c r="Q230" s="4"/>
    </row>
    <row r="231" spans="8:17" ht="15.75" customHeight="1" x14ac:dyDescent="0.2">
      <c r="H231" s="2"/>
      <c r="I231" s="2"/>
      <c r="J231" s="2"/>
      <c r="K231" s="3"/>
      <c r="N231" s="2"/>
      <c r="Q231" s="4"/>
    </row>
    <row r="232" spans="8:17" ht="15.75" customHeight="1" x14ac:dyDescent="0.2">
      <c r="H232" s="2"/>
      <c r="I232" s="2"/>
      <c r="J232" s="2"/>
      <c r="K232" s="3"/>
      <c r="N232" s="2"/>
      <c r="Q232" s="4"/>
    </row>
    <row r="233" spans="8:17" ht="15.75" customHeight="1" x14ac:dyDescent="0.2">
      <c r="H233" s="2"/>
      <c r="I233" s="2"/>
      <c r="J233" s="2"/>
      <c r="K233" s="3"/>
      <c r="N233" s="2"/>
      <c r="Q233" s="4"/>
    </row>
    <row r="234" spans="8:17" ht="15.75" customHeight="1" x14ac:dyDescent="0.2">
      <c r="H234" s="2"/>
      <c r="I234" s="2"/>
      <c r="J234" s="2"/>
      <c r="K234" s="3"/>
      <c r="N234" s="2"/>
      <c r="Q234" s="4"/>
    </row>
    <row r="235" spans="8:17" ht="15.75" customHeight="1" x14ac:dyDescent="0.2">
      <c r="H235" s="2"/>
      <c r="I235" s="2"/>
      <c r="J235" s="2"/>
      <c r="K235" s="3"/>
      <c r="N235" s="2"/>
      <c r="Q235" s="4"/>
    </row>
    <row r="236" spans="8:17" ht="15.75" customHeight="1" x14ac:dyDescent="0.2">
      <c r="H236" s="2"/>
      <c r="I236" s="2"/>
      <c r="J236" s="2"/>
      <c r="K236" s="3"/>
      <c r="N236" s="2"/>
      <c r="Q236" s="4"/>
    </row>
    <row r="237" spans="8:17" ht="15.75" customHeight="1" x14ac:dyDescent="0.2">
      <c r="H237" s="2"/>
      <c r="I237" s="2"/>
      <c r="J237" s="2"/>
      <c r="K237" s="3"/>
      <c r="N237" s="2"/>
      <c r="Q237" s="4"/>
    </row>
    <row r="238" spans="8:17" ht="15.75" customHeight="1" x14ac:dyDescent="0.2">
      <c r="H238" s="2"/>
      <c r="I238" s="2"/>
      <c r="J238" s="2"/>
      <c r="K238" s="3"/>
      <c r="N238" s="2"/>
      <c r="Q238" s="4"/>
    </row>
    <row r="239" spans="8:17" ht="15.75" customHeight="1" x14ac:dyDescent="0.2">
      <c r="H239" s="2"/>
      <c r="I239" s="2"/>
      <c r="J239" s="2"/>
      <c r="K239" s="3"/>
      <c r="N239" s="2"/>
      <c r="Q239" s="4"/>
    </row>
    <row r="240" spans="8:17" ht="15.75" customHeight="1" x14ac:dyDescent="0.2">
      <c r="H240" s="2"/>
      <c r="I240" s="2"/>
      <c r="J240" s="2"/>
      <c r="K240" s="3"/>
      <c r="N240" s="2"/>
      <c r="Q240" s="4"/>
    </row>
    <row r="241" spans="8:17" ht="15.75" customHeight="1" x14ac:dyDescent="0.2">
      <c r="H241" s="2"/>
      <c r="I241" s="2"/>
      <c r="J241" s="2"/>
      <c r="K241" s="3"/>
      <c r="N241" s="2"/>
      <c r="Q241" s="4"/>
    </row>
    <row r="242" spans="8:17" ht="15.75" customHeight="1" x14ac:dyDescent="0.2">
      <c r="H242" s="2"/>
      <c r="I242" s="2"/>
      <c r="J242" s="2"/>
      <c r="K242" s="3"/>
      <c r="N242" s="2"/>
      <c r="Q242" s="4"/>
    </row>
    <row r="243" spans="8:17" ht="15.75" customHeight="1" x14ac:dyDescent="0.2">
      <c r="H243" s="2"/>
      <c r="I243" s="2"/>
      <c r="J243" s="2"/>
      <c r="K243" s="3"/>
      <c r="N243" s="2"/>
      <c r="Q243" s="4"/>
    </row>
    <row r="244" spans="8:17" ht="15.75" customHeight="1" x14ac:dyDescent="0.2">
      <c r="H244" s="2"/>
      <c r="I244" s="2"/>
      <c r="J244" s="2"/>
      <c r="K244" s="3"/>
      <c r="N244" s="2"/>
      <c r="Q244" s="4"/>
    </row>
    <row r="245" spans="8:17" ht="15.75" customHeight="1" x14ac:dyDescent="0.2">
      <c r="H245" s="2"/>
      <c r="I245" s="2"/>
      <c r="J245" s="2"/>
      <c r="K245" s="3"/>
      <c r="N245" s="2"/>
      <c r="Q245" s="4"/>
    </row>
    <row r="246" spans="8:17" ht="15.75" customHeight="1" x14ac:dyDescent="0.2">
      <c r="H246" s="2"/>
      <c r="I246" s="2"/>
      <c r="J246" s="2"/>
      <c r="K246" s="3"/>
      <c r="N246" s="2"/>
      <c r="Q246" s="4"/>
    </row>
    <row r="247" spans="8:17" ht="15.75" customHeight="1" x14ac:dyDescent="0.2">
      <c r="H247" s="2"/>
      <c r="I247" s="2"/>
      <c r="J247" s="2"/>
      <c r="K247" s="3"/>
      <c r="N247" s="2"/>
      <c r="Q247" s="4"/>
    </row>
    <row r="248" spans="8:17" ht="15.75" customHeight="1" x14ac:dyDescent="0.2">
      <c r="H248" s="2"/>
      <c r="I248" s="2"/>
      <c r="J248" s="2"/>
      <c r="K248" s="3"/>
      <c r="N248" s="2"/>
      <c r="Q248" s="4"/>
    </row>
    <row r="249" spans="8:17" ht="15.75" customHeight="1" x14ac:dyDescent="0.2">
      <c r="H249" s="2"/>
      <c r="I249" s="2"/>
      <c r="J249" s="2"/>
      <c r="K249" s="3"/>
      <c r="N249" s="2"/>
      <c r="Q249" s="4"/>
    </row>
    <row r="250" spans="8:17" ht="15.75" customHeight="1" x14ac:dyDescent="0.2">
      <c r="H250" s="2"/>
      <c r="I250" s="2"/>
      <c r="J250" s="2"/>
      <c r="K250" s="3"/>
      <c r="N250" s="2"/>
      <c r="Q250" s="4"/>
    </row>
    <row r="251" spans="8:17" ht="15.75" customHeight="1" x14ac:dyDescent="0.2">
      <c r="H251" s="2"/>
      <c r="I251" s="2"/>
      <c r="J251" s="2"/>
      <c r="K251" s="3"/>
      <c r="N251" s="2"/>
      <c r="Q251" s="4"/>
    </row>
    <row r="252" spans="8:17" ht="15.75" customHeight="1" x14ac:dyDescent="0.2">
      <c r="H252" s="2"/>
      <c r="I252" s="2"/>
      <c r="J252" s="2"/>
      <c r="K252" s="3"/>
      <c r="N252" s="2"/>
      <c r="Q252" s="4"/>
    </row>
    <row r="253" spans="8:17" ht="15.75" customHeight="1" x14ac:dyDescent="0.2">
      <c r="H253" s="2"/>
      <c r="I253" s="2"/>
      <c r="J253" s="2"/>
      <c r="K253" s="3"/>
      <c r="N253" s="2"/>
      <c r="Q253" s="4"/>
    </row>
    <row r="254" spans="8:17" ht="15.75" customHeight="1" x14ac:dyDescent="0.2">
      <c r="H254" s="2"/>
      <c r="I254" s="2"/>
      <c r="J254" s="2"/>
      <c r="K254" s="3"/>
      <c r="N254" s="2"/>
      <c r="Q254" s="4"/>
    </row>
    <row r="255" spans="8:17" ht="15.75" customHeight="1" x14ac:dyDescent="0.2">
      <c r="H255" s="2"/>
      <c r="I255" s="2"/>
      <c r="J255" s="2"/>
      <c r="K255" s="3"/>
      <c r="N255" s="2"/>
      <c r="Q255" s="4"/>
    </row>
    <row r="256" spans="8:17" ht="15.75" customHeight="1" x14ac:dyDescent="0.2">
      <c r="H256" s="2"/>
      <c r="I256" s="2"/>
      <c r="J256" s="2"/>
      <c r="K256" s="3"/>
      <c r="N256" s="2"/>
      <c r="Q256" s="4"/>
    </row>
    <row r="257" spans="8:17" ht="15.75" customHeight="1" x14ac:dyDescent="0.2">
      <c r="H257" s="2"/>
      <c r="I257" s="2"/>
      <c r="J257" s="2"/>
      <c r="K257" s="3"/>
      <c r="N257" s="2"/>
      <c r="Q257" s="4"/>
    </row>
    <row r="258" spans="8:17" ht="15.75" customHeight="1" x14ac:dyDescent="0.2">
      <c r="H258" s="2"/>
      <c r="I258" s="2"/>
      <c r="J258" s="2"/>
      <c r="K258" s="3"/>
      <c r="N258" s="2"/>
      <c r="Q258" s="4"/>
    </row>
    <row r="259" spans="8:17" ht="15.75" customHeight="1" x14ac:dyDescent="0.2">
      <c r="H259" s="2"/>
      <c r="I259" s="2"/>
      <c r="J259" s="2"/>
      <c r="K259" s="3"/>
      <c r="N259" s="2"/>
      <c r="Q259" s="4"/>
    </row>
    <row r="260" spans="8:17" ht="15.75" customHeight="1" x14ac:dyDescent="0.2">
      <c r="H260" s="2"/>
      <c r="I260" s="2"/>
      <c r="J260" s="2"/>
      <c r="K260" s="3"/>
      <c r="N260" s="2"/>
      <c r="Q260" s="4"/>
    </row>
    <row r="261" spans="8:17" ht="15.75" customHeight="1" x14ac:dyDescent="0.2">
      <c r="H261" s="2"/>
      <c r="I261" s="2"/>
      <c r="J261" s="2"/>
      <c r="K261" s="3"/>
      <c r="N261" s="2"/>
      <c r="Q261" s="4"/>
    </row>
    <row r="262" spans="8:17" ht="15.75" customHeight="1" x14ac:dyDescent="0.2">
      <c r="H262" s="2"/>
      <c r="I262" s="2"/>
      <c r="J262" s="2"/>
      <c r="K262" s="3"/>
      <c r="N262" s="2"/>
      <c r="Q262" s="4"/>
    </row>
    <row r="263" spans="8:17" ht="15.75" customHeight="1" x14ac:dyDescent="0.2">
      <c r="H263" s="2"/>
      <c r="I263" s="2"/>
      <c r="J263" s="2"/>
      <c r="K263" s="3"/>
      <c r="N263" s="2"/>
      <c r="Q263" s="4"/>
    </row>
    <row r="264" spans="8:17" ht="15.75" customHeight="1" x14ac:dyDescent="0.2">
      <c r="H264" s="2"/>
      <c r="I264" s="2"/>
      <c r="J264" s="2"/>
      <c r="K264" s="3"/>
      <c r="N264" s="2"/>
      <c r="Q264" s="4"/>
    </row>
    <row r="265" spans="8:17" ht="15.75" customHeight="1" x14ac:dyDescent="0.2">
      <c r="H265" s="2"/>
      <c r="I265" s="2"/>
      <c r="J265" s="2"/>
      <c r="K265" s="3"/>
      <c r="N265" s="2"/>
      <c r="Q265" s="4"/>
    </row>
    <row r="266" spans="8:17" ht="15.75" customHeight="1" x14ac:dyDescent="0.2">
      <c r="H266" s="2"/>
      <c r="I266" s="2"/>
      <c r="J266" s="2"/>
      <c r="K266" s="3"/>
      <c r="N266" s="2"/>
      <c r="Q266" s="4"/>
    </row>
    <row r="267" spans="8:17" ht="15.75" customHeight="1" x14ac:dyDescent="0.2">
      <c r="H267" s="2"/>
      <c r="I267" s="2"/>
      <c r="J267" s="2"/>
      <c r="K267" s="3"/>
      <c r="N267" s="2"/>
      <c r="Q267" s="4"/>
    </row>
    <row r="268" spans="8:17" ht="15.75" customHeight="1" x14ac:dyDescent="0.2">
      <c r="H268" s="2"/>
      <c r="I268" s="2"/>
      <c r="J268" s="2"/>
      <c r="K268" s="3"/>
      <c r="N268" s="2"/>
      <c r="Q268" s="4"/>
    </row>
    <row r="269" spans="8:17" ht="15.75" customHeight="1" x14ac:dyDescent="0.2">
      <c r="H269" s="2"/>
      <c r="I269" s="2"/>
      <c r="J269" s="2"/>
      <c r="K269" s="3"/>
      <c r="N269" s="2"/>
      <c r="Q269" s="4"/>
    </row>
    <row r="270" spans="8:17" ht="15.75" customHeight="1" x14ac:dyDescent="0.2">
      <c r="H270" s="2"/>
      <c r="I270" s="2"/>
      <c r="J270" s="2"/>
      <c r="K270" s="3"/>
      <c r="N270" s="2"/>
      <c r="Q270" s="4"/>
    </row>
    <row r="271" spans="8:17" ht="15.75" customHeight="1" x14ac:dyDescent="0.2">
      <c r="H271" s="2"/>
      <c r="I271" s="2"/>
      <c r="J271" s="2"/>
      <c r="K271" s="3"/>
      <c r="N271" s="2"/>
      <c r="Q271" s="4"/>
    </row>
    <row r="272" spans="8:17" ht="15.75" customHeight="1" x14ac:dyDescent="0.2">
      <c r="H272" s="2"/>
      <c r="I272" s="2"/>
      <c r="J272" s="2"/>
      <c r="K272" s="3"/>
      <c r="N272" s="2"/>
      <c r="Q272" s="4"/>
    </row>
    <row r="273" spans="8:17" ht="15.75" customHeight="1" x14ac:dyDescent="0.2">
      <c r="H273" s="2"/>
      <c r="I273" s="2"/>
      <c r="J273" s="2"/>
      <c r="K273" s="3"/>
      <c r="N273" s="2"/>
      <c r="Q273" s="4"/>
    </row>
    <row r="274" spans="8:17" ht="15.75" customHeight="1" x14ac:dyDescent="0.2">
      <c r="H274" s="2"/>
      <c r="I274" s="2"/>
      <c r="J274" s="2"/>
      <c r="K274" s="3"/>
      <c r="N274" s="2"/>
      <c r="Q274" s="4"/>
    </row>
    <row r="275" spans="8:17" ht="15.75" customHeight="1" x14ac:dyDescent="0.2">
      <c r="H275" s="2"/>
      <c r="I275" s="2"/>
      <c r="J275" s="2"/>
      <c r="K275" s="3"/>
      <c r="N275" s="2"/>
      <c r="Q275" s="4"/>
    </row>
    <row r="276" spans="8:17" ht="15.75" customHeight="1" x14ac:dyDescent="0.2">
      <c r="H276" s="2"/>
      <c r="I276" s="2"/>
      <c r="J276" s="2"/>
      <c r="K276" s="3"/>
      <c r="N276" s="2"/>
      <c r="Q276" s="4"/>
    </row>
    <row r="277" spans="8:17" ht="15.75" customHeight="1" x14ac:dyDescent="0.2">
      <c r="H277" s="2"/>
      <c r="I277" s="2"/>
      <c r="J277" s="2"/>
      <c r="K277" s="3"/>
      <c r="N277" s="2"/>
      <c r="Q277" s="4"/>
    </row>
    <row r="278" spans="8:17" ht="15.75" customHeight="1" x14ac:dyDescent="0.2">
      <c r="H278" s="2"/>
      <c r="I278" s="2"/>
      <c r="J278" s="2"/>
      <c r="K278" s="3"/>
      <c r="N278" s="2"/>
      <c r="Q278" s="4"/>
    </row>
    <row r="279" spans="8:17" ht="15.75" customHeight="1" x14ac:dyDescent="0.2">
      <c r="H279" s="2"/>
      <c r="I279" s="2"/>
      <c r="J279" s="2"/>
      <c r="K279" s="3"/>
      <c r="N279" s="2"/>
      <c r="Q279" s="4"/>
    </row>
    <row r="280" spans="8:17" ht="15.75" customHeight="1" x14ac:dyDescent="0.2">
      <c r="H280" s="2"/>
      <c r="I280" s="2"/>
      <c r="J280" s="2"/>
      <c r="K280" s="3"/>
      <c r="N280" s="2"/>
      <c r="Q280" s="4"/>
    </row>
    <row r="281" spans="8:17" ht="15.75" customHeight="1" x14ac:dyDescent="0.2">
      <c r="H281" s="2"/>
      <c r="I281" s="2"/>
      <c r="J281" s="2"/>
      <c r="K281" s="3"/>
      <c r="N281" s="2"/>
      <c r="Q281" s="4"/>
    </row>
    <row r="282" spans="8:17" ht="15.75" customHeight="1" x14ac:dyDescent="0.2">
      <c r="H282" s="2"/>
      <c r="I282" s="2"/>
      <c r="J282" s="2"/>
      <c r="K282" s="3"/>
      <c r="N282" s="2"/>
      <c r="Q282" s="4"/>
    </row>
    <row r="283" spans="8:17" ht="15.75" customHeight="1" x14ac:dyDescent="0.2">
      <c r="H283" s="2"/>
      <c r="I283" s="2"/>
      <c r="J283" s="2"/>
      <c r="K283" s="3"/>
      <c r="N283" s="2"/>
      <c r="Q283" s="4"/>
    </row>
    <row r="284" spans="8:17" ht="15.75" customHeight="1" x14ac:dyDescent="0.2">
      <c r="H284" s="2"/>
      <c r="I284" s="2"/>
      <c r="J284" s="2"/>
      <c r="K284" s="3"/>
      <c r="N284" s="2"/>
      <c r="Q284" s="4"/>
    </row>
    <row r="285" spans="8:17" ht="15.75" customHeight="1" x14ac:dyDescent="0.2">
      <c r="H285" s="2"/>
      <c r="I285" s="2"/>
      <c r="J285" s="2"/>
      <c r="K285" s="3"/>
      <c r="N285" s="2"/>
      <c r="Q285" s="4"/>
    </row>
    <row r="286" spans="8:17" ht="15.75" customHeight="1" x14ac:dyDescent="0.2">
      <c r="H286" s="2"/>
      <c r="I286" s="2"/>
      <c r="J286" s="2"/>
      <c r="K286" s="3"/>
      <c r="N286" s="2"/>
      <c r="Q286" s="4"/>
    </row>
    <row r="287" spans="8:17" ht="15.75" customHeight="1" x14ac:dyDescent="0.2">
      <c r="H287" s="2"/>
      <c r="I287" s="2"/>
      <c r="J287" s="2"/>
      <c r="K287" s="3"/>
      <c r="N287" s="2"/>
      <c r="Q287" s="4"/>
    </row>
    <row r="288" spans="8:17" ht="15.75" customHeight="1" x14ac:dyDescent="0.2">
      <c r="H288" s="2"/>
      <c r="I288" s="2"/>
      <c r="J288" s="2"/>
      <c r="K288" s="3"/>
      <c r="N288" s="2"/>
      <c r="Q288" s="4"/>
    </row>
    <row r="289" spans="8:17" ht="15.75" customHeight="1" x14ac:dyDescent="0.2">
      <c r="H289" s="2"/>
      <c r="I289" s="2"/>
      <c r="J289" s="2"/>
      <c r="K289" s="3"/>
      <c r="N289" s="2"/>
      <c r="Q289" s="4"/>
    </row>
    <row r="290" spans="8:17" ht="15.75" customHeight="1" x14ac:dyDescent="0.2">
      <c r="H290" s="2"/>
      <c r="I290" s="2"/>
      <c r="J290" s="2"/>
      <c r="K290" s="3"/>
      <c r="N290" s="2"/>
      <c r="Q290" s="4"/>
    </row>
    <row r="291" spans="8:17" ht="15.75" customHeight="1" x14ac:dyDescent="0.2">
      <c r="H291" s="2"/>
      <c r="I291" s="2"/>
      <c r="J291" s="2"/>
      <c r="K291" s="3"/>
      <c r="N291" s="2"/>
      <c r="Q291" s="4"/>
    </row>
    <row r="292" spans="8:17" ht="15.75" customHeight="1" x14ac:dyDescent="0.2">
      <c r="H292" s="2"/>
      <c r="I292" s="2"/>
      <c r="J292" s="2"/>
      <c r="K292" s="3"/>
      <c r="N292" s="2"/>
      <c r="Q292" s="4"/>
    </row>
    <row r="293" spans="8:17" ht="15.75" customHeight="1" x14ac:dyDescent="0.2">
      <c r="H293" s="2"/>
      <c r="I293" s="2"/>
      <c r="J293" s="2"/>
      <c r="K293" s="3"/>
      <c r="N293" s="2"/>
      <c r="Q293" s="4"/>
    </row>
    <row r="294" spans="8:17" ht="15.75" customHeight="1" x14ac:dyDescent="0.2">
      <c r="H294" s="2"/>
      <c r="I294" s="2"/>
      <c r="J294" s="2"/>
      <c r="K294" s="3"/>
      <c r="N294" s="2"/>
      <c r="Q294" s="4"/>
    </row>
    <row r="295" spans="8:17" ht="15.75" customHeight="1" x14ac:dyDescent="0.2">
      <c r="H295" s="2"/>
      <c r="I295" s="2"/>
      <c r="J295" s="2"/>
      <c r="K295" s="3"/>
      <c r="N295" s="2"/>
      <c r="Q295" s="4"/>
    </row>
    <row r="296" spans="8:17" ht="15.75" customHeight="1" x14ac:dyDescent="0.2">
      <c r="H296" s="2"/>
      <c r="I296" s="2"/>
      <c r="J296" s="2"/>
      <c r="K296" s="3"/>
      <c r="N296" s="2"/>
      <c r="Q296" s="4"/>
    </row>
    <row r="297" spans="8:17" ht="15.75" customHeight="1" x14ac:dyDescent="0.2">
      <c r="H297" s="2"/>
      <c r="I297" s="2"/>
      <c r="J297" s="2"/>
      <c r="K297" s="3"/>
      <c r="N297" s="2"/>
      <c r="Q297" s="4"/>
    </row>
    <row r="298" spans="8:17" ht="15.75" customHeight="1" x14ac:dyDescent="0.2">
      <c r="H298" s="2"/>
      <c r="I298" s="2"/>
      <c r="J298" s="2"/>
      <c r="K298" s="3"/>
      <c r="N298" s="2"/>
      <c r="Q298" s="4"/>
    </row>
    <row r="299" spans="8:17" ht="15.75" customHeight="1" x14ac:dyDescent="0.2">
      <c r="H299" s="2"/>
      <c r="I299" s="2"/>
      <c r="J299" s="2"/>
      <c r="K299" s="3"/>
      <c r="N299" s="2"/>
      <c r="Q299" s="4"/>
    </row>
    <row r="300" spans="8:17" ht="15.75" customHeight="1" x14ac:dyDescent="0.2">
      <c r="H300" s="2"/>
      <c r="I300" s="2"/>
      <c r="J300" s="2"/>
      <c r="K300" s="3"/>
      <c r="N300" s="2"/>
      <c r="Q300" s="4"/>
    </row>
    <row r="301" spans="8:17" ht="15.75" customHeight="1" x14ac:dyDescent="0.2">
      <c r="H301" s="2"/>
      <c r="I301" s="2"/>
      <c r="J301" s="2"/>
      <c r="K301" s="3"/>
      <c r="N301" s="2"/>
      <c r="Q301" s="4"/>
    </row>
    <row r="302" spans="8:17" ht="15.75" customHeight="1" x14ac:dyDescent="0.2">
      <c r="H302" s="2"/>
      <c r="I302" s="2"/>
      <c r="J302" s="2"/>
      <c r="K302" s="3"/>
      <c r="N302" s="2"/>
      <c r="Q302" s="4"/>
    </row>
    <row r="303" spans="8:17" ht="15.75" customHeight="1" x14ac:dyDescent="0.2">
      <c r="H303" s="2"/>
      <c r="I303" s="2"/>
      <c r="J303" s="2"/>
      <c r="K303" s="3"/>
      <c r="N303" s="2"/>
      <c r="Q303" s="4"/>
    </row>
    <row r="304" spans="8:17" ht="15.75" customHeight="1" x14ac:dyDescent="0.2">
      <c r="H304" s="2"/>
      <c r="I304" s="2"/>
      <c r="J304" s="2"/>
      <c r="K304" s="3"/>
      <c r="N304" s="2"/>
      <c r="Q304" s="4"/>
    </row>
    <row r="305" spans="8:17" ht="15.75" customHeight="1" x14ac:dyDescent="0.2">
      <c r="H305" s="2"/>
      <c r="I305" s="2"/>
      <c r="J305" s="2"/>
      <c r="K305" s="3"/>
      <c r="N305" s="2"/>
      <c r="Q305" s="4"/>
    </row>
    <row r="306" spans="8:17" ht="15.75" customHeight="1" x14ac:dyDescent="0.2">
      <c r="H306" s="2"/>
      <c r="I306" s="2"/>
      <c r="J306" s="2"/>
      <c r="K306" s="3"/>
      <c r="N306" s="2"/>
      <c r="Q306" s="4"/>
    </row>
    <row r="307" spans="8:17" ht="15.75" customHeight="1" x14ac:dyDescent="0.2">
      <c r="H307" s="2"/>
      <c r="I307" s="2"/>
      <c r="J307" s="2"/>
      <c r="K307" s="3"/>
      <c r="N307" s="2"/>
      <c r="Q307" s="4"/>
    </row>
    <row r="308" spans="8:17" ht="15.75" customHeight="1" x14ac:dyDescent="0.2">
      <c r="H308" s="2"/>
      <c r="I308" s="2"/>
      <c r="J308" s="2"/>
      <c r="K308" s="3"/>
      <c r="N308" s="2"/>
      <c r="Q308" s="4"/>
    </row>
    <row r="309" spans="8:17" ht="15.75" customHeight="1" x14ac:dyDescent="0.2">
      <c r="H309" s="2"/>
      <c r="I309" s="2"/>
      <c r="J309" s="2"/>
      <c r="K309" s="3"/>
      <c r="N309" s="2"/>
      <c r="Q309" s="4"/>
    </row>
    <row r="310" spans="8:17" ht="15.75" customHeight="1" x14ac:dyDescent="0.2">
      <c r="H310" s="2"/>
      <c r="I310" s="2"/>
      <c r="J310" s="2"/>
      <c r="K310" s="3"/>
      <c r="N310" s="2"/>
      <c r="Q310" s="4"/>
    </row>
    <row r="311" spans="8:17" ht="15.75" customHeight="1" x14ac:dyDescent="0.2">
      <c r="H311" s="2"/>
      <c r="I311" s="2"/>
      <c r="J311" s="2"/>
      <c r="K311" s="3"/>
      <c r="N311" s="2"/>
      <c r="Q311" s="4"/>
    </row>
    <row r="312" spans="8:17" ht="15.75" customHeight="1" x14ac:dyDescent="0.2">
      <c r="H312" s="2"/>
      <c r="I312" s="2"/>
      <c r="J312" s="2"/>
      <c r="K312" s="3"/>
      <c r="N312" s="2"/>
      <c r="Q312" s="4"/>
    </row>
    <row r="313" spans="8:17" ht="15.75" customHeight="1" x14ac:dyDescent="0.2">
      <c r="H313" s="2"/>
      <c r="I313" s="2"/>
      <c r="J313" s="2"/>
      <c r="K313" s="3"/>
      <c r="N313" s="2"/>
      <c r="Q313" s="4"/>
    </row>
    <row r="314" spans="8:17" ht="15.75" customHeight="1" x14ac:dyDescent="0.2">
      <c r="H314" s="2"/>
      <c r="I314" s="2"/>
      <c r="J314" s="2"/>
      <c r="K314" s="3"/>
      <c r="N314" s="2"/>
      <c r="Q314" s="4"/>
    </row>
    <row r="315" spans="8:17" ht="15.75" customHeight="1" x14ac:dyDescent="0.2">
      <c r="H315" s="2"/>
      <c r="I315" s="2"/>
      <c r="J315" s="2"/>
      <c r="K315" s="3"/>
      <c r="N315" s="2"/>
      <c r="Q315" s="4"/>
    </row>
    <row r="316" spans="8:17" ht="15.75" customHeight="1" x14ac:dyDescent="0.2">
      <c r="H316" s="2"/>
      <c r="I316" s="2"/>
      <c r="J316" s="2"/>
      <c r="K316" s="3"/>
      <c r="N316" s="2"/>
      <c r="Q316" s="4"/>
    </row>
    <row r="317" spans="8:17" ht="15.75" customHeight="1" x14ac:dyDescent="0.2">
      <c r="H317" s="2"/>
      <c r="I317" s="2"/>
      <c r="J317" s="2"/>
      <c r="K317" s="3"/>
      <c r="N317" s="2"/>
      <c r="Q317" s="4"/>
    </row>
    <row r="318" spans="8:17" ht="15.75" customHeight="1" x14ac:dyDescent="0.2">
      <c r="H318" s="2"/>
      <c r="I318" s="2"/>
      <c r="J318" s="2"/>
      <c r="K318" s="3"/>
      <c r="N318" s="2"/>
      <c r="Q318" s="4"/>
    </row>
    <row r="319" spans="8:17" ht="15.75" customHeight="1" x14ac:dyDescent="0.2">
      <c r="H319" s="2"/>
      <c r="I319" s="2"/>
      <c r="J319" s="2"/>
      <c r="K319" s="3"/>
      <c r="N319" s="2"/>
      <c r="Q319" s="4"/>
    </row>
    <row r="320" spans="8:17" ht="15.75" customHeight="1" x14ac:dyDescent="0.2">
      <c r="H320" s="2"/>
      <c r="I320" s="2"/>
      <c r="J320" s="2"/>
      <c r="K320" s="3"/>
      <c r="N320" s="2"/>
      <c r="Q320" s="4"/>
    </row>
    <row r="321" spans="8:17" ht="15.75" customHeight="1" x14ac:dyDescent="0.2">
      <c r="H321" s="2"/>
      <c r="I321" s="2"/>
      <c r="J321" s="2"/>
      <c r="K321" s="3"/>
      <c r="N321" s="2"/>
      <c r="Q321" s="4"/>
    </row>
    <row r="322" spans="8:17" ht="15.75" customHeight="1" x14ac:dyDescent="0.2">
      <c r="H322" s="2"/>
      <c r="I322" s="2"/>
      <c r="J322" s="2"/>
      <c r="K322" s="3"/>
      <c r="N322" s="2"/>
      <c r="Q322" s="4"/>
    </row>
    <row r="323" spans="8:17" ht="15.75" customHeight="1" x14ac:dyDescent="0.2">
      <c r="H323" s="2"/>
      <c r="I323" s="2"/>
      <c r="J323" s="2"/>
      <c r="K323" s="3"/>
      <c r="N323" s="2"/>
      <c r="Q323" s="4"/>
    </row>
    <row r="324" spans="8:17" ht="15.75" customHeight="1" x14ac:dyDescent="0.2">
      <c r="H324" s="2"/>
      <c r="I324" s="2"/>
      <c r="J324" s="2"/>
      <c r="K324" s="3"/>
      <c r="N324" s="2"/>
      <c r="Q324" s="4"/>
    </row>
    <row r="325" spans="8:17" ht="15.75" customHeight="1" x14ac:dyDescent="0.2">
      <c r="H325" s="2"/>
      <c r="I325" s="2"/>
      <c r="J325" s="2"/>
      <c r="K325" s="3"/>
      <c r="N325" s="2"/>
      <c r="Q325" s="4"/>
    </row>
    <row r="326" spans="8:17" ht="15.75" customHeight="1" x14ac:dyDescent="0.2">
      <c r="H326" s="2"/>
      <c r="I326" s="2"/>
      <c r="J326" s="2"/>
      <c r="K326" s="3"/>
      <c r="N326" s="2"/>
      <c r="Q326" s="4"/>
    </row>
    <row r="327" spans="8:17" ht="15.75" customHeight="1" x14ac:dyDescent="0.2">
      <c r="H327" s="2"/>
      <c r="I327" s="2"/>
      <c r="J327" s="2"/>
      <c r="K327" s="3"/>
      <c r="N327" s="2"/>
      <c r="Q327" s="4"/>
    </row>
    <row r="328" spans="8:17" ht="15.75" customHeight="1" x14ac:dyDescent="0.2">
      <c r="H328" s="2"/>
      <c r="I328" s="2"/>
      <c r="J328" s="2"/>
      <c r="K328" s="3"/>
      <c r="N328" s="2"/>
      <c r="Q328" s="4"/>
    </row>
    <row r="329" spans="8:17" ht="15.75" customHeight="1" x14ac:dyDescent="0.2">
      <c r="H329" s="2"/>
      <c r="I329" s="2"/>
      <c r="J329" s="2"/>
      <c r="K329" s="3"/>
      <c r="N329" s="2"/>
      <c r="Q329" s="4"/>
    </row>
    <row r="330" spans="8:17" ht="15.75" customHeight="1" x14ac:dyDescent="0.2">
      <c r="H330" s="2"/>
      <c r="I330" s="2"/>
      <c r="J330" s="2"/>
      <c r="K330" s="3"/>
      <c r="N330" s="2"/>
      <c r="Q330" s="4"/>
    </row>
    <row r="331" spans="8:17" ht="15.75" customHeight="1" x14ac:dyDescent="0.2">
      <c r="H331" s="2"/>
      <c r="I331" s="2"/>
      <c r="J331" s="2"/>
      <c r="K331" s="3"/>
      <c r="N331" s="2"/>
      <c r="Q331" s="4"/>
    </row>
    <row r="332" spans="8:17" ht="15.75" customHeight="1" x14ac:dyDescent="0.2">
      <c r="H332" s="2"/>
      <c r="I332" s="2"/>
      <c r="J332" s="2"/>
      <c r="K332" s="3"/>
      <c r="N332" s="2"/>
      <c r="Q332" s="4"/>
    </row>
    <row r="333" spans="8:17" ht="15.75" customHeight="1" x14ac:dyDescent="0.2">
      <c r="H333" s="2"/>
      <c r="I333" s="2"/>
      <c r="J333" s="2"/>
      <c r="K333" s="3"/>
      <c r="N333" s="2"/>
      <c r="Q333" s="4"/>
    </row>
    <row r="334" spans="8:17" ht="15.75" customHeight="1" x14ac:dyDescent="0.2">
      <c r="H334" s="2"/>
      <c r="I334" s="2"/>
      <c r="J334" s="2"/>
      <c r="K334" s="3"/>
      <c r="N334" s="2"/>
      <c r="Q334" s="4"/>
    </row>
    <row r="335" spans="8:17" ht="15.75" customHeight="1" x14ac:dyDescent="0.2">
      <c r="H335" s="2"/>
      <c r="I335" s="2"/>
      <c r="J335" s="2"/>
      <c r="K335" s="3"/>
      <c r="N335" s="2"/>
      <c r="Q335" s="4"/>
    </row>
    <row r="336" spans="8:17" ht="15.75" customHeight="1" x14ac:dyDescent="0.2">
      <c r="H336" s="2"/>
      <c r="I336" s="2"/>
      <c r="J336" s="2"/>
      <c r="K336" s="3"/>
      <c r="N336" s="2"/>
      <c r="Q336" s="4"/>
    </row>
    <row r="337" spans="8:17" ht="15.75" customHeight="1" x14ac:dyDescent="0.2">
      <c r="H337" s="2"/>
      <c r="I337" s="2"/>
      <c r="J337" s="2"/>
      <c r="K337" s="3"/>
      <c r="N337" s="2"/>
      <c r="Q337" s="4"/>
    </row>
    <row r="338" spans="8:17" ht="15.75" customHeight="1" x14ac:dyDescent="0.2">
      <c r="H338" s="2"/>
      <c r="I338" s="2"/>
      <c r="J338" s="2"/>
      <c r="K338" s="3"/>
      <c r="N338" s="2"/>
      <c r="Q338" s="4"/>
    </row>
    <row r="339" spans="8:17" ht="15.75" customHeight="1" x14ac:dyDescent="0.2">
      <c r="H339" s="2"/>
      <c r="I339" s="2"/>
      <c r="J339" s="2"/>
      <c r="K339" s="3"/>
      <c r="N339" s="2"/>
      <c r="Q339" s="4"/>
    </row>
    <row r="340" spans="8:17" ht="15.75" customHeight="1" x14ac:dyDescent="0.2">
      <c r="H340" s="2"/>
      <c r="I340" s="2"/>
      <c r="J340" s="2"/>
      <c r="K340" s="3"/>
      <c r="N340" s="2"/>
      <c r="Q340" s="4"/>
    </row>
    <row r="341" spans="8:17" ht="15.75" customHeight="1" x14ac:dyDescent="0.2">
      <c r="H341" s="2"/>
      <c r="I341" s="2"/>
      <c r="J341" s="2"/>
      <c r="K341" s="3"/>
      <c r="N341" s="2"/>
      <c r="Q341" s="4"/>
    </row>
    <row r="342" spans="8:17" ht="15.75" customHeight="1" x14ac:dyDescent="0.2">
      <c r="H342" s="2"/>
      <c r="I342" s="2"/>
      <c r="J342" s="2"/>
      <c r="K342" s="3"/>
      <c r="N342" s="2"/>
      <c r="Q342" s="4"/>
    </row>
    <row r="343" spans="8:17" ht="15.75" customHeight="1" x14ac:dyDescent="0.2">
      <c r="H343" s="2"/>
      <c r="I343" s="2"/>
      <c r="J343" s="2"/>
      <c r="K343" s="3"/>
      <c r="N343" s="2"/>
      <c r="Q343" s="4"/>
    </row>
    <row r="344" spans="8:17" ht="15.75" customHeight="1" x14ac:dyDescent="0.2">
      <c r="H344" s="2"/>
      <c r="I344" s="2"/>
      <c r="J344" s="2"/>
      <c r="K344" s="3"/>
      <c r="N344" s="2"/>
      <c r="Q344" s="4"/>
    </row>
    <row r="345" spans="8:17" ht="15.75" customHeight="1" x14ac:dyDescent="0.2">
      <c r="H345" s="2"/>
      <c r="I345" s="2"/>
      <c r="J345" s="2"/>
      <c r="K345" s="3"/>
      <c r="N345" s="2"/>
      <c r="Q345" s="4"/>
    </row>
    <row r="346" spans="8:17" ht="15.75" customHeight="1" x14ac:dyDescent="0.2">
      <c r="H346" s="2"/>
      <c r="I346" s="2"/>
      <c r="J346" s="2"/>
      <c r="K346" s="3"/>
      <c r="N346" s="2"/>
      <c r="Q346" s="4"/>
    </row>
    <row r="347" spans="8:17" ht="15.75" customHeight="1" x14ac:dyDescent="0.2">
      <c r="H347" s="2"/>
      <c r="I347" s="2"/>
      <c r="J347" s="2"/>
      <c r="K347" s="3"/>
      <c r="N347" s="2"/>
      <c r="Q347" s="4"/>
    </row>
    <row r="348" spans="8:17" ht="15.75" customHeight="1" x14ac:dyDescent="0.2">
      <c r="H348" s="2"/>
      <c r="I348" s="2"/>
      <c r="J348" s="2"/>
      <c r="K348" s="3"/>
      <c r="N348" s="2"/>
      <c r="Q348" s="4"/>
    </row>
    <row r="349" spans="8:17" ht="15.75" customHeight="1" x14ac:dyDescent="0.2">
      <c r="H349" s="2"/>
      <c r="I349" s="2"/>
      <c r="J349" s="2"/>
      <c r="K349" s="3"/>
      <c r="N349" s="2"/>
      <c r="Q349" s="4"/>
    </row>
    <row r="350" spans="8:17" ht="15.75" customHeight="1" x14ac:dyDescent="0.2">
      <c r="H350" s="2"/>
      <c r="I350" s="2"/>
      <c r="J350" s="2"/>
      <c r="K350" s="3"/>
      <c r="N350" s="2"/>
      <c r="Q350" s="4"/>
    </row>
    <row r="351" spans="8:17" ht="15.75" customHeight="1" x14ac:dyDescent="0.2">
      <c r="H351" s="2"/>
      <c r="I351" s="2"/>
      <c r="J351" s="2"/>
      <c r="K351" s="3"/>
      <c r="N351" s="2"/>
      <c r="Q351" s="4"/>
    </row>
    <row r="352" spans="8:17" ht="15.75" customHeight="1" x14ac:dyDescent="0.2">
      <c r="H352" s="2"/>
      <c r="I352" s="2"/>
      <c r="J352" s="2"/>
      <c r="K352" s="3"/>
      <c r="N352" s="2"/>
      <c r="Q352" s="4"/>
    </row>
    <row r="353" spans="8:17" ht="15.75" customHeight="1" x14ac:dyDescent="0.2">
      <c r="H353" s="2"/>
      <c r="I353" s="2"/>
      <c r="J353" s="2"/>
      <c r="K353" s="3"/>
      <c r="N353" s="2"/>
      <c r="Q353" s="4"/>
    </row>
    <row r="354" spans="8:17" ht="15.75" customHeight="1" x14ac:dyDescent="0.2">
      <c r="H354" s="2"/>
      <c r="I354" s="2"/>
      <c r="J354" s="2"/>
      <c r="K354" s="3"/>
      <c r="N354" s="2"/>
      <c r="Q354" s="4"/>
    </row>
    <row r="355" spans="8:17" ht="15.75" customHeight="1" x14ac:dyDescent="0.2">
      <c r="H355" s="2"/>
      <c r="I355" s="2"/>
      <c r="J355" s="2"/>
      <c r="K355" s="3"/>
      <c r="N355" s="2"/>
      <c r="Q355" s="4"/>
    </row>
    <row r="356" spans="8:17" ht="15.75" customHeight="1" x14ac:dyDescent="0.2">
      <c r="H356" s="2"/>
      <c r="I356" s="2"/>
      <c r="J356" s="2"/>
      <c r="K356" s="3"/>
      <c r="N356" s="2"/>
      <c r="Q356" s="4"/>
    </row>
    <row r="357" spans="8:17" ht="15.75" customHeight="1" x14ac:dyDescent="0.2">
      <c r="H357" s="2"/>
      <c r="I357" s="2"/>
      <c r="J357" s="2"/>
      <c r="K357" s="3"/>
      <c r="N357" s="2"/>
      <c r="Q357" s="4"/>
    </row>
    <row r="358" spans="8:17" ht="15.75" customHeight="1" x14ac:dyDescent="0.2">
      <c r="H358" s="2"/>
      <c r="I358" s="2"/>
      <c r="J358" s="2"/>
      <c r="K358" s="3"/>
      <c r="N358" s="2"/>
      <c r="Q358" s="4"/>
    </row>
    <row r="359" spans="8:17" ht="15.75" customHeight="1" x14ac:dyDescent="0.2">
      <c r="H359" s="2"/>
      <c r="I359" s="2"/>
      <c r="J359" s="2"/>
      <c r="K359" s="3"/>
      <c r="N359" s="2"/>
      <c r="Q359" s="4"/>
    </row>
    <row r="360" spans="8:17" ht="15.75" customHeight="1" x14ac:dyDescent="0.2">
      <c r="H360" s="2"/>
      <c r="I360" s="2"/>
      <c r="J360" s="2"/>
      <c r="K360" s="3"/>
      <c r="N360" s="2"/>
      <c r="Q360" s="4"/>
    </row>
    <row r="361" spans="8:17" ht="15.75" customHeight="1" x14ac:dyDescent="0.2">
      <c r="H361" s="2"/>
      <c r="I361" s="2"/>
      <c r="J361" s="2"/>
      <c r="K361" s="3"/>
      <c r="N361" s="2"/>
      <c r="Q361" s="4"/>
    </row>
    <row r="362" spans="8:17" ht="15.75" customHeight="1" x14ac:dyDescent="0.2">
      <c r="H362" s="2"/>
      <c r="I362" s="2"/>
      <c r="J362" s="2"/>
      <c r="K362" s="3"/>
      <c r="N362" s="2"/>
      <c r="Q362" s="4"/>
    </row>
    <row r="363" spans="8:17" ht="15.75" customHeight="1" x14ac:dyDescent="0.2">
      <c r="H363" s="2"/>
      <c r="I363" s="2"/>
      <c r="J363" s="2"/>
      <c r="K363" s="3"/>
      <c r="N363" s="2"/>
      <c r="Q363" s="4"/>
    </row>
    <row r="364" spans="8:17" ht="15.75" customHeight="1" x14ac:dyDescent="0.2">
      <c r="H364" s="2"/>
      <c r="I364" s="2"/>
      <c r="J364" s="2"/>
      <c r="K364" s="3"/>
      <c r="N364" s="2"/>
      <c r="Q364" s="4"/>
    </row>
    <row r="365" spans="8:17" ht="15.75" customHeight="1" x14ac:dyDescent="0.2">
      <c r="H365" s="2"/>
      <c r="I365" s="2"/>
      <c r="J365" s="2"/>
      <c r="K365" s="3"/>
      <c r="N365" s="2"/>
      <c r="Q365" s="4"/>
    </row>
    <row r="366" spans="8:17" ht="15.75" customHeight="1" x14ac:dyDescent="0.15"/>
    <row r="367" spans="8:17" ht="15.75" customHeight="1" x14ac:dyDescent="0.15"/>
    <row r="368" spans="8:17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</sheetData>
  <mergeCells count="11">
    <mergeCell ref="E153:F153"/>
    <mergeCell ref="B155:H155"/>
    <mergeCell ref="F156:G156"/>
    <mergeCell ref="F157:G157"/>
    <mergeCell ref="B152:D152"/>
    <mergeCell ref="I1:J3"/>
    <mergeCell ref="B3:E4"/>
    <mergeCell ref="B6:I6"/>
    <mergeCell ref="B7:I7"/>
    <mergeCell ref="B150:G150"/>
    <mergeCell ref="B1:E2"/>
  </mergeCells>
  <pageMargins left="0.7" right="0.7" top="0.75" bottom="0.75" header="0" footer="0"/>
  <pageSetup scale="7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02"/>
  <sheetViews>
    <sheetView workbookViewId="0"/>
  </sheetViews>
  <sheetFormatPr baseColWidth="10" defaultColWidth="12.6640625" defaultRowHeight="15" customHeight="1" x14ac:dyDescent="0.15"/>
  <cols>
    <col min="1" max="1" width="7.6640625" customWidth="1"/>
    <col min="2" max="2" width="5.6640625" customWidth="1"/>
    <col min="3" max="3" width="7.6640625" customWidth="1"/>
    <col min="4" max="4" width="6.1640625" customWidth="1"/>
    <col min="5" max="6" width="8.83203125" customWidth="1"/>
    <col min="7" max="7" width="12.83203125" customWidth="1"/>
    <col min="8" max="8" width="8.83203125" customWidth="1"/>
    <col min="9" max="9" width="8.5" customWidth="1"/>
    <col min="10" max="10" width="45.1640625" customWidth="1"/>
    <col min="11" max="11" width="8.6640625" customWidth="1"/>
    <col min="12" max="14" width="18.6640625" customWidth="1"/>
    <col min="15" max="15" width="8" customWidth="1"/>
    <col min="16" max="16" width="26.1640625" customWidth="1"/>
    <col min="17" max="17" width="10.83203125" hidden="1" customWidth="1"/>
    <col min="18" max="19" width="15.6640625" customWidth="1"/>
    <col min="20" max="20" width="35" customWidth="1"/>
    <col min="21" max="21" width="8" customWidth="1"/>
  </cols>
  <sheetData>
    <row r="1" spans="1:21" ht="43" x14ac:dyDescent="0.2">
      <c r="A1" s="14" t="s">
        <v>16</v>
      </c>
      <c r="B1" s="14" t="s">
        <v>169</v>
      </c>
      <c r="C1" s="15" t="s">
        <v>17</v>
      </c>
      <c r="D1" s="56" t="s">
        <v>18</v>
      </c>
      <c r="E1" s="57" t="s">
        <v>170</v>
      </c>
      <c r="F1" s="57" t="s">
        <v>27</v>
      </c>
      <c r="G1" s="57" t="s">
        <v>171</v>
      </c>
      <c r="H1" s="16" t="s">
        <v>19</v>
      </c>
      <c r="I1" s="16" t="s">
        <v>20</v>
      </c>
      <c r="J1" s="15" t="s">
        <v>21</v>
      </c>
      <c r="K1" s="16" t="s">
        <v>22</v>
      </c>
      <c r="L1" s="17" t="s">
        <v>23</v>
      </c>
      <c r="M1" s="17" t="s">
        <v>24</v>
      </c>
      <c r="N1" s="18" t="s">
        <v>25</v>
      </c>
      <c r="O1" s="3"/>
      <c r="P1" s="19" t="s">
        <v>26</v>
      </c>
      <c r="Q1" s="20"/>
      <c r="R1" s="19" t="s">
        <v>27</v>
      </c>
      <c r="S1" s="25" t="s">
        <v>172</v>
      </c>
      <c r="U1" s="4"/>
    </row>
    <row r="2" spans="1:21" ht="19.5" customHeight="1" x14ac:dyDescent="0.2">
      <c r="A2" s="21">
        <v>4450</v>
      </c>
      <c r="B2" s="21" t="s">
        <v>173</v>
      </c>
      <c r="C2" s="22">
        <v>5100</v>
      </c>
      <c r="D2" s="58" t="s">
        <v>174</v>
      </c>
      <c r="E2" s="25">
        <v>9044</v>
      </c>
      <c r="F2" s="25" t="s">
        <v>30</v>
      </c>
      <c r="G2" s="21" t="s">
        <v>175</v>
      </c>
      <c r="H2" s="22">
        <v>1</v>
      </c>
      <c r="I2" s="22">
        <v>1</v>
      </c>
      <c r="J2" s="23" t="s">
        <v>29</v>
      </c>
      <c r="K2" s="22"/>
      <c r="L2" s="24">
        <f>464464*2</f>
        <v>928928</v>
      </c>
      <c r="M2" s="59">
        <v>464464</v>
      </c>
      <c r="N2" s="24">
        <f t="shared" ref="N2:N141" si="0">SUM(L2:M2)</f>
        <v>1393392</v>
      </c>
      <c r="O2" s="3" t="s">
        <v>9</v>
      </c>
      <c r="P2" s="25">
        <v>9044</v>
      </c>
      <c r="R2" s="25" t="s">
        <v>30</v>
      </c>
      <c r="S2" s="38"/>
      <c r="T2" s="60" t="str">
        <f t="shared" ref="T2:T126" si="1">CONCATENATE(A2,B2,C2," ",D2," ",E2," ",F2," ",G2)</f>
        <v xml:space="preserve">4450E5100 1200 9044 LEARN 00001 00000 </v>
      </c>
    </row>
    <row r="3" spans="1:21" ht="19.5" customHeight="1" x14ac:dyDescent="0.2">
      <c r="A3" s="21">
        <v>4450</v>
      </c>
      <c r="B3" s="21" t="s">
        <v>173</v>
      </c>
      <c r="C3" s="22">
        <v>5100</v>
      </c>
      <c r="D3" s="58" t="s">
        <v>176</v>
      </c>
      <c r="E3" s="25">
        <v>9044</v>
      </c>
      <c r="F3" s="25" t="s">
        <v>30</v>
      </c>
      <c r="G3" s="21" t="s">
        <v>175</v>
      </c>
      <c r="H3" s="22">
        <v>1</v>
      </c>
      <c r="I3" s="22">
        <v>1</v>
      </c>
      <c r="J3" s="23" t="s">
        <v>29</v>
      </c>
      <c r="K3" s="22"/>
      <c r="L3" s="24">
        <f>35531.5*2</f>
        <v>71063</v>
      </c>
      <c r="M3" s="59">
        <v>35531.5</v>
      </c>
      <c r="N3" s="24">
        <f t="shared" si="0"/>
        <v>106594.5</v>
      </c>
      <c r="O3" s="3" t="s">
        <v>9</v>
      </c>
      <c r="P3" s="25">
        <v>9044</v>
      </c>
      <c r="R3" s="25" t="s">
        <v>30</v>
      </c>
      <c r="S3" s="38"/>
      <c r="T3" s="60" t="str">
        <f t="shared" si="1"/>
        <v xml:space="preserve">4450E5100 2200 9044 LEARN 00001 00000 </v>
      </c>
    </row>
    <row r="4" spans="1:21" ht="19.5" customHeight="1" x14ac:dyDescent="0.2">
      <c r="A4" s="21">
        <v>4450</v>
      </c>
      <c r="B4" s="21" t="s">
        <v>173</v>
      </c>
      <c r="C4" s="22">
        <v>5100</v>
      </c>
      <c r="D4" s="58" t="s">
        <v>177</v>
      </c>
      <c r="E4" s="25">
        <v>9044</v>
      </c>
      <c r="F4" s="25" t="s">
        <v>30</v>
      </c>
      <c r="G4" s="21" t="s">
        <v>175</v>
      </c>
      <c r="H4" s="22">
        <v>2</v>
      </c>
      <c r="I4" s="22">
        <v>1</v>
      </c>
      <c r="J4" s="23" t="s">
        <v>32</v>
      </c>
      <c r="K4" s="22"/>
      <c r="L4" s="24"/>
      <c r="M4" s="24">
        <v>1440</v>
      </c>
      <c r="N4" s="24">
        <f t="shared" si="0"/>
        <v>1440</v>
      </c>
      <c r="O4" s="3" t="s">
        <v>9</v>
      </c>
      <c r="P4" s="25">
        <v>9044</v>
      </c>
      <c r="R4" s="25" t="s">
        <v>30</v>
      </c>
      <c r="T4" s="60" t="str">
        <f t="shared" si="1"/>
        <v xml:space="preserve">4450E5100 1500 9044 LEARN 00001 00000 </v>
      </c>
    </row>
    <row r="5" spans="1:21" ht="19.5" customHeight="1" x14ac:dyDescent="0.2">
      <c r="A5" s="21">
        <v>4450</v>
      </c>
      <c r="B5" s="21" t="s">
        <v>173</v>
      </c>
      <c r="C5" s="22">
        <v>5100</v>
      </c>
      <c r="D5" s="58" t="s">
        <v>178</v>
      </c>
      <c r="E5" s="25">
        <v>9044</v>
      </c>
      <c r="F5" s="25" t="s">
        <v>30</v>
      </c>
      <c r="G5" s="21" t="s">
        <v>175</v>
      </c>
      <c r="H5" s="22">
        <v>2</v>
      </c>
      <c r="I5" s="22">
        <v>1</v>
      </c>
      <c r="J5" s="23" t="s">
        <v>33</v>
      </c>
      <c r="K5" s="22"/>
      <c r="L5" s="24"/>
      <c r="M5" s="24">
        <v>20340</v>
      </c>
      <c r="N5" s="24">
        <f t="shared" si="0"/>
        <v>20340</v>
      </c>
      <c r="O5" s="3" t="s">
        <v>9</v>
      </c>
      <c r="P5" s="25">
        <v>9044</v>
      </c>
      <c r="R5" s="25" t="s">
        <v>30</v>
      </c>
      <c r="T5" s="60" t="str">
        <f t="shared" si="1"/>
        <v xml:space="preserve">4450E5100 5100 9044 LEARN 00001 00000 </v>
      </c>
    </row>
    <row r="6" spans="1:21" ht="19.5" customHeight="1" x14ac:dyDescent="0.25">
      <c r="A6" s="21">
        <v>4450</v>
      </c>
      <c r="B6" s="21" t="s">
        <v>173</v>
      </c>
      <c r="C6" s="22">
        <v>5100</v>
      </c>
      <c r="D6" s="58" t="s">
        <v>177</v>
      </c>
      <c r="E6" s="25">
        <v>9044</v>
      </c>
      <c r="F6" s="25" t="s">
        <v>30</v>
      </c>
      <c r="G6" s="21" t="s">
        <v>175</v>
      </c>
      <c r="H6" s="22">
        <v>2</v>
      </c>
      <c r="I6" s="22">
        <v>1</v>
      </c>
      <c r="J6" s="23" t="s">
        <v>34</v>
      </c>
      <c r="K6" s="22">
        <v>70</v>
      </c>
      <c r="L6" s="24"/>
      <c r="M6" s="24">
        <v>1064786.76</v>
      </c>
      <c r="N6" s="24">
        <f t="shared" si="0"/>
        <v>1064786.76</v>
      </c>
      <c r="O6" s="3" t="s">
        <v>9</v>
      </c>
      <c r="P6" s="25">
        <v>9044</v>
      </c>
      <c r="R6" s="25" t="s">
        <v>30</v>
      </c>
      <c r="S6" s="6"/>
      <c r="T6" s="60" t="str">
        <f t="shared" si="1"/>
        <v xml:space="preserve">4450E5100 1500 9044 LEARN 00001 00000 </v>
      </c>
      <c r="U6" s="4"/>
    </row>
    <row r="7" spans="1:21" ht="19.5" customHeight="1" x14ac:dyDescent="0.25">
      <c r="A7" s="21">
        <v>4450</v>
      </c>
      <c r="B7" s="21" t="s">
        <v>173</v>
      </c>
      <c r="C7" s="22">
        <v>5100</v>
      </c>
      <c r="D7" s="58" t="s">
        <v>179</v>
      </c>
      <c r="E7" s="25">
        <v>9044</v>
      </c>
      <c r="F7" s="25" t="s">
        <v>30</v>
      </c>
      <c r="G7" s="21" t="s">
        <v>175</v>
      </c>
      <c r="H7" s="22">
        <v>2</v>
      </c>
      <c r="I7" s="22">
        <v>1</v>
      </c>
      <c r="J7" s="23" t="s">
        <v>35</v>
      </c>
      <c r="K7" s="22"/>
      <c r="L7" s="24"/>
      <c r="M7" s="24">
        <v>753567.28</v>
      </c>
      <c r="N7" s="24">
        <f t="shared" si="0"/>
        <v>753567.28</v>
      </c>
      <c r="O7" s="3" t="s">
        <v>9</v>
      </c>
      <c r="P7" s="25">
        <v>9044</v>
      </c>
      <c r="R7" s="25" t="s">
        <v>30</v>
      </c>
      <c r="S7" s="6"/>
      <c r="T7" s="60" t="str">
        <f t="shared" si="1"/>
        <v xml:space="preserve">4450E5100 2000 9044 LEARN 00001 00000 </v>
      </c>
      <c r="U7" s="4"/>
    </row>
    <row r="8" spans="1:21" ht="19.5" customHeight="1" x14ac:dyDescent="0.2">
      <c r="A8" s="21">
        <v>4450</v>
      </c>
      <c r="B8" s="21" t="s">
        <v>173</v>
      </c>
      <c r="C8" s="22">
        <v>5100</v>
      </c>
      <c r="D8" s="58" t="s">
        <v>174</v>
      </c>
      <c r="E8" s="25">
        <v>9044</v>
      </c>
      <c r="F8" s="25" t="s">
        <v>30</v>
      </c>
      <c r="G8" s="21" t="s">
        <v>175</v>
      </c>
      <c r="H8" s="22">
        <v>3</v>
      </c>
      <c r="I8" s="22">
        <v>1</v>
      </c>
      <c r="J8" s="23" t="s">
        <v>36</v>
      </c>
      <c r="K8" s="22"/>
      <c r="L8" s="24"/>
      <c r="M8" s="24">
        <v>44400</v>
      </c>
      <c r="N8" s="24">
        <f t="shared" si="0"/>
        <v>44400</v>
      </c>
      <c r="O8" s="3" t="s">
        <v>9</v>
      </c>
      <c r="P8" s="25">
        <v>9044</v>
      </c>
      <c r="R8" s="25" t="s">
        <v>30</v>
      </c>
      <c r="T8" s="60" t="str">
        <f t="shared" si="1"/>
        <v xml:space="preserve">4450E5100 1200 9044 LEARN 00001 00000 </v>
      </c>
      <c r="U8" s="4"/>
    </row>
    <row r="9" spans="1:21" ht="19.5" customHeight="1" x14ac:dyDescent="0.2">
      <c r="A9" s="21">
        <v>4450</v>
      </c>
      <c r="B9" s="21" t="s">
        <v>173</v>
      </c>
      <c r="C9" s="22">
        <v>5100</v>
      </c>
      <c r="D9" s="58" t="s">
        <v>176</v>
      </c>
      <c r="E9" s="25">
        <v>9044</v>
      </c>
      <c r="F9" s="25" t="s">
        <v>30</v>
      </c>
      <c r="G9" s="21" t="s">
        <v>175</v>
      </c>
      <c r="H9" s="22">
        <v>3</v>
      </c>
      <c r="I9" s="22">
        <v>1</v>
      </c>
      <c r="J9" s="23" t="s">
        <v>36</v>
      </c>
      <c r="K9" s="22"/>
      <c r="L9" s="24"/>
      <c r="M9" s="24">
        <v>3396.6</v>
      </c>
      <c r="N9" s="24">
        <f t="shared" si="0"/>
        <v>3396.6</v>
      </c>
      <c r="O9" s="3" t="s">
        <v>9</v>
      </c>
      <c r="P9" s="25">
        <v>9044</v>
      </c>
      <c r="R9" s="25" t="s">
        <v>30</v>
      </c>
      <c r="T9" s="60" t="str">
        <f t="shared" si="1"/>
        <v xml:space="preserve">4450E5100 2200 9044 LEARN 00001 00000 </v>
      </c>
      <c r="U9" s="4"/>
    </row>
    <row r="10" spans="1:21" ht="19.5" customHeight="1" x14ac:dyDescent="0.2">
      <c r="A10" s="21">
        <v>4450</v>
      </c>
      <c r="B10" s="21" t="s">
        <v>173</v>
      </c>
      <c r="C10" s="22">
        <v>5100</v>
      </c>
      <c r="D10" s="58" t="s">
        <v>180</v>
      </c>
      <c r="E10" s="25">
        <v>9044</v>
      </c>
      <c r="F10" s="25" t="s">
        <v>30</v>
      </c>
      <c r="G10" s="21" t="s">
        <v>175</v>
      </c>
      <c r="H10" s="22">
        <v>3</v>
      </c>
      <c r="I10" s="22">
        <v>1</v>
      </c>
      <c r="J10" s="23" t="s">
        <v>37</v>
      </c>
      <c r="K10" s="22"/>
      <c r="L10" s="24"/>
      <c r="M10" s="24">
        <v>76000</v>
      </c>
      <c r="N10" s="24">
        <f t="shared" si="0"/>
        <v>76000</v>
      </c>
      <c r="O10" s="3" t="s">
        <v>9</v>
      </c>
      <c r="P10" s="25">
        <v>9044</v>
      </c>
      <c r="R10" s="25" t="s">
        <v>30</v>
      </c>
      <c r="T10" s="60" t="str">
        <f t="shared" si="1"/>
        <v xml:space="preserve">4450E5100 3690 9044 LEARN 00001 00000 </v>
      </c>
      <c r="U10" s="4"/>
    </row>
    <row r="11" spans="1:21" ht="19.5" customHeight="1" x14ac:dyDescent="0.2">
      <c r="A11" s="21">
        <v>4450</v>
      </c>
      <c r="B11" s="21" t="s">
        <v>173</v>
      </c>
      <c r="C11" s="22">
        <v>5100</v>
      </c>
      <c r="D11" s="58" t="s">
        <v>178</v>
      </c>
      <c r="E11" s="25">
        <v>9044</v>
      </c>
      <c r="F11" s="25" t="s">
        <v>30</v>
      </c>
      <c r="G11" s="21" t="s">
        <v>175</v>
      </c>
      <c r="H11" s="22">
        <v>3</v>
      </c>
      <c r="I11" s="22">
        <v>1</v>
      </c>
      <c r="J11" s="23" t="s">
        <v>38</v>
      </c>
      <c r="K11" s="22"/>
      <c r="L11" s="24"/>
      <c r="M11" s="24">
        <v>49800</v>
      </c>
      <c r="N11" s="24">
        <f t="shared" si="0"/>
        <v>49800</v>
      </c>
      <c r="O11" s="3" t="s">
        <v>9</v>
      </c>
      <c r="P11" s="25">
        <v>9044</v>
      </c>
      <c r="R11" s="25" t="s">
        <v>30</v>
      </c>
      <c r="T11" s="60" t="str">
        <f t="shared" si="1"/>
        <v xml:space="preserve">4450E5100 5100 9044 LEARN 00001 00000 </v>
      </c>
      <c r="U11" s="4"/>
    </row>
    <row r="12" spans="1:21" ht="19.5" customHeight="1" x14ac:dyDescent="0.2">
      <c r="A12" s="21">
        <v>4450</v>
      </c>
      <c r="B12" s="21" t="s">
        <v>173</v>
      </c>
      <c r="C12" s="22">
        <v>6400</v>
      </c>
      <c r="D12" s="58" t="s">
        <v>181</v>
      </c>
      <c r="E12" s="25">
        <v>9044</v>
      </c>
      <c r="F12" s="25" t="s">
        <v>30</v>
      </c>
      <c r="G12" s="21" t="s">
        <v>175</v>
      </c>
      <c r="H12" s="22">
        <v>3</v>
      </c>
      <c r="I12" s="22">
        <v>1</v>
      </c>
      <c r="J12" s="23" t="s">
        <v>39</v>
      </c>
      <c r="K12" s="22">
        <v>1</v>
      </c>
      <c r="L12" s="24"/>
      <c r="M12" s="24">
        <v>50000</v>
      </c>
      <c r="N12" s="24">
        <f t="shared" si="0"/>
        <v>50000</v>
      </c>
      <c r="O12" s="3" t="s">
        <v>9</v>
      </c>
      <c r="P12" s="25">
        <v>9044</v>
      </c>
      <c r="R12" s="25" t="s">
        <v>30</v>
      </c>
      <c r="T12" s="60" t="str">
        <f t="shared" si="1"/>
        <v xml:space="preserve">4450E6400 1300 9044 LEARN 00001 00000 </v>
      </c>
      <c r="U12" s="4"/>
    </row>
    <row r="13" spans="1:21" ht="19.5" customHeight="1" x14ac:dyDescent="0.2">
      <c r="A13" s="21">
        <v>4450</v>
      </c>
      <c r="B13" s="21" t="s">
        <v>173</v>
      </c>
      <c r="C13" s="22">
        <v>6400</v>
      </c>
      <c r="D13" s="58" t="s">
        <v>179</v>
      </c>
      <c r="E13" s="25">
        <v>9044</v>
      </c>
      <c r="F13" s="25" t="s">
        <v>30</v>
      </c>
      <c r="G13" s="21" t="s">
        <v>175</v>
      </c>
      <c r="H13" s="22">
        <v>3</v>
      </c>
      <c r="I13" s="22">
        <v>1</v>
      </c>
      <c r="J13" s="23" t="s">
        <v>39</v>
      </c>
      <c r="K13" s="22"/>
      <c r="L13" s="24"/>
      <c r="M13" s="24">
        <v>16754</v>
      </c>
      <c r="N13" s="24">
        <f t="shared" si="0"/>
        <v>16754</v>
      </c>
      <c r="O13" s="3" t="s">
        <v>9</v>
      </c>
      <c r="P13" s="25">
        <v>9044</v>
      </c>
      <c r="R13" s="25" t="s">
        <v>30</v>
      </c>
      <c r="T13" s="60" t="str">
        <f t="shared" si="1"/>
        <v xml:space="preserve">4450E6400 2000 9044 LEARN 00001 00000 </v>
      </c>
      <c r="U13" s="4"/>
    </row>
    <row r="14" spans="1:21" ht="19.5" customHeight="1" x14ac:dyDescent="0.2">
      <c r="A14" s="21">
        <v>4450</v>
      </c>
      <c r="B14" s="21" t="s">
        <v>173</v>
      </c>
      <c r="C14" s="22">
        <v>6400</v>
      </c>
      <c r="D14" s="58" t="s">
        <v>182</v>
      </c>
      <c r="E14" s="25">
        <v>9044</v>
      </c>
      <c r="F14" s="25" t="s">
        <v>30</v>
      </c>
      <c r="G14" s="21" t="s">
        <v>175</v>
      </c>
      <c r="H14" s="22">
        <v>3</v>
      </c>
      <c r="I14" s="22">
        <v>1</v>
      </c>
      <c r="J14" s="23" t="s">
        <v>40</v>
      </c>
      <c r="K14" s="22"/>
      <c r="L14" s="24"/>
      <c r="M14" s="24">
        <v>1000</v>
      </c>
      <c r="N14" s="24">
        <f t="shared" si="0"/>
        <v>1000</v>
      </c>
      <c r="O14" s="3" t="s">
        <v>9</v>
      </c>
      <c r="P14" s="25">
        <v>9044</v>
      </c>
      <c r="R14" s="25" t="s">
        <v>30</v>
      </c>
      <c r="T14" s="60" t="str">
        <f t="shared" si="1"/>
        <v xml:space="preserve">4450E6400 3300 9044 LEARN 00001 00000 </v>
      </c>
      <c r="U14" s="4"/>
    </row>
    <row r="15" spans="1:21" ht="19.5" customHeight="1" x14ac:dyDescent="0.2">
      <c r="A15" s="21">
        <v>4450</v>
      </c>
      <c r="B15" s="21" t="s">
        <v>173</v>
      </c>
      <c r="C15" s="22">
        <v>6400</v>
      </c>
      <c r="D15" s="58" t="s">
        <v>183</v>
      </c>
      <c r="E15" s="25">
        <v>9044</v>
      </c>
      <c r="F15" s="25" t="s">
        <v>30</v>
      </c>
      <c r="G15" s="21" t="s">
        <v>175</v>
      </c>
      <c r="H15" s="22">
        <v>3</v>
      </c>
      <c r="I15" s="22">
        <v>1</v>
      </c>
      <c r="J15" s="23" t="s">
        <v>39</v>
      </c>
      <c r="K15" s="22">
        <v>1</v>
      </c>
      <c r="L15" s="24"/>
      <c r="M15" s="24">
        <v>75000</v>
      </c>
      <c r="N15" s="24">
        <f t="shared" si="0"/>
        <v>75000</v>
      </c>
      <c r="O15" s="3" t="s">
        <v>9</v>
      </c>
      <c r="P15" s="25">
        <v>9044</v>
      </c>
      <c r="R15" s="25" t="s">
        <v>30</v>
      </c>
      <c r="T15" s="60" t="str">
        <f t="shared" si="1"/>
        <v xml:space="preserve">4450E6400 3900 9044 LEARN 00001 00000 </v>
      </c>
      <c r="U15" s="4"/>
    </row>
    <row r="16" spans="1:21" ht="19.5" customHeight="1" x14ac:dyDescent="0.2">
      <c r="A16" s="21">
        <v>4450</v>
      </c>
      <c r="B16" s="21" t="s">
        <v>173</v>
      </c>
      <c r="C16" s="22">
        <v>6400</v>
      </c>
      <c r="D16" s="58" t="s">
        <v>178</v>
      </c>
      <c r="E16" s="25">
        <v>9044</v>
      </c>
      <c r="F16" s="25" t="s">
        <v>30</v>
      </c>
      <c r="G16" s="21" t="s">
        <v>175</v>
      </c>
      <c r="H16" s="22">
        <v>3</v>
      </c>
      <c r="I16" s="22">
        <v>1</v>
      </c>
      <c r="J16" s="23" t="s">
        <v>41</v>
      </c>
      <c r="K16" s="22"/>
      <c r="L16" s="24"/>
      <c r="M16" s="24">
        <v>1280</v>
      </c>
      <c r="N16" s="24">
        <f t="shared" si="0"/>
        <v>1280</v>
      </c>
      <c r="O16" s="3" t="s">
        <v>9</v>
      </c>
      <c r="P16" s="25">
        <v>9044</v>
      </c>
      <c r="R16" s="25" t="s">
        <v>30</v>
      </c>
      <c r="T16" s="60" t="str">
        <f t="shared" si="1"/>
        <v xml:space="preserve">4450E6400 5100 9044 LEARN 00001 00000 </v>
      </c>
      <c r="U16" s="4"/>
    </row>
    <row r="17" spans="1:21" ht="19.5" customHeight="1" x14ac:dyDescent="0.2">
      <c r="A17" s="21">
        <v>4450</v>
      </c>
      <c r="B17" s="21" t="s">
        <v>173</v>
      </c>
      <c r="C17" s="22">
        <v>5100</v>
      </c>
      <c r="D17" s="58" t="s">
        <v>174</v>
      </c>
      <c r="E17" s="25">
        <v>9044</v>
      </c>
      <c r="F17" s="25" t="s">
        <v>30</v>
      </c>
      <c r="G17" s="21" t="s">
        <v>175</v>
      </c>
      <c r="H17" s="22">
        <v>4</v>
      </c>
      <c r="I17" s="22">
        <v>1</v>
      </c>
      <c r="J17" s="23" t="s">
        <v>42</v>
      </c>
      <c r="K17" s="22">
        <v>7</v>
      </c>
      <c r="L17" s="24">
        <v>34650</v>
      </c>
      <c r="M17" s="24"/>
      <c r="N17" s="24">
        <f t="shared" si="0"/>
        <v>34650</v>
      </c>
      <c r="O17" s="3" t="s">
        <v>9</v>
      </c>
      <c r="P17" s="25">
        <v>9044</v>
      </c>
      <c r="R17" s="25" t="s">
        <v>30</v>
      </c>
      <c r="S17" s="61">
        <v>34650</v>
      </c>
      <c r="T17" s="60" t="str">
        <f t="shared" si="1"/>
        <v xml:space="preserve">4450E5100 1200 9044 LEARN 00001 00000 </v>
      </c>
      <c r="U17" s="4"/>
    </row>
    <row r="18" spans="1:21" ht="19.5" customHeight="1" x14ac:dyDescent="0.2">
      <c r="A18" s="21">
        <v>4450</v>
      </c>
      <c r="B18" s="21" t="s">
        <v>173</v>
      </c>
      <c r="C18" s="22">
        <v>5100</v>
      </c>
      <c r="D18" s="58" t="s">
        <v>174</v>
      </c>
      <c r="E18" s="25">
        <v>9044</v>
      </c>
      <c r="F18" s="25" t="s">
        <v>30</v>
      </c>
      <c r="G18" s="21" t="s">
        <v>175</v>
      </c>
      <c r="H18" s="22">
        <v>4</v>
      </c>
      <c r="I18" s="22">
        <v>1</v>
      </c>
      <c r="J18" s="23" t="s">
        <v>43</v>
      </c>
      <c r="K18" s="22"/>
      <c r="L18" s="24">
        <v>4416</v>
      </c>
      <c r="M18" s="24"/>
      <c r="N18" s="24">
        <f t="shared" si="0"/>
        <v>4416</v>
      </c>
      <c r="O18" s="3" t="s">
        <v>9</v>
      </c>
      <c r="P18" s="25">
        <v>9044</v>
      </c>
      <c r="R18" s="25" t="s">
        <v>30</v>
      </c>
      <c r="S18" s="61">
        <v>4416</v>
      </c>
      <c r="T18" s="60" t="str">
        <f t="shared" si="1"/>
        <v xml:space="preserve">4450E5100 1200 9044 LEARN 00001 00000 </v>
      </c>
      <c r="U18" s="4"/>
    </row>
    <row r="19" spans="1:21" ht="19.5" customHeight="1" x14ac:dyDescent="0.2">
      <c r="A19" s="21">
        <v>4450</v>
      </c>
      <c r="B19" s="21" t="s">
        <v>173</v>
      </c>
      <c r="C19" s="22">
        <v>5100</v>
      </c>
      <c r="D19" s="58" t="s">
        <v>179</v>
      </c>
      <c r="E19" s="25">
        <v>9044</v>
      </c>
      <c r="F19" s="25" t="s">
        <v>30</v>
      </c>
      <c r="G19" s="21" t="s">
        <v>175</v>
      </c>
      <c r="H19" s="22">
        <v>4</v>
      </c>
      <c r="I19" s="22">
        <v>1</v>
      </c>
      <c r="J19" s="23" t="s">
        <v>44</v>
      </c>
      <c r="K19" s="22"/>
      <c r="L19" s="24">
        <v>4000</v>
      </c>
      <c r="M19" s="24"/>
      <c r="N19" s="24">
        <f t="shared" si="0"/>
        <v>4000</v>
      </c>
      <c r="O19" s="3" t="s">
        <v>9</v>
      </c>
      <c r="P19" s="25">
        <v>9044</v>
      </c>
      <c r="R19" s="25" t="s">
        <v>30</v>
      </c>
      <c r="S19" s="61">
        <v>4000</v>
      </c>
      <c r="T19" s="60" t="str">
        <f t="shared" si="1"/>
        <v xml:space="preserve">4450E5100 2000 9044 LEARN 00001 00000 </v>
      </c>
      <c r="U19" s="4"/>
    </row>
    <row r="20" spans="1:21" ht="19.5" customHeight="1" x14ac:dyDescent="0.2">
      <c r="A20" s="21">
        <v>4450</v>
      </c>
      <c r="B20" s="21" t="s">
        <v>173</v>
      </c>
      <c r="C20" s="22">
        <v>5100</v>
      </c>
      <c r="D20" s="58" t="s">
        <v>178</v>
      </c>
      <c r="E20" s="25">
        <v>9044</v>
      </c>
      <c r="F20" s="25" t="s">
        <v>30</v>
      </c>
      <c r="G20" s="21" t="s">
        <v>175</v>
      </c>
      <c r="H20" s="22">
        <v>4</v>
      </c>
      <c r="I20" s="22">
        <v>1</v>
      </c>
      <c r="J20" s="23" t="s">
        <v>45</v>
      </c>
      <c r="K20" s="22"/>
      <c r="L20" s="24">
        <v>2500</v>
      </c>
      <c r="M20" s="24"/>
      <c r="N20" s="24">
        <f t="shared" si="0"/>
        <v>2500</v>
      </c>
      <c r="O20" s="3" t="s">
        <v>9</v>
      </c>
      <c r="P20" s="25">
        <v>9044</v>
      </c>
      <c r="R20" s="25" t="s">
        <v>30</v>
      </c>
      <c r="S20" s="61">
        <v>2500</v>
      </c>
      <c r="T20" s="60" t="str">
        <f t="shared" si="1"/>
        <v xml:space="preserve">4450E5100 5100 9044 LEARN 00001 00000 </v>
      </c>
      <c r="U20" s="4"/>
    </row>
    <row r="21" spans="1:21" ht="19.5" customHeight="1" x14ac:dyDescent="0.2">
      <c r="A21" s="21">
        <v>4450</v>
      </c>
      <c r="B21" s="21" t="s">
        <v>173</v>
      </c>
      <c r="C21" s="22">
        <v>7800</v>
      </c>
      <c r="D21" s="58" t="s">
        <v>183</v>
      </c>
      <c r="E21" s="25">
        <v>9044</v>
      </c>
      <c r="F21" s="25" t="s">
        <v>30</v>
      </c>
      <c r="G21" s="21" t="s">
        <v>175</v>
      </c>
      <c r="H21" s="22">
        <v>4</v>
      </c>
      <c r="I21" s="22">
        <v>1</v>
      </c>
      <c r="J21" s="23" t="s">
        <v>46</v>
      </c>
      <c r="K21" s="22"/>
      <c r="L21" s="24">
        <v>8000</v>
      </c>
      <c r="M21" s="24"/>
      <c r="N21" s="24">
        <f t="shared" si="0"/>
        <v>8000</v>
      </c>
      <c r="O21" s="3" t="s">
        <v>9</v>
      </c>
      <c r="P21" s="25">
        <v>9044</v>
      </c>
      <c r="R21" s="25" t="s">
        <v>30</v>
      </c>
      <c r="S21" s="61">
        <v>8000</v>
      </c>
      <c r="T21" s="60" t="str">
        <f t="shared" si="1"/>
        <v xml:space="preserve">4450E7800 3900 9044 LEARN 00001 00000 </v>
      </c>
      <c r="U21" s="4"/>
    </row>
    <row r="22" spans="1:21" ht="19.5" customHeight="1" x14ac:dyDescent="0.2">
      <c r="A22" s="21">
        <v>4450</v>
      </c>
      <c r="B22" s="21" t="s">
        <v>173</v>
      </c>
      <c r="C22" s="22">
        <v>9100</v>
      </c>
      <c r="D22" s="58" t="s">
        <v>184</v>
      </c>
      <c r="E22" s="25">
        <v>9044</v>
      </c>
      <c r="F22" s="25" t="s">
        <v>30</v>
      </c>
      <c r="G22" s="21" t="s">
        <v>175</v>
      </c>
      <c r="H22" s="22">
        <v>4</v>
      </c>
      <c r="I22" s="22">
        <v>1</v>
      </c>
      <c r="J22" s="23" t="s">
        <v>47</v>
      </c>
      <c r="K22" s="22">
        <v>2</v>
      </c>
      <c r="L22" s="24">
        <v>11000</v>
      </c>
      <c r="M22" s="24"/>
      <c r="N22" s="24">
        <f t="shared" si="0"/>
        <v>11000</v>
      </c>
      <c r="O22" s="3" t="s">
        <v>9</v>
      </c>
      <c r="P22" s="25">
        <v>9044</v>
      </c>
      <c r="R22" s="25" t="s">
        <v>30</v>
      </c>
      <c r="S22" s="61">
        <v>11000</v>
      </c>
      <c r="T22" s="60" t="str">
        <f t="shared" si="1"/>
        <v xml:space="preserve">4450E9100 1600 9044 LEARN 00001 00000 </v>
      </c>
      <c r="U22" s="4"/>
    </row>
    <row r="23" spans="1:21" ht="19.5" customHeight="1" x14ac:dyDescent="0.2">
      <c r="A23" s="21">
        <v>4450</v>
      </c>
      <c r="B23" s="21" t="s">
        <v>173</v>
      </c>
      <c r="C23" s="22">
        <v>9100</v>
      </c>
      <c r="D23" s="58" t="s">
        <v>176</v>
      </c>
      <c r="E23" s="25">
        <v>9044</v>
      </c>
      <c r="F23" s="25" t="s">
        <v>30</v>
      </c>
      <c r="G23" s="21" t="s">
        <v>175</v>
      </c>
      <c r="H23" s="22">
        <v>4</v>
      </c>
      <c r="I23" s="22">
        <v>1</v>
      </c>
      <c r="J23" s="23" t="s">
        <v>48</v>
      </c>
      <c r="K23" s="22"/>
      <c r="L23" s="24">
        <v>1000</v>
      </c>
      <c r="M23" s="24"/>
      <c r="N23" s="24">
        <f t="shared" si="0"/>
        <v>1000</v>
      </c>
      <c r="O23" s="3" t="s">
        <v>9</v>
      </c>
      <c r="P23" s="25">
        <v>9044</v>
      </c>
      <c r="R23" s="25" t="s">
        <v>30</v>
      </c>
      <c r="S23" s="61">
        <v>1000</v>
      </c>
      <c r="T23" s="60" t="str">
        <f t="shared" si="1"/>
        <v xml:space="preserve">4450E9100 2200 9044 LEARN 00001 00000 </v>
      </c>
      <c r="U23" s="4"/>
    </row>
    <row r="24" spans="1:21" ht="19.5" customHeight="1" x14ac:dyDescent="0.2">
      <c r="A24" s="21">
        <v>4450</v>
      </c>
      <c r="B24" s="21" t="s">
        <v>173</v>
      </c>
      <c r="C24" s="22">
        <v>6500</v>
      </c>
      <c r="D24" s="58" t="s">
        <v>180</v>
      </c>
      <c r="E24" s="25">
        <v>9044</v>
      </c>
      <c r="F24" s="25" t="s">
        <v>30</v>
      </c>
      <c r="G24" s="21" t="s">
        <v>175</v>
      </c>
      <c r="H24" s="22">
        <v>5</v>
      </c>
      <c r="I24" s="22">
        <v>1</v>
      </c>
      <c r="J24" s="23" t="s">
        <v>49</v>
      </c>
      <c r="K24" s="22"/>
      <c r="L24" s="24">
        <v>15500</v>
      </c>
      <c r="M24" s="24"/>
      <c r="N24" s="24">
        <f t="shared" si="0"/>
        <v>15500</v>
      </c>
      <c r="O24" s="3" t="s">
        <v>9</v>
      </c>
      <c r="P24" s="25">
        <v>9044</v>
      </c>
      <c r="R24" s="25" t="s">
        <v>30</v>
      </c>
      <c r="S24" s="61">
        <v>15500</v>
      </c>
      <c r="T24" s="60" t="str">
        <f t="shared" si="1"/>
        <v xml:space="preserve">4450E6500 3690 9044 LEARN 00001 00000 </v>
      </c>
      <c r="U24" s="4"/>
    </row>
    <row r="25" spans="1:21" ht="19.5" customHeight="1" x14ac:dyDescent="0.2">
      <c r="A25" s="21">
        <v>4450</v>
      </c>
      <c r="B25" s="21" t="s">
        <v>173</v>
      </c>
      <c r="C25" s="22">
        <v>5100</v>
      </c>
      <c r="D25" s="58" t="s">
        <v>180</v>
      </c>
      <c r="E25" s="25">
        <v>9044</v>
      </c>
      <c r="F25" s="25" t="s">
        <v>30</v>
      </c>
      <c r="G25" s="21" t="s">
        <v>175</v>
      </c>
      <c r="H25" s="22">
        <v>6</v>
      </c>
      <c r="I25" s="22">
        <v>1</v>
      </c>
      <c r="J25" s="23" t="s">
        <v>50</v>
      </c>
      <c r="K25" s="22"/>
      <c r="L25" s="24">
        <v>199500</v>
      </c>
      <c r="M25" s="24"/>
      <c r="N25" s="24">
        <f t="shared" si="0"/>
        <v>199500</v>
      </c>
      <c r="O25" s="3" t="s">
        <v>9</v>
      </c>
      <c r="P25" s="25">
        <v>9044</v>
      </c>
      <c r="R25" s="25" t="s">
        <v>30</v>
      </c>
      <c r="S25" s="61">
        <v>199500</v>
      </c>
      <c r="T25" s="60" t="str">
        <f t="shared" si="1"/>
        <v xml:space="preserve">4450E5100 3690 9044 LEARN 00001 00000 </v>
      </c>
      <c r="U25" s="4"/>
    </row>
    <row r="26" spans="1:21" ht="19.5" customHeight="1" x14ac:dyDescent="0.2">
      <c r="A26" s="21">
        <v>4450</v>
      </c>
      <c r="B26" s="21" t="s">
        <v>173</v>
      </c>
      <c r="C26" s="22">
        <v>5100</v>
      </c>
      <c r="D26" s="58" t="s">
        <v>185</v>
      </c>
      <c r="E26" s="25">
        <v>9044</v>
      </c>
      <c r="F26" s="25" t="s">
        <v>30</v>
      </c>
      <c r="G26" s="21" t="s">
        <v>175</v>
      </c>
      <c r="H26" s="22">
        <v>7</v>
      </c>
      <c r="I26" s="22">
        <v>1</v>
      </c>
      <c r="J26" s="23" t="s">
        <v>51</v>
      </c>
      <c r="K26" s="22"/>
      <c r="L26" s="24">
        <v>26500</v>
      </c>
      <c r="M26" s="24"/>
      <c r="N26" s="24">
        <f t="shared" si="0"/>
        <v>26500</v>
      </c>
      <c r="O26" s="3" t="s">
        <v>9</v>
      </c>
      <c r="P26" s="25">
        <v>9044</v>
      </c>
      <c r="R26" s="25" t="s">
        <v>30</v>
      </c>
      <c r="S26" s="61">
        <v>26500</v>
      </c>
      <c r="T26" s="60" t="str">
        <f t="shared" si="1"/>
        <v xml:space="preserve">4450E5100 5200 9044 LEARN 00001 00000 </v>
      </c>
      <c r="U26" s="4"/>
    </row>
    <row r="27" spans="1:21" ht="19.5" customHeight="1" x14ac:dyDescent="0.2">
      <c r="A27" s="21">
        <v>4450</v>
      </c>
      <c r="B27" s="21" t="s">
        <v>173</v>
      </c>
      <c r="C27" s="22">
        <v>6400</v>
      </c>
      <c r="D27" s="58" t="s">
        <v>183</v>
      </c>
      <c r="E27" s="25">
        <v>9044</v>
      </c>
      <c r="F27" s="25" t="s">
        <v>30</v>
      </c>
      <c r="G27" s="21" t="s">
        <v>175</v>
      </c>
      <c r="H27" s="22">
        <v>7</v>
      </c>
      <c r="I27" s="22">
        <v>1</v>
      </c>
      <c r="J27" s="23" t="s">
        <v>52</v>
      </c>
      <c r="K27" s="22"/>
      <c r="L27" s="24">
        <v>27000</v>
      </c>
      <c r="M27" s="24"/>
      <c r="N27" s="24">
        <f t="shared" si="0"/>
        <v>27000</v>
      </c>
      <c r="O27" s="3" t="s">
        <v>9</v>
      </c>
      <c r="P27" s="25">
        <v>9044</v>
      </c>
      <c r="R27" s="25" t="s">
        <v>30</v>
      </c>
      <c r="S27" s="61">
        <v>27000</v>
      </c>
      <c r="T27" s="60" t="str">
        <f t="shared" si="1"/>
        <v xml:space="preserve">4450E6400 3900 9044 LEARN 00001 00000 </v>
      </c>
      <c r="U27" s="4"/>
    </row>
    <row r="28" spans="1:21" ht="19.5" customHeight="1" x14ac:dyDescent="0.2">
      <c r="A28" s="21">
        <v>4450</v>
      </c>
      <c r="B28" s="21" t="s">
        <v>173</v>
      </c>
      <c r="C28" s="22">
        <v>5100</v>
      </c>
      <c r="D28" s="58" t="s">
        <v>180</v>
      </c>
      <c r="E28" s="25">
        <v>9044</v>
      </c>
      <c r="F28" s="25" t="s">
        <v>30</v>
      </c>
      <c r="G28" s="21" t="s">
        <v>175</v>
      </c>
      <c r="H28" s="22">
        <v>7</v>
      </c>
      <c r="I28" s="22">
        <v>1</v>
      </c>
      <c r="J28" s="23" t="s">
        <v>53</v>
      </c>
      <c r="K28" s="22"/>
      <c r="L28" s="24">
        <v>90000</v>
      </c>
      <c r="M28" s="24"/>
      <c r="N28" s="24">
        <f t="shared" si="0"/>
        <v>90000</v>
      </c>
      <c r="O28" s="3" t="s">
        <v>9</v>
      </c>
      <c r="P28" s="25">
        <v>9044</v>
      </c>
      <c r="R28" s="25" t="s">
        <v>30</v>
      </c>
      <c r="S28" s="61">
        <v>90000</v>
      </c>
      <c r="T28" s="60" t="str">
        <f t="shared" si="1"/>
        <v xml:space="preserve">4450E5100 3690 9044 LEARN 00001 00000 </v>
      </c>
      <c r="U28" s="4"/>
    </row>
    <row r="29" spans="1:21" ht="19.5" customHeight="1" x14ac:dyDescent="0.2">
      <c r="A29" s="21">
        <v>4450</v>
      </c>
      <c r="B29" s="21" t="s">
        <v>173</v>
      </c>
      <c r="C29" s="22">
        <v>5100</v>
      </c>
      <c r="D29" s="58" t="s">
        <v>185</v>
      </c>
      <c r="E29" s="25">
        <v>9044</v>
      </c>
      <c r="F29" s="25" t="s">
        <v>30</v>
      </c>
      <c r="G29" s="21" t="s">
        <v>175</v>
      </c>
      <c r="H29" s="22">
        <v>8</v>
      </c>
      <c r="I29" s="22">
        <v>1</v>
      </c>
      <c r="J29" s="23" t="s">
        <v>54</v>
      </c>
      <c r="K29" s="22"/>
      <c r="L29" s="24">
        <v>275000</v>
      </c>
      <c r="M29" s="24"/>
      <c r="N29" s="24">
        <f t="shared" si="0"/>
        <v>275000</v>
      </c>
      <c r="O29" s="3" t="s">
        <v>9</v>
      </c>
      <c r="P29" s="25">
        <v>9044</v>
      </c>
      <c r="R29" s="25" t="s">
        <v>30</v>
      </c>
      <c r="S29" s="61">
        <v>275000</v>
      </c>
      <c r="T29" s="60" t="str">
        <f t="shared" si="1"/>
        <v xml:space="preserve">4450E5100 5200 9044 LEARN 00001 00000 </v>
      </c>
      <c r="U29" s="4"/>
    </row>
    <row r="30" spans="1:21" ht="19.5" customHeight="1" x14ac:dyDescent="0.2">
      <c r="A30" s="21">
        <v>4450</v>
      </c>
      <c r="B30" s="21" t="s">
        <v>173</v>
      </c>
      <c r="C30" s="22">
        <v>6400</v>
      </c>
      <c r="D30" s="58" t="s">
        <v>174</v>
      </c>
      <c r="E30" s="25">
        <v>9044</v>
      </c>
      <c r="F30" s="25" t="s">
        <v>30</v>
      </c>
      <c r="G30" s="21" t="s">
        <v>175</v>
      </c>
      <c r="H30" s="22">
        <v>8</v>
      </c>
      <c r="I30" s="22">
        <v>1</v>
      </c>
      <c r="J30" s="23" t="s">
        <v>55</v>
      </c>
      <c r="K30" s="22"/>
      <c r="L30" s="24">
        <v>10000</v>
      </c>
      <c r="M30" s="24"/>
      <c r="N30" s="24">
        <f t="shared" si="0"/>
        <v>10000</v>
      </c>
      <c r="O30" s="3" t="s">
        <v>9</v>
      </c>
      <c r="P30" s="25">
        <v>9044</v>
      </c>
      <c r="R30" s="25" t="s">
        <v>30</v>
      </c>
      <c r="S30" s="61">
        <v>10000</v>
      </c>
      <c r="T30" s="60" t="str">
        <f t="shared" si="1"/>
        <v xml:space="preserve">4450E6400 1200 9044 LEARN 00001 00000 </v>
      </c>
      <c r="U30" s="4"/>
    </row>
    <row r="31" spans="1:21" ht="19.5" customHeight="1" x14ac:dyDescent="0.2">
      <c r="A31" s="21">
        <v>4450</v>
      </c>
      <c r="B31" s="21" t="s">
        <v>173</v>
      </c>
      <c r="C31" s="22">
        <v>6400</v>
      </c>
      <c r="D31" s="58" t="s">
        <v>176</v>
      </c>
      <c r="E31" s="25">
        <v>9044</v>
      </c>
      <c r="F31" s="25" t="s">
        <v>30</v>
      </c>
      <c r="G31" s="21" t="s">
        <v>175</v>
      </c>
      <c r="H31" s="22">
        <v>8</v>
      </c>
      <c r="I31" s="22">
        <v>1</v>
      </c>
      <c r="J31" s="23" t="s">
        <v>56</v>
      </c>
      <c r="K31" s="22"/>
      <c r="L31" s="24">
        <v>2000</v>
      </c>
      <c r="M31" s="24"/>
      <c r="N31" s="24">
        <f t="shared" si="0"/>
        <v>2000</v>
      </c>
      <c r="O31" s="3" t="s">
        <v>9</v>
      </c>
      <c r="P31" s="25">
        <v>9044</v>
      </c>
      <c r="R31" s="25" t="s">
        <v>30</v>
      </c>
      <c r="S31" s="61">
        <v>2000</v>
      </c>
      <c r="T31" s="60" t="str">
        <f t="shared" si="1"/>
        <v xml:space="preserve">4450E6400 2200 9044 LEARN 00001 00000 </v>
      </c>
      <c r="U31" s="4"/>
    </row>
    <row r="32" spans="1:21" ht="19.5" customHeight="1" x14ac:dyDescent="0.2">
      <c r="A32" s="21">
        <v>4450</v>
      </c>
      <c r="B32" s="21" t="s">
        <v>173</v>
      </c>
      <c r="C32" s="22">
        <v>6400</v>
      </c>
      <c r="D32" s="58" t="s">
        <v>183</v>
      </c>
      <c r="E32" s="25">
        <v>9044</v>
      </c>
      <c r="F32" s="25" t="s">
        <v>30</v>
      </c>
      <c r="G32" s="21" t="s">
        <v>175</v>
      </c>
      <c r="H32" s="22">
        <v>8</v>
      </c>
      <c r="I32" s="22">
        <v>1</v>
      </c>
      <c r="J32" s="23" t="s">
        <v>57</v>
      </c>
      <c r="K32" s="22"/>
      <c r="L32" s="24">
        <v>10000</v>
      </c>
      <c r="M32" s="24"/>
      <c r="N32" s="24">
        <f t="shared" si="0"/>
        <v>10000</v>
      </c>
      <c r="O32" s="3" t="s">
        <v>9</v>
      </c>
      <c r="P32" s="25">
        <v>9044</v>
      </c>
      <c r="R32" s="25" t="s">
        <v>30</v>
      </c>
      <c r="S32" s="61">
        <v>10000</v>
      </c>
      <c r="T32" s="60" t="str">
        <f t="shared" si="1"/>
        <v xml:space="preserve">4450E6400 3900 9044 LEARN 00001 00000 </v>
      </c>
      <c r="U32" s="4"/>
    </row>
    <row r="33" spans="1:21" ht="19.5" customHeight="1" x14ac:dyDescent="0.2">
      <c r="A33" s="21">
        <v>4450</v>
      </c>
      <c r="B33" s="21" t="s">
        <v>173</v>
      </c>
      <c r="C33" s="22">
        <v>6400</v>
      </c>
      <c r="D33" s="58" t="s">
        <v>174</v>
      </c>
      <c r="E33" s="25">
        <v>9044</v>
      </c>
      <c r="F33" s="25" t="s">
        <v>30</v>
      </c>
      <c r="G33" s="21" t="s">
        <v>175</v>
      </c>
      <c r="H33" s="22">
        <v>9</v>
      </c>
      <c r="I33" s="22">
        <v>1</v>
      </c>
      <c r="J33" s="23" t="s">
        <v>58</v>
      </c>
      <c r="K33" s="22"/>
      <c r="L33" s="24">
        <v>75355</v>
      </c>
      <c r="M33" s="24"/>
      <c r="N33" s="24">
        <f t="shared" si="0"/>
        <v>75355</v>
      </c>
      <c r="O33" s="3" t="s">
        <v>9</v>
      </c>
      <c r="P33" s="25">
        <v>9044</v>
      </c>
      <c r="R33" s="25" t="s">
        <v>30</v>
      </c>
      <c r="S33" s="61">
        <v>75355</v>
      </c>
      <c r="T33" s="60" t="str">
        <f t="shared" si="1"/>
        <v xml:space="preserve">4450E6400 1200 9044 LEARN 00001 00000 </v>
      </c>
      <c r="U33" s="4"/>
    </row>
    <row r="34" spans="1:21" ht="19.5" customHeight="1" x14ac:dyDescent="0.2">
      <c r="A34" s="21">
        <v>4450</v>
      </c>
      <c r="B34" s="21" t="s">
        <v>173</v>
      </c>
      <c r="C34" s="22">
        <v>6400</v>
      </c>
      <c r="D34" s="58" t="s">
        <v>179</v>
      </c>
      <c r="E34" s="25">
        <v>9044</v>
      </c>
      <c r="F34" s="25" t="s">
        <v>30</v>
      </c>
      <c r="G34" s="21" t="s">
        <v>175</v>
      </c>
      <c r="H34" s="22">
        <v>9</v>
      </c>
      <c r="I34" s="22">
        <v>1</v>
      </c>
      <c r="J34" s="23" t="s">
        <v>59</v>
      </c>
      <c r="K34" s="22"/>
      <c r="L34" s="24">
        <v>5765.65</v>
      </c>
      <c r="M34" s="24"/>
      <c r="N34" s="24">
        <f t="shared" si="0"/>
        <v>5765.65</v>
      </c>
      <c r="O34" s="3" t="s">
        <v>9</v>
      </c>
      <c r="P34" s="25">
        <v>9044</v>
      </c>
      <c r="R34" s="25" t="s">
        <v>30</v>
      </c>
      <c r="S34" s="61">
        <v>5765.65</v>
      </c>
      <c r="T34" s="60" t="str">
        <f t="shared" si="1"/>
        <v xml:space="preserve">4450E6400 2000 9044 LEARN 00001 00000 </v>
      </c>
      <c r="U34" s="4"/>
    </row>
    <row r="35" spans="1:21" ht="19.5" customHeight="1" x14ac:dyDescent="0.2">
      <c r="A35" s="21">
        <v>4450</v>
      </c>
      <c r="B35" s="21" t="s">
        <v>173</v>
      </c>
      <c r="C35" s="22">
        <v>6300</v>
      </c>
      <c r="D35" s="58" t="s">
        <v>174</v>
      </c>
      <c r="E35" s="25">
        <v>9044</v>
      </c>
      <c r="F35" s="25" t="s">
        <v>30</v>
      </c>
      <c r="G35" s="21" t="s">
        <v>175</v>
      </c>
      <c r="H35" s="22">
        <v>10</v>
      </c>
      <c r="I35" s="22">
        <v>1</v>
      </c>
      <c r="J35" s="23" t="s">
        <v>60</v>
      </c>
      <c r="K35" s="22"/>
      <c r="L35" s="24">
        <v>182000</v>
      </c>
      <c r="M35" s="24"/>
      <c r="N35" s="24">
        <f t="shared" si="0"/>
        <v>182000</v>
      </c>
      <c r="O35" s="3" t="s">
        <v>9</v>
      </c>
      <c r="P35" s="25">
        <v>9044</v>
      </c>
      <c r="R35" s="25" t="s">
        <v>30</v>
      </c>
      <c r="S35" s="61">
        <v>182000</v>
      </c>
      <c r="T35" s="60" t="str">
        <f t="shared" si="1"/>
        <v xml:space="preserve">4450E6300 1200 9044 LEARN 00001 00000 </v>
      </c>
      <c r="U35" s="4"/>
    </row>
    <row r="36" spans="1:21" ht="19.5" customHeight="1" x14ac:dyDescent="0.2">
      <c r="A36" s="21">
        <v>4450</v>
      </c>
      <c r="B36" s="21" t="s">
        <v>173</v>
      </c>
      <c r="C36" s="22">
        <v>6300</v>
      </c>
      <c r="D36" s="58" t="s">
        <v>176</v>
      </c>
      <c r="E36" s="25">
        <v>9044</v>
      </c>
      <c r="F36" s="25" t="s">
        <v>30</v>
      </c>
      <c r="G36" s="21" t="s">
        <v>175</v>
      </c>
      <c r="H36" s="22">
        <v>10</v>
      </c>
      <c r="I36" s="22">
        <v>1</v>
      </c>
      <c r="J36" s="23" t="s">
        <v>61</v>
      </c>
      <c r="K36" s="22"/>
      <c r="L36" s="24">
        <v>18000</v>
      </c>
      <c r="M36" s="24"/>
      <c r="N36" s="24">
        <f t="shared" si="0"/>
        <v>18000</v>
      </c>
      <c r="O36" s="3" t="s">
        <v>9</v>
      </c>
      <c r="P36" s="25">
        <v>9044</v>
      </c>
      <c r="R36" s="25" t="s">
        <v>30</v>
      </c>
      <c r="S36" s="61">
        <v>18000</v>
      </c>
      <c r="T36" s="60" t="str">
        <f t="shared" si="1"/>
        <v xml:space="preserve">4450E6300 2200 9044 LEARN 00001 00000 </v>
      </c>
      <c r="U36" s="4"/>
    </row>
    <row r="37" spans="1:21" ht="19.5" customHeight="1" x14ac:dyDescent="0.2">
      <c r="A37" s="21">
        <v>4450</v>
      </c>
      <c r="B37" s="21" t="s">
        <v>173</v>
      </c>
      <c r="C37" s="22">
        <v>6300</v>
      </c>
      <c r="D37" s="58" t="s">
        <v>174</v>
      </c>
      <c r="E37" s="25">
        <v>9044</v>
      </c>
      <c r="F37" s="25" t="s">
        <v>30</v>
      </c>
      <c r="G37" s="21" t="s">
        <v>175</v>
      </c>
      <c r="H37" s="22">
        <v>11</v>
      </c>
      <c r="I37" s="22">
        <v>1</v>
      </c>
      <c r="J37" s="23" t="s">
        <v>62</v>
      </c>
      <c r="K37" s="22"/>
      <c r="L37" s="24">
        <f>160000+120000+80000</f>
        <v>360000</v>
      </c>
      <c r="M37" s="24"/>
      <c r="N37" s="24">
        <f t="shared" si="0"/>
        <v>360000</v>
      </c>
      <c r="O37" s="3" t="s">
        <v>9</v>
      </c>
      <c r="P37" s="25">
        <v>9044</v>
      </c>
      <c r="R37" s="25" t="s">
        <v>30</v>
      </c>
      <c r="S37" s="61">
        <f>160000+120000+80000</f>
        <v>360000</v>
      </c>
      <c r="T37" s="60" t="str">
        <f t="shared" si="1"/>
        <v xml:space="preserve">4450E6300 1200 9044 LEARN 00001 00000 </v>
      </c>
      <c r="U37" s="4"/>
    </row>
    <row r="38" spans="1:21" ht="19.5" customHeight="1" x14ac:dyDescent="0.2">
      <c r="A38" s="21">
        <v>4450</v>
      </c>
      <c r="B38" s="21" t="s">
        <v>173</v>
      </c>
      <c r="C38" s="22">
        <v>6300</v>
      </c>
      <c r="D38" s="58" t="s">
        <v>176</v>
      </c>
      <c r="E38" s="25">
        <v>9044</v>
      </c>
      <c r="F38" s="25" t="s">
        <v>30</v>
      </c>
      <c r="G38" s="21" t="s">
        <v>175</v>
      </c>
      <c r="H38" s="22">
        <v>11</v>
      </c>
      <c r="I38" s="22">
        <v>1</v>
      </c>
      <c r="J38" s="23" t="s">
        <v>63</v>
      </c>
      <c r="K38" s="22"/>
      <c r="L38" s="24">
        <v>28800</v>
      </c>
      <c r="M38" s="24"/>
      <c r="N38" s="24">
        <f t="shared" si="0"/>
        <v>28800</v>
      </c>
      <c r="O38" s="3" t="s">
        <v>9</v>
      </c>
      <c r="P38" s="25">
        <v>9044</v>
      </c>
      <c r="R38" s="25" t="s">
        <v>30</v>
      </c>
      <c r="S38" s="61">
        <v>28800</v>
      </c>
      <c r="T38" s="60" t="str">
        <f t="shared" si="1"/>
        <v xml:space="preserve">4450E6300 2200 9044 LEARN 00001 00000 </v>
      </c>
      <c r="U38" s="4"/>
    </row>
    <row r="39" spans="1:21" ht="19.5" customHeight="1" x14ac:dyDescent="0.2">
      <c r="A39" s="21">
        <v>4450</v>
      </c>
      <c r="B39" s="21" t="s">
        <v>173</v>
      </c>
      <c r="C39" s="22">
        <v>5500</v>
      </c>
      <c r="D39" s="58" t="s">
        <v>174</v>
      </c>
      <c r="E39" s="25">
        <v>9023</v>
      </c>
      <c r="F39" s="25" t="s">
        <v>30</v>
      </c>
      <c r="G39" s="21" t="s">
        <v>175</v>
      </c>
      <c r="H39" s="22">
        <v>12</v>
      </c>
      <c r="I39" s="22">
        <v>1</v>
      </c>
      <c r="J39" s="23" t="s">
        <v>64</v>
      </c>
      <c r="K39" s="22"/>
      <c r="L39" s="24">
        <v>2000</v>
      </c>
      <c r="M39" s="24"/>
      <c r="N39" s="24">
        <f t="shared" si="0"/>
        <v>2000</v>
      </c>
      <c r="O39" s="3" t="s">
        <v>9</v>
      </c>
      <c r="P39" s="25">
        <v>9023</v>
      </c>
      <c r="R39" s="25" t="s">
        <v>30</v>
      </c>
      <c r="S39" s="61">
        <v>2000</v>
      </c>
      <c r="T39" s="60" t="str">
        <f t="shared" si="1"/>
        <v xml:space="preserve">4450E5500 1200 9023 LEARN 00001 00000 </v>
      </c>
      <c r="U39" s="4"/>
    </row>
    <row r="40" spans="1:21" ht="19.5" customHeight="1" x14ac:dyDescent="0.2">
      <c r="A40" s="21">
        <v>4450</v>
      </c>
      <c r="B40" s="21" t="s">
        <v>173</v>
      </c>
      <c r="C40" s="22">
        <v>5500</v>
      </c>
      <c r="D40" s="58" t="s">
        <v>177</v>
      </c>
      <c r="E40" s="25">
        <v>9023</v>
      </c>
      <c r="F40" s="25" t="s">
        <v>30</v>
      </c>
      <c r="G40" s="21" t="s">
        <v>175</v>
      </c>
      <c r="H40" s="22">
        <v>12</v>
      </c>
      <c r="I40" s="22">
        <v>1</v>
      </c>
      <c r="J40" s="23" t="s">
        <v>65</v>
      </c>
      <c r="K40" s="22"/>
      <c r="L40" s="24">
        <v>2950</v>
      </c>
      <c r="M40" s="24"/>
      <c r="N40" s="24">
        <f t="shared" si="0"/>
        <v>2950</v>
      </c>
      <c r="O40" s="3" t="s">
        <v>9</v>
      </c>
      <c r="P40" s="25">
        <v>9023</v>
      </c>
      <c r="R40" s="25" t="s">
        <v>30</v>
      </c>
      <c r="S40" s="61">
        <v>2950</v>
      </c>
      <c r="T40" s="60" t="str">
        <f t="shared" si="1"/>
        <v xml:space="preserve">4450E5500 1500 9023 LEARN 00001 00000 </v>
      </c>
      <c r="U40" s="4"/>
    </row>
    <row r="41" spans="1:21" ht="19.5" customHeight="1" x14ac:dyDescent="0.2">
      <c r="A41" s="21">
        <v>4450</v>
      </c>
      <c r="B41" s="21" t="s">
        <v>173</v>
      </c>
      <c r="C41" s="22">
        <v>5500</v>
      </c>
      <c r="D41" s="58" t="s">
        <v>176</v>
      </c>
      <c r="E41" s="25">
        <v>9023</v>
      </c>
      <c r="F41" s="25" t="s">
        <v>30</v>
      </c>
      <c r="G41" s="21" t="s">
        <v>175</v>
      </c>
      <c r="H41" s="22">
        <v>12</v>
      </c>
      <c r="I41" s="22">
        <v>1</v>
      </c>
      <c r="J41" s="23" t="s">
        <v>66</v>
      </c>
      <c r="K41" s="22"/>
      <c r="L41" s="24">
        <v>378.68</v>
      </c>
      <c r="M41" s="24"/>
      <c r="N41" s="24">
        <f t="shared" si="0"/>
        <v>378.68</v>
      </c>
      <c r="O41" s="3" t="s">
        <v>9</v>
      </c>
      <c r="P41" s="25">
        <v>9023</v>
      </c>
      <c r="R41" s="25" t="s">
        <v>30</v>
      </c>
      <c r="S41" s="61">
        <v>378.68</v>
      </c>
      <c r="T41" s="60" t="str">
        <f t="shared" si="1"/>
        <v xml:space="preserve">4450E5500 2200 9023 LEARN 00001 00000 </v>
      </c>
      <c r="U41" s="4"/>
    </row>
    <row r="42" spans="1:21" ht="19.5" customHeight="1" x14ac:dyDescent="0.2">
      <c r="A42" s="21">
        <v>4450</v>
      </c>
      <c r="B42" s="21" t="s">
        <v>173</v>
      </c>
      <c r="C42" s="22">
        <v>6500</v>
      </c>
      <c r="D42" s="58" t="s">
        <v>186</v>
      </c>
      <c r="E42" s="25">
        <v>9018</v>
      </c>
      <c r="F42" s="25" t="s">
        <v>30</v>
      </c>
      <c r="G42" s="21" t="s">
        <v>175</v>
      </c>
      <c r="H42" s="22">
        <v>13</v>
      </c>
      <c r="I42" s="22">
        <v>1</v>
      </c>
      <c r="J42" s="23" t="s">
        <v>67</v>
      </c>
      <c r="K42" s="22"/>
      <c r="L42" s="24">
        <v>4250</v>
      </c>
      <c r="M42" s="24"/>
      <c r="N42" s="24">
        <f t="shared" si="0"/>
        <v>4250</v>
      </c>
      <c r="O42" s="3" t="s">
        <v>9</v>
      </c>
      <c r="P42" s="25">
        <v>9018</v>
      </c>
      <c r="R42" s="25" t="s">
        <v>30</v>
      </c>
      <c r="S42" s="61">
        <v>4250</v>
      </c>
      <c r="T42" s="60" t="str">
        <f t="shared" si="1"/>
        <v xml:space="preserve">4450E6500 3190 9018 LEARN 00001 00000 </v>
      </c>
      <c r="U42" s="4"/>
    </row>
    <row r="43" spans="1:21" ht="19.5" customHeight="1" x14ac:dyDescent="0.2">
      <c r="A43" s="21">
        <v>4450</v>
      </c>
      <c r="B43" s="21" t="s">
        <v>173</v>
      </c>
      <c r="C43" s="22">
        <v>6500</v>
      </c>
      <c r="D43" s="58" t="s">
        <v>180</v>
      </c>
      <c r="E43" s="25">
        <v>9018</v>
      </c>
      <c r="F43" s="25" t="s">
        <v>30</v>
      </c>
      <c r="G43" s="21" t="s">
        <v>175</v>
      </c>
      <c r="H43" s="22">
        <v>13</v>
      </c>
      <c r="I43" s="22">
        <v>1</v>
      </c>
      <c r="J43" s="23" t="s">
        <v>68</v>
      </c>
      <c r="K43" s="22"/>
      <c r="L43" s="24">
        <v>171063</v>
      </c>
      <c r="M43" s="24">
        <f>169062.5+164062.5</f>
        <v>333125</v>
      </c>
      <c r="N43" s="24">
        <f t="shared" si="0"/>
        <v>504188</v>
      </c>
      <c r="O43" s="3" t="s">
        <v>9</v>
      </c>
      <c r="P43" s="25">
        <v>9018</v>
      </c>
      <c r="R43" s="25" t="s">
        <v>30</v>
      </c>
      <c r="S43" s="61">
        <v>171063</v>
      </c>
      <c r="T43" s="60" t="str">
        <f t="shared" si="1"/>
        <v xml:space="preserve">4450E6500 3690 9018 LEARN 00001 00000 </v>
      </c>
      <c r="U43" s="4"/>
    </row>
    <row r="44" spans="1:21" ht="19.5" customHeight="1" x14ac:dyDescent="0.2">
      <c r="A44" s="21">
        <v>4450</v>
      </c>
      <c r="B44" s="21" t="s">
        <v>173</v>
      </c>
      <c r="C44" s="22">
        <v>6300</v>
      </c>
      <c r="D44" s="58" t="s">
        <v>174</v>
      </c>
      <c r="E44" s="25">
        <v>9018</v>
      </c>
      <c r="F44" s="25" t="s">
        <v>30</v>
      </c>
      <c r="G44" s="21" t="s">
        <v>175</v>
      </c>
      <c r="H44" s="22">
        <v>14</v>
      </c>
      <c r="I44" s="22">
        <v>1</v>
      </c>
      <c r="J44" s="23" t="s">
        <v>69</v>
      </c>
      <c r="K44" s="22"/>
      <c r="L44" s="24">
        <v>126175</v>
      </c>
      <c r="M44" s="24"/>
      <c r="N44" s="24">
        <f t="shared" si="0"/>
        <v>126175</v>
      </c>
      <c r="O44" s="3" t="s">
        <v>9</v>
      </c>
      <c r="P44" s="25">
        <v>9018</v>
      </c>
      <c r="R44" s="25" t="s">
        <v>30</v>
      </c>
      <c r="S44" s="61">
        <v>126175</v>
      </c>
      <c r="T44" s="60" t="str">
        <f t="shared" si="1"/>
        <v xml:space="preserve">4450E6300 1200 9018 LEARN 00001 00000 </v>
      </c>
      <c r="U44" s="4"/>
    </row>
    <row r="45" spans="1:21" ht="19.5" customHeight="1" x14ac:dyDescent="0.2">
      <c r="A45" s="21">
        <v>4450</v>
      </c>
      <c r="B45" s="21" t="s">
        <v>173</v>
      </c>
      <c r="C45" s="22">
        <v>6300</v>
      </c>
      <c r="D45" s="58" t="s">
        <v>176</v>
      </c>
      <c r="E45" s="25">
        <v>9018</v>
      </c>
      <c r="F45" s="25" t="s">
        <v>30</v>
      </c>
      <c r="G45" s="21" t="s">
        <v>175</v>
      </c>
      <c r="H45" s="22">
        <v>14</v>
      </c>
      <c r="I45" s="22">
        <v>1</v>
      </c>
      <c r="J45" s="23" t="s">
        <v>70</v>
      </c>
      <c r="K45" s="22"/>
      <c r="L45" s="24">
        <v>9652.39</v>
      </c>
      <c r="M45" s="24"/>
      <c r="N45" s="24">
        <f t="shared" si="0"/>
        <v>9652.39</v>
      </c>
      <c r="O45" s="3" t="s">
        <v>9</v>
      </c>
      <c r="P45" s="25">
        <v>9018</v>
      </c>
      <c r="R45" s="25" t="s">
        <v>30</v>
      </c>
      <c r="S45" s="61">
        <v>9652.39</v>
      </c>
      <c r="T45" s="60" t="str">
        <f t="shared" si="1"/>
        <v xml:space="preserve">4450E6300 2200 9018 LEARN 00001 00000 </v>
      </c>
      <c r="U45" s="4"/>
    </row>
    <row r="46" spans="1:21" ht="19.5" customHeight="1" x14ac:dyDescent="0.2">
      <c r="A46" s="21">
        <v>4450</v>
      </c>
      <c r="B46" s="21" t="s">
        <v>173</v>
      </c>
      <c r="C46" s="22">
        <v>7730</v>
      </c>
      <c r="D46" s="58" t="s">
        <v>187</v>
      </c>
      <c r="E46" s="25">
        <v>9023</v>
      </c>
      <c r="F46" s="27" t="s">
        <v>72</v>
      </c>
      <c r="G46" s="21" t="s">
        <v>175</v>
      </c>
      <c r="H46" s="22">
        <v>15</v>
      </c>
      <c r="I46" s="22">
        <v>1</v>
      </c>
      <c r="J46" s="23" t="s">
        <v>71</v>
      </c>
      <c r="K46" s="22"/>
      <c r="L46" s="24">
        <v>68200</v>
      </c>
      <c r="M46" s="24"/>
      <c r="N46" s="24">
        <f t="shared" si="0"/>
        <v>68200</v>
      </c>
      <c r="O46" s="3" t="s">
        <v>7</v>
      </c>
      <c r="P46" s="25">
        <v>9023</v>
      </c>
      <c r="R46" s="27" t="s">
        <v>72</v>
      </c>
      <c r="S46" s="61">
        <v>68200</v>
      </c>
      <c r="T46" s="60" t="str">
        <f t="shared" si="1"/>
        <v xml:space="preserve">4450E7730 3100 9023 MHA00 00001 00000 </v>
      </c>
      <c r="U46" s="4"/>
    </row>
    <row r="47" spans="1:21" ht="19.5" customHeight="1" x14ac:dyDescent="0.2">
      <c r="A47" s="21">
        <v>4450</v>
      </c>
      <c r="B47" s="21" t="s">
        <v>173</v>
      </c>
      <c r="C47" s="22">
        <v>7730</v>
      </c>
      <c r="D47" s="58" t="s">
        <v>180</v>
      </c>
      <c r="E47" s="25">
        <v>9023</v>
      </c>
      <c r="F47" s="27" t="s">
        <v>72</v>
      </c>
      <c r="G47" s="21" t="s">
        <v>175</v>
      </c>
      <c r="H47" s="22">
        <v>15</v>
      </c>
      <c r="I47" s="22">
        <v>1</v>
      </c>
      <c r="J47" s="23" t="s">
        <v>73</v>
      </c>
      <c r="K47" s="22"/>
      <c r="L47" s="24">
        <v>4425</v>
      </c>
      <c r="M47" s="24"/>
      <c r="N47" s="24">
        <f t="shared" si="0"/>
        <v>4425</v>
      </c>
      <c r="O47" s="3" t="s">
        <v>7</v>
      </c>
      <c r="P47" s="25">
        <v>9023</v>
      </c>
      <c r="R47" s="27" t="s">
        <v>72</v>
      </c>
      <c r="S47" s="61">
        <v>4425</v>
      </c>
      <c r="T47" s="60" t="str">
        <f t="shared" si="1"/>
        <v xml:space="preserve">4450E7730 3690 9023 MHA00 00001 00000 </v>
      </c>
      <c r="U47" s="4"/>
    </row>
    <row r="48" spans="1:21" ht="19.5" customHeight="1" x14ac:dyDescent="0.2">
      <c r="A48" s="21">
        <v>4450</v>
      </c>
      <c r="B48" s="21" t="s">
        <v>173</v>
      </c>
      <c r="C48" s="22">
        <v>7730</v>
      </c>
      <c r="D48" s="58" t="s">
        <v>185</v>
      </c>
      <c r="E48" s="25">
        <v>9023</v>
      </c>
      <c r="F48" s="27" t="s">
        <v>72</v>
      </c>
      <c r="G48" s="21" t="s">
        <v>175</v>
      </c>
      <c r="H48" s="22">
        <v>15</v>
      </c>
      <c r="I48" s="22">
        <v>1</v>
      </c>
      <c r="J48" s="23" t="s">
        <v>74</v>
      </c>
      <c r="K48" s="22"/>
      <c r="L48" s="24">
        <v>525</v>
      </c>
      <c r="M48" s="24"/>
      <c r="N48" s="24">
        <f t="shared" si="0"/>
        <v>525</v>
      </c>
      <c r="O48" s="3" t="s">
        <v>7</v>
      </c>
      <c r="P48" s="25">
        <v>9023</v>
      </c>
      <c r="R48" s="27" t="s">
        <v>72</v>
      </c>
      <c r="S48" s="61">
        <v>525</v>
      </c>
      <c r="T48" s="60" t="str">
        <f t="shared" si="1"/>
        <v xml:space="preserve">4450E7730 5200 9023 MHA00 00001 00000 </v>
      </c>
      <c r="U48" s="4"/>
    </row>
    <row r="49" spans="1:21" ht="19.5" customHeight="1" x14ac:dyDescent="0.2">
      <c r="A49" s="21">
        <v>4450</v>
      </c>
      <c r="B49" s="21" t="s">
        <v>173</v>
      </c>
      <c r="C49" s="22">
        <v>6400</v>
      </c>
      <c r="D49" s="58" t="s">
        <v>180</v>
      </c>
      <c r="E49" s="25">
        <v>9023</v>
      </c>
      <c r="F49" s="27" t="s">
        <v>72</v>
      </c>
      <c r="G49" s="21" t="s">
        <v>175</v>
      </c>
      <c r="H49" s="22">
        <v>16</v>
      </c>
      <c r="I49" s="22">
        <v>1</v>
      </c>
      <c r="J49" s="23" t="s">
        <v>75</v>
      </c>
      <c r="K49" s="22"/>
      <c r="L49" s="24">
        <v>29800</v>
      </c>
      <c r="M49" s="24"/>
      <c r="N49" s="24">
        <f t="shared" si="0"/>
        <v>29800</v>
      </c>
      <c r="O49" s="3" t="s">
        <v>7</v>
      </c>
      <c r="P49" s="25">
        <v>9023</v>
      </c>
      <c r="R49" s="27" t="s">
        <v>72</v>
      </c>
      <c r="S49" s="61">
        <v>29800</v>
      </c>
      <c r="T49" s="60" t="str">
        <f t="shared" si="1"/>
        <v xml:space="preserve">4450E6400 3690 9023 MHA00 00001 00000 </v>
      </c>
      <c r="U49" s="4"/>
    </row>
    <row r="50" spans="1:21" ht="19.5" customHeight="1" x14ac:dyDescent="0.2">
      <c r="A50" s="21">
        <v>4450</v>
      </c>
      <c r="B50" s="21" t="s">
        <v>173</v>
      </c>
      <c r="C50" s="22">
        <v>5200</v>
      </c>
      <c r="D50" s="58" t="s">
        <v>182</v>
      </c>
      <c r="E50" s="25">
        <v>9046</v>
      </c>
      <c r="F50" s="27" t="s">
        <v>72</v>
      </c>
      <c r="G50" s="21" t="s">
        <v>175</v>
      </c>
      <c r="H50" s="22">
        <v>17</v>
      </c>
      <c r="I50" s="22">
        <v>1</v>
      </c>
      <c r="J50" s="23" t="s">
        <v>76</v>
      </c>
      <c r="K50" s="22"/>
      <c r="L50" s="24">
        <v>15000</v>
      </c>
      <c r="M50" s="24"/>
      <c r="N50" s="24">
        <f t="shared" si="0"/>
        <v>15000</v>
      </c>
      <c r="O50" s="3" t="s">
        <v>7</v>
      </c>
      <c r="P50" s="25">
        <v>9046</v>
      </c>
      <c r="R50" s="27" t="s">
        <v>72</v>
      </c>
      <c r="S50" s="61">
        <v>15000</v>
      </c>
      <c r="T50" s="60" t="str">
        <f t="shared" si="1"/>
        <v xml:space="preserve">4450E5200 3300 9046 MHA00 00001 00000 </v>
      </c>
      <c r="U50" s="4"/>
    </row>
    <row r="51" spans="1:21" ht="19.5" customHeight="1" x14ac:dyDescent="0.2">
      <c r="A51" s="21">
        <v>4450</v>
      </c>
      <c r="B51" s="21" t="s">
        <v>173</v>
      </c>
      <c r="C51" s="22">
        <v>5200</v>
      </c>
      <c r="D51" s="58" t="s">
        <v>188</v>
      </c>
      <c r="E51" s="25">
        <v>9046</v>
      </c>
      <c r="F51" s="27" t="s">
        <v>72</v>
      </c>
      <c r="G51" s="21" t="s">
        <v>175</v>
      </c>
      <c r="H51" s="22">
        <v>17</v>
      </c>
      <c r="I51" s="22">
        <v>1</v>
      </c>
      <c r="J51" s="23" t="s">
        <v>77</v>
      </c>
      <c r="K51" s="22"/>
      <c r="L51" s="24">
        <v>10000</v>
      </c>
      <c r="M51" s="24"/>
      <c r="N51" s="24">
        <f t="shared" si="0"/>
        <v>10000</v>
      </c>
      <c r="O51" s="3" t="s">
        <v>7</v>
      </c>
      <c r="P51" s="25">
        <v>9046</v>
      </c>
      <c r="R51" s="27" t="s">
        <v>72</v>
      </c>
      <c r="S51" s="61">
        <v>10000</v>
      </c>
      <c r="T51" s="60" t="str">
        <f t="shared" si="1"/>
        <v xml:space="preserve">4450E5200 7300 9046 MHA00 00001 00000 </v>
      </c>
      <c r="U51" s="4"/>
    </row>
    <row r="52" spans="1:21" ht="19.5" customHeight="1" x14ac:dyDescent="0.2">
      <c r="A52" s="21">
        <v>4450</v>
      </c>
      <c r="B52" s="21" t="s">
        <v>173</v>
      </c>
      <c r="C52" s="22">
        <v>6300</v>
      </c>
      <c r="D52" s="58" t="s">
        <v>174</v>
      </c>
      <c r="E52" s="25">
        <v>9023</v>
      </c>
      <c r="F52" s="25" t="s">
        <v>30</v>
      </c>
      <c r="G52" s="21" t="s">
        <v>175</v>
      </c>
      <c r="H52" s="22">
        <v>18</v>
      </c>
      <c r="I52" s="22">
        <v>1</v>
      </c>
      <c r="J52" s="23" t="s">
        <v>78</v>
      </c>
      <c r="K52" s="22"/>
      <c r="L52" s="24">
        <v>5760</v>
      </c>
      <c r="M52" s="24"/>
      <c r="N52" s="24">
        <f t="shared" si="0"/>
        <v>5760</v>
      </c>
      <c r="O52" s="3" t="s">
        <v>9</v>
      </c>
      <c r="P52" s="25">
        <v>9023</v>
      </c>
      <c r="R52" s="25" t="s">
        <v>30</v>
      </c>
      <c r="S52" s="61">
        <v>5760</v>
      </c>
      <c r="T52" s="60" t="str">
        <f t="shared" si="1"/>
        <v xml:space="preserve">4450E6300 1200 9023 LEARN 00001 00000 </v>
      </c>
      <c r="U52" s="4"/>
    </row>
    <row r="53" spans="1:21" ht="19.5" customHeight="1" x14ac:dyDescent="0.2">
      <c r="A53" s="21">
        <v>4450</v>
      </c>
      <c r="B53" s="21" t="s">
        <v>173</v>
      </c>
      <c r="C53" s="22">
        <v>6300</v>
      </c>
      <c r="D53" s="58" t="s">
        <v>176</v>
      </c>
      <c r="E53" s="25">
        <v>9023</v>
      </c>
      <c r="F53" s="25" t="s">
        <v>30</v>
      </c>
      <c r="G53" s="21" t="s">
        <v>175</v>
      </c>
      <c r="H53" s="22">
        <v>18</v>
      </c>
      <c r="I53" s="22">
        <v>1</v>
      </c>
      <c r="J53" s="23" t="s">
        <v>78</v>
      </c>
      <c r="K53" s="22"/>
      <c r="L53" s="24">
        <v>440.64</v>
      </c>
      <c r="M53" s="24"/>
      <c r="N53" s="24">
        <f t="shared" si="0"/>
        <v>440.64</v>
      </c>
      <c r="O53" s="3" t="s">
        <v>9</v>
      </c>
      <c r="P53" s="25">
        <v>9023</v>
      </c>
      <c r="R53" s="25" t="s">
        <v>30</v>
      </c>
      <c r="S53" s="61">
        <v>440.64</v>
      </c>
      <c r="T53" s="60" t="str">
        <f t="shared" si="1"/>
        <v xml:space="preserve">4450E6300 2200 9023 LEARN 00001 00000 </v>
      </c>
      <c r="U53" s="4"/>
    </row>
    <row r="54" spans="1:21" ht="19.5" customHeight="1" x14ac:dyDescent="0.2">
      <c r="A54" s="21">
        <v>4450</v>
      </c>
      <c r="B54" s="21" t="s">
        <v>173</v>
      </c>
      <c r="C54" s="22">
        <v>5100</v>
      </c>
      <c r="D54" s="58" t="s">
        <v>174</v>
      </c>
      <c r="E54" s="25">
        <v>9044</v>
      </c>
      <c r="F54" s="25" t="s">
        <v>30</v>
      </c>
      <c r="G54" s="21" t="s">
        <v>175</v>
      </c>
      <c r="H54" s="22">
        <v>19</v>
      </c>
      <c r="I54" s="22">
        <v>1</v>
      </c>
      <c r="J54" s="23" t="s">
        <v>79</v>
      </c>
      <c r="K54" s="22"/>
      <c r="L54" s="24"/>
      <c r="M54" s="24">
        <v>405120</v>
      </c>
      <c r="N54" s="24">
        <f t="shared" si="0"/>
        <v>405120</v>
      </c>
      <c r="O54" s="3" t="s">
        <v>9</v>
      </c>
      <c r="P54" s="25">
        <v>9044</v>
      </c>
      <c r="R54" s="25" t="s">
        <v>30</v>
      </c>
      <c r="S54" s="61"/>
      <c r="T54" s="60" t="str">
        <f t="shared" si="1"/>
        <v xml:space="preserve">4450E5100 1200 9044 LEARN 00001 00000 </v>
      </c>
      <c r="U54" s="4"/>
    </row>
    <row r="55" spans="1:21" ht="19.5" customHeight="1" x14ac:dyDescent="0.2">
      <c r="A55" s="21">
        <v>4450</v>
      </c>
      <c r="B55" s="21" t="s">
        <v>173</v>
      </c>
      <c r="C55" s="22">
        <v>5100</v>
      </c>
      <c r="D55" s="58" t="s">
        <v>176</v>
      </c>
      <c r="E55" s="25">
        <v>9044</v>
      </c>
      <c r="F55" s="25" t="s">
        <v>30</v>
      </c>
      <c r="G55" s="21" t="s">
        <v>175</v>
      </c>
      <c r="H55" s="22">
        <v>19</v>
      </c>
      <c r="I55" s="22">
        <v>1</v>
      </c>
      <c r="J55" s="23" t="s">
        <v>80</v>
      </c>
      <c r="K55" s="22"/>
      <c r="L55" s="24"/>
      <c r="M55" s="24">
        <v>26952.48</v>
      </c>
      <c r="N55" s="24">
        <f t="shared" si="0"/>
        <v>26952.48</v>
      </c>
      <c r="O55" s="3" t="s">
        <v>9</v>
      </c>
      <c r="P55" s="25">
        <v>9044</v>
      </c>
      <c r="R55" s="25" t="s">
        <v>30</v>
      </c>
      <c r="S55" s="61"/>
      <c r="T55" s="60" t="str">
        <f t="shared" si="1"/>
        <v xml:space="preserve">4450E5100 2200 9044 LEARN 00001 00000 </v>
      </c>
      <c r="U55" s="4"/>
    </row>
    <row r="56" spans="1:21" ht="19.5" customHeight="1" x14ac:dyDescent="0.2">
      <c r="A56" s="21">
        <v>4450</v>
      </c>
      <c r="B56" s="21" t="s">
        <v>173</v>
      </c>
      <c r="C56" s="22">
        <v>5100</v>
      </c>
      <c r="D56" s="58" t="s">
        <v>180</v>
      </c>
      <c r="E56" s="25">
        <v>9044</v>
      </c>
      <c r="F56" s="25" t="s">
        <v>30</v>
      </c>
      <c r="G56" s="21" t="s">
        <v>175</v>
      </c>
      <c r="H56" s="22">
        <v>19</v>
      </c>
      <c r="I56" s="22">
        <v>1</v>
      </c>
      <c r="J56" s="23" t="s">
        <v>81</v>
      </c>
      <c r="K56" s="22"/>
      <c r="L56" s="24"/>
      <c r="M56" s="24">
        <v>4800</v>
      </c>
      <c r="N56" s="24">
        <f t="shared" si="0"/>
        <v>4800</v>
      </c>
      <c r="O56" s="3" t="s">
        <v>9</v>
      </c>
      <c r="P56" s="25">
        <v>9044</v>
      </c>
      <c r="R56" s="25" t="s">
        <v>30</v>
      </c>
      <c r="S56" s="61"/>
      <c r="T56" s="60" t="str">
        <f t="shared" si="1"/>
        <v xml:space="preserve">4450E5100 3690 9044 LEARN 00001 00000 </v>
      </c>
      <c r="U56" s="4"/>
    </row>
    <row r="57" spans="1:21" ht="19.5" customHeight="1" x14ac:dyDescent="0.2">
      <c r="A57" s="21">
        <v>4450</v>
      </c>
      <c r="B57" s="21" t="s">
        <v>173</v>
      </c>
      <c r="C57" s="22">
        <v>5100</v>
      </c>
      <c r="D57" s="58" t="s">
        <v>178</v>
      </c>
      <c r="E57" s="25">
        <v>9044</v>
      </c>
      <c r="F57" s="25" t="s">
        <v>30</v>
      </c>
      <c r="G57" s="21" t="s">
        <v>175</v>
      </c>
      <c r="H57" s="22">
        <v>19</v>
      </c>
      <c r="I57" s="22">
        <v>1</v>
      </c>
      <c r="J57" s="23" t="s">
        <v>82</v>
      </c>
      <c r="K57" s="22"/>
      <c r="L57" s="24"/>
      <c r="M57" s="24">
        <v>4752</v>
      </c>
      <c r="N57" s="24">
        <f t="shared" si="0"/>
        <v>4752</v>
      </c>
      <c r="O57" s="3" t="s">
        <v>9</v>
      </c>
      <c r="P57" s="25">
        <v>9044</v>
      </c>
      <c r="R57" s="25" t="s">
        <v>30</v>
      </c>
      <c r="S57" s="61"/>
      <c r="T57" s="60" t="str">
        <f t="shared" si="1"/>
        <v xml:space="preserve">4450E5100 5100 9044 LEARN 00001 00000 </v>
      </c>
      <c r="U57" s="4"/>
    </row>
    <row r="58" spans="1:21" ht="19.5" customHeight="1" x14ac:dyDescent="0.2">
      <c r="A58" s="21">
        <v>4450</v>
      </c>
      <c r="B58" s="21" t="s">
        <v>173</v>
      </c>
      <c r="C58" s="22">
        <v>7800</v>
      </c>
      <c r="D58" s="58" t="s">
        <v>184</v>
      </c>
      <c r="E58" s="25">
        <v>9044</v>
      </c>
      <c r="F58" s="25" t="s">
        <v>30</v>
      </c>
      <c r="G58" s="21" t="s">
        <v>175</v>
      </c>
      <c r="H58" s="22">
        <v>19</v>
      </c>
      <c r="I58" s="22">
        <v>1</v>
      </c>
      <c r="J58" s="23" t="s">
        <v>83</v>
      </c>
      <c r="K58" s="22"/>
      <c r="L58" s="24"/>
      <c r="M58" s="24">
        <v>115000</v>
      </c>
      <c r="N58" s="24">
        <f t="shared" si="0"/>
        <v>115000</v>
      </c>
      <c r="O58" s="3" t="s">
        <v>9</v>
      </c>
      <c r="P58" s="25">
        <v>9044</v>
      </c>
      <c r="R58" s="25" t="s">
        <v>30</v>
      </c>
      <c r="S58" s="61"/>
      <c r="T58" s="60" t="str">
        <f t="shared" si="1"/>
        <v xml:space="preserve">4450E7800 1600 9044 LEARN 00001 00000 </v>
      </c>
      <c r="U58" s="4"/>
    </row>
    <row r="59" spans="1:21" ht="19.5" customHeight="1" x14ac:dyDescent="0.2">
      <c r="A59" s="21">
        <v>4450</v>
      </c>
      <c r="B59" s="21" t="s">
        <v>173</v>
      </c>
      <c r="C59" s="22">
        <v>7800</v>
      </c>
      <c r="D59" s="58" t="s">
        <v>179</v>
      </c>
      <c r="E59" s="25">
        <v>9044</v>
      </c>
      <c r="F59" s="25" t="s">
        <v>30</v>
      </c>
      <c r="G59" s="21" t="s">
        <v>175</v>
      </c>
      <c r="H59" s="22">
        <v>19</v>
      </c>
      <c r="I59" s="22">
        <v>1</v>
      </c>
      <c r="J59" s="23" t="s">
        <v>80</v>
      </c>
      <c r="K59" s="22"/>
      <c r="L59" s="24"/>
      <c r="M59" s="24">
        <v>23264.5</v>
      </c>
      <c r="N59" s="24">
        <f t="shared" si="0"/>
        <v>23264.5</v>
      </c>
      <c r="O59" s="3" t="s">
        <v>9</v>
      </c>
      <c r="P59" s="25">
        <v>9044</v>
      </c>
      <c r="R59" s="25" t="s">
        <v>30</v>
      </c>
      <c r="S59" s="61"/>
      <c r="T59" s="60" t="str">
        <f t="shared" si="1"/>
        <v xml:space="preserve">4450E7800 2000 9044 LEARN 00001 00000 </v>
      </c>
      <c r="U59" s="4"/>
    </row>
    <row r="60" spans="1:21" ht="19.5" customHeight="1" x14ac:dyDescent="0.2">
      <c r="A60" s="21">
        <v>4450</v>
      </c>
      <c r="B60" s="21" t="s">
        <v>173</v>
      </c>
      <c r="C60" s="22">
        <v>5100</v>
      </c>
      <c r="D60" s="58" t="s">
        <v>174</v>
      </c>
      <c r="E60" s="25">
        <v>9013</v>
      </c>
      <c r="F60" s="25" t="s">
        <v>30</v>
      </c>
      <c r="G60" s="21" t="s">
        <v>175</v>
      </c>
      <c r="H60" s="22">
        <v>20</v>
      </c>
      <c r="I60" s="22">
        <v>1</v>
      </c>
      <c r="J60" s="23" t="s">
        <v>84</v>
      </c>
      <c r="K60" s="22"/>
      <c r="L60" s="24">
        <v>829875.52</v>
      </c>
      <c r="M60" s="24">
        <v>829875.52</v>
      </c>
      <c r="N60" s="24">
        <f t="shared" si="0"/>
        <v>1659751.04</v>
      </c>
      <c r="O60" s="3" t="s">
        <v>9</v>
      </c>
      <c r="P60" s="25">
        <v>9013</v>
      </c>
      <c r="R60" s="25" t="s">
        <v>30</v>
      </c>
      <c r="S60" s="61">
        <v>829875.52</v>
      </c>
      <c r="T60" s="60" t="str">
        <f t="shared" si="1"/>
        <v xml:space="preserve">4450E5100 1200 9013 LEARN 00001 00000 </v>
      </c>
      <c r="U60" s="4"/>
    </row>
    <row r="61" spans="1:21" ht="19.5" customHeight="1" x14ac:dyDescent="0.2">
      <c r="A61" s="21">
        <v>4450</v>
      </c>
      <c r="B61" s="21" t="s">
        <v>173</v>
      </c>
      <c r="C61" s="22">
        <v>5100</v>
      </c>
      <c r="D61" s="58" t="s">
        <v>179</v>
      </c>
      <c r="E61" s="25">
        <v>9013</v>
      </c>
      <c r="F61" s="25" t="s">
        <v>30</v>
      </c>
      <c r="G61" s="21" t="s">
        <v>175</v>
      </c>
      <c r="H61" s="22">
        <v>20</v>
      </c>
      <c r="I61" s="22">
        <v>1</v>
      </c>
      <c r="J61" s="23" t="s">
        <v>84</v>
      </c>
      <c r="K61" s="22"/>
      <c r="L61" s="24">
        <v>170124</v>
      </c>
      <c r="M61" s="24">
        <v>170124</v>
      </c>
      <c r="N61" s="24">
        <f t="shared" si="0"/>
        <v>340248</v>
      </c>
      <c r="O61" s="3" t="s">
        <v>9</v>
      </c>
      <c r="P61" s="25">
        <v>9013</v>
      </c>
      <c r="R61" s="25" t="s">
        <v>30</v>
      </c>
      <c r="S61" s="61">
        <v>170124</v>
      </c>
      <c r="T61" s="60" t="str">
        <f t="shared" si="1"/>
        <v xml:space="preserve">4450E5100 2000 9013 LEARN 00001 00000 </v>
      </c>
      <c r="U61" s="4"/>
    </row>
    <row r="62" spans="1:21" ht="19.5" customHeight="1" x14ac:dyDescent="0.2">
      <c r="A62" s="21">
        <v>4450</v>
      </c>
      <c r="B62" s="21" t="s">
        <v>173</v>
      </c>
      <c r="C62" s="22">
        <v>7200</v>
      </c>
      <c r="D62" s="58" t="s">
        <v>182</v>
      </c>
      <c r="E62" s="28">
        <v>9000</v>
      </c>
      <c r="F62" s="25" t="s">
        <v>30</v>
      </c>
      <c r="G62" s="21" t="s">
        <v>175</v>
      </c>
      <c r="H62" s="22">
        <v>21</v>
      </c>
      <c r="I62" s="22">
        <v>1</v>
      </c>
      <c r="J62" s="23" t="s">
        <v>85</v>
      </c>
      <c r="K62" s="22"/>
      <c r="L62" s="24">
        <v>7035</v>
      </c>
      <c r="M62" s="24">
        <v>7035</v>
      </c>
      <c r="N62" s="24">
        <f t="shared" si="0"/>
        <v>14070</v>
      </c>
      <c r="O62" s="3" t="s">
        <v>9</v>
      </c>
      <c r="P62" s="28">
        <v>9000</v>
      </c>
      <c r="R62" s="25" t="s">
        <v>30</v>
      </c>
      <c r="S62" s="61"/>
      <c r="T62" s="60" t="str">
        <f t="shared" si="1"/>
        <v xml:space="preserve">4450E7200 3300 9000 LEARN 00001 00000 </v>
      </c>
      <c r="U62" s="4"/>
    </row>
    <row r="63" spans="1:21" ht="19.5" customHeight="1" x14ac:dyDescent="0.2">
      <c r="A63" s="21">
        <v>4450</v>
      </c>
      <c r="B63" s="21" t="s">
        <v>173</v>
      </c>
      <c r="C63" s="22">
        <v>7200</v>
      </c>
      <c r="D63" s="58" t="s">
        <v>178</v>
      </c>
      <c r="E63" s="28">
        <v>9000</v>
      </c>
      <c r="F63" s="25" t="s">
        <v>30</v>
      </c>
      <c r="G63" s="21" t="s">
        <v>175</v>
      </c>
      <c r="H63" s="22">
        <v>21</v>
      </c>
      <c r="I63" s="22">
        <v>1</v>
      </c>
      <c r="J63" s="23" t="s">
        <v>85</v>
      </c>
      <c r="K63" s="22"/>
      <c r="L63" s="24">
        <v>1130</v>
      </c>
      <c r="M63" s="24">
        <v>1130</v>
      </c>
      <c r="N63" s="24">
        <f t="shared" si="0"/>
        <v>2260</v>
      </c>
      <c r="O63" s="3" t="s">
        <v>9</v>
      </c>
      <c r="P63" s="28">
        <v>9000</v>
      </c>
      <c r="R63" s="25" t="s">
        <v>30</v>
      </c>
      <c r="S63" s="61"/>
      <c r="T63" s="60" t="str">
        <f t="shared" si="1"/>
        <v xml:space="preserve">4450E7200 5100 9000 LEARN 00001 00000 </v>
      </c>
      <c r="U63" s="4"/>
    </row>
    <row r="64" spans="1:21" ht="19.5" customHeight="1" x14ac:dyDescent="0.2">
      <c r="A64" s="21">
        <v>4450</v>
      </c>
      <c r="B64" s="21" t="s">
        <v>173</v>
      </c>
      <c r="C64" s="22">
        <v>6400</v>
      </c>
      <c r="D64" s="58" t="s">
        <v>181</v>
      </c>
      <c r="E64" s="25">
        <v>9044</v>
      </c>
      <c r="F64" s="25" t="s">
        <v>30</v>
      </c>
      <c r="G64" s="21" t="s">
        <v>175</v>
      </c>
      <c r="H64" s="22">
        <v>22</v>
      </c>
      <c r="I64" s="22">
        <v>1</v>
      </c>
      <c r="J64" s="23" t="s">
        <v>86</v>
      </c>
      <c r="K64" s="22"/>
      <c r="L64" s="24">
        <v>60000</v>
      </c>
      <c r="M64" s="24"/>
      <c r="N64" s="24">
        <f t="shared" si="0"/>
        <v>60000</v>
      </c>
      <c r="O64" s="3" t="s">
        <v>9</v>
      </c>
      <c r="P64" s="25">
        <v>9044</v>
      </c>
      <c r="R64" s="25" t="s">
        <v>30</v>
      </c>
      <c r="S64" s="61">
        <v>60000</v>
      </c>
      <c r="T64" s="60" t="str">
        <f t="shared" si="1"/>
        <v xml:space="preserve">4450E6400 1300 9044 LEARN 00001 00000 </v>
      </c>
      <c r="U64" s="4"/>
    </row>
    <row r="65" spans="1:21" ht="19.5" customHeight="1" x14ac:dyDescent="0.2">
      <c r="A65" s="21">
        <v>4450</v>
      </c>
      <c r="B65" s="21" t="s">
        <v>173</v>
      </c>
      <c r="C65" s="22">
        <v>6400</v>
      </c>
      <c r="D65" s="58" t="s">
        <v>179</v>
      </c>
      <c r="E65" s="25">
        <v>9044</v>
      </c>
      <c r="F65" s="25" t="s">
        <v>30</v>
      </c>
      <c r="G65" s="21" t="s">
        <v>175</v>
      </c>
      <c r="H65" s="22">
        <v>22</v>
      </c>
      <c r="I65" s="22">
        <v>1</v>
      </c>
      <c r="J65" s="23" t="s">
        <v>86</v>
      </c>
      <c r="K65" s="22"/>
      <c r="L65" s="24">
        <v>19870</v>
      </c>
      <c r="M65" s="24"/>
      <c r="N65" s="24">
        <f t="shared" si="0"/>
        <v>19870</v>
      </c>
      <c r="O65" s="3" t="s">
        <v>9</v>
      </c>
      <c r="P65" s="25">
        <v>9044</v>
      </c>
      <c r="R65" s="25" t="s">
        <v>30</v>
      </c>
      <c r="S65" s="61">
        <v>19870</v>
      </c>
      <c r="T65" s="60" t="str">
        <f t="shared" si="1"/>
        <v xml:space="preserve">4450E6400 2000 9044 LEARN 00001 00000 </v>
      </c>
      <c r="U65" s="4"/>
    </row>
    <row r="66" spans="1:21" ht="19.5" customHeight="1" x14ac:dyDescent="0.2">
      <c r="A66" s="21">
        <v>4450</v>
      </c>
      <c r="B66" s="21" t="s">
        <v>173</v>
      </c>
      <c r="C66" s="22">
        <v>7730</v>
      </c>
      <c r="D66" s="58" t="s">
        <v>187</v>
      </c>
      <c r="E66" s="25">
        <v>9023</v>
      </c>
      <c r="F66" s="25" t="s">
        <v>30</v>
      </c>
      <c r="G66" s="21" t="s">
        <v>175</v>
      </c>
      <c r="H66" s="22">
        <v>23</v>
      </c>
      <c r="I66" s="22">
        <v>1</v>
      </c>
      <c r="J66" s="23" t="s">
        <v>87</v>
      </c>
      <c r="K66" s="22"/>
      <c r="L66" s="24">
        <v>52000</v>
      </c>
      <c r="M66" s="24"/>
      <c r="N66" s="24">
        <f t="shared" si="0"/>
        <v>52000</v>
      </c>
      <c r="O66" s="3" t="s">
        <v>9</v>
      </c>
      <c r="P66" s="25">
        <v>9023</v>
      </c>
      <c r="R66" s="25" t="s">
        <v>30</v>
      </c>
      <c r="S66" s="61">
        <v>52000</v>
      </c>
      <c r="T66" s="60" t="str">
        <f t="shared" si="1"/>
        <v xml:space="preserve">4450E7730 3100 9023 LEARN 00001 00000 </v>
      </c>
      <c r="U66" s="4"/>
    </row>
    <row r="67" spans="1:21" ht="19.5" customHeight="1" x14ac:dyDescent="0.2">
      <c r="A67" s="21">
        <v>4450</v>
      </c>
      <c r="B67" s="21" t="s">
        <v>173</v>
      </c>
      <c r="C67" s="22">
        <v>5100</v>
      </c>
      <c r="D67" s="58" t="s">
        <v>185</v>
      </c>
      <c r="E67" s="25">
        <v>9027</v>
      </c>
      <c r="F67" s="25" t="s">
        <v>30</v>
      </c>
      <c r="G67" s="21" t="s">
        <v>175</v>
      </c>
      <c r="H67" s="22">
        <v>24</v>
      </c>
      <c r="I67" s="22">
        <v>1</v>
      </c>
      <c r="J67" s="23" t="s">
        <v>88</v>
      </c>
      <c r="K67" s="22"/>
      <c r="L67" s="24"/>
      <c r="M67" s="24">
        <v>3000000</v>
      </c>
      <c r="N67" s="24">
        <f t="shared" si="0"/>
        <v>3000000</v>
      </c>
      <c r="O67" s="3" t="s">
        <v>9</v>
      </c>
      <c r="P67" s="25">
        <v>9027</v>
      </c>
      <c r="R67" s="25" t="s">
        <v>30</v>
      </c>
      <c r="S67" s="61"/>
      <c r="T67" s="60" t="str">
        <f t="shared" si="1"/>
        <v xml:space="preserve">4450E5100 5200 9027 LEARN 00001 00000 </v>
      </c>
      <c r="U67" s="4"/>
    </row>
    <row r="68" spans="1:21" ht="19.5" customHeight="1" x14ac:dyDescent="0.2">
      <c r="A68" s="21">
        <v>4450</v>
      </c>
      <c r="B68" s="21" t="s">
        <v>173</v>
      </c>
      <c r="C68" s="22">
        <v>7200</v>
      </c>
      <c r="D68" s="58" t="s">
        <v>182</v>
      </c>
      <c r="E68" s="25">
        <v>9000</v>
      </c>
      <c r="F68" s="27" t="s">
        <v>90</v>
      </c>
      <c r="G68" s="21" t="s">
        <v>175</v>
      </c>
      <c r="H68" s="22">
        <v>25</v>
      </c>
      <c r="I68" s="22">
        <v>1</v>
      </c>
      <c r="J68" s="23" t="s">
        <v>89</v>
      </c>
      <c r="K68" s="22"/>
      <c r="L68" s="24">
        <v>500000</v>
      </c>
      <c r="M68" s="24">
        <v>500000</v>
      </c>
      <c r="N68" s="24">
        <f t="shared" si="0"/>
        <v>1000000</v>
      </c>
      <c r="O68" s="3" t="s">
        <v>14</v>
      </c>
      <c r="P68" s="25">
        <v>9000</v>
      </c>
      <c r="R68" s="27" t="s">
        <v>90</v>
      </c>
      <c r="S68" s="61">
        <v>500000</v>
      </c>
      <c r="T68" s="60" t="str">
        <f t="shared" si="1"/>
        <v xml:space="preserve">4450E7200 3300 9000 ESSER 00001 00000 </v>
      </c>
      <c r="U68" s="4"/>
    </row>
    <row r="69" spans="1:21" ht="19.5" customHeight="1" x14ac:dyDescent="0.2">
      <c r="A69" s="21">
        <v>4450</v>
      </c>
      <c r="B69" s="21" t="s">
        <v>173</v>
      </c>
      <c r="C69" s="22">
        <v>6120</v>
      </c>
      <c r="D69" s="58" t="s">
        <v>180</v>
      </c>
      <c r="E69" s="25">
        <v>9046</v>
      </c>
      <c r="F69" s="27" t="s">
        <v>72</v>
      </c>
      <c r="G69" s="21" t="s">
        <v>175</v>
      </c>
      <c r="H69" s="22">
        <v>26</v>
      </c>
      <c r="I69" s="22">
        <v>1</v>
      </c>
      <c r="J69" s="23" t="s">
        <v>91</v>
      </c>
      <c r="K69" s="22"/>
      <c r="L69" s="29">
        <v>86000</v>
      </c>
      <c r="M69" s="29">
        <v>86000</v>
      </c>
      <c r="N69" s="24">
        <f t="shared" si="0"/>
        <v>172000</v>
      </c>
      <c r="O69" s="3" t="s">
        <v>7</v>
      </c>
      <c r="P69" s="25">
        <v>9046</v>
      </c>
      <c r="R69" s="27" t="s">
        <v>72</v>
      </c>
      <c r="S69" s="62">
        <v>86000</v>
      </c>
      <c r="T69" s="60" t="str">
        <f t="shared" si="1"/>
        <v xml:space="preserve">4450E6120 3690 9046 MHA00 00001 00000 </v>
      </c>
      <c r="U69" s="4"/>
    </row>
    <row r="70" spans="1:21" ht="19.5" customHeight="1" x14ac:dyDescent="0.2">
      <c r="A70" s="21">
        <v>4450</v>
      </c>
      <c r="B70" s="21" t="s">
        <v>173</v>
      </c>
      <c r="C70" s="30">
        <v>6400</v>
      </c>
      <c r="D70" s="63" t="s">
        <v>174</v>
      </c>
      <c r="E70" s="25">
        <v>9023</v>
      </c>
      <c r="F70" s="25" t="s">
        <v>30</v>
      </c>
      <c r="G70" s="21" t="s">
        <v>175</v>
      </c>
      <c r="H70" s="30">
        <v>27</v>
      </c>
      <c r="I70" s="30">
        <v>1</v>
      </c>
      <c r="J70" s="31" t="s">
        <v>92</v>
      </c>
      <c r="K70" s="22"/>
      <c r="L70" s="32">
        <v>9600</v>
      </c>
      <c r="M70" s="32"/>
      <c r="N70" s="24">
        <f t="shared" si="0"/>
        <v>9600</v>
      </c>
      <c r="O70" s="3" t="s">
        <v>9</v>
      </c>
      <c r="P70" s="25">
        <v>9023</v>
      </c>
      <c r="R70" s="25" t="s">
        <v>30</v>
      </c>
      <c r="S70" s="64">
        <v>9600</v>
      </c>
      <c r="T70" s="60" t="str">
        <f t="shared" si="1"/>
        <v xml:space="preserve">4450E6400 1200 9023 LEARN 00001 00000 </v>
      </c>
      <c r="U70" s="4"/>
    </row>
    <row r="71" spans="1:21" ht="19.5" customHeight="1" x14ac:dyDescent="0.2">
      <c r="A71" s="21">
        <v>4450</v>
      </c>
      <c r="B71" s="21" t="s">
        <v>173</v>
      </c>
      <c r="C71" s="30">
        <v>6400</v>
      </c>
      <c r="D71" s="63" t="s">
        <v>176</v>
      </c>
      <c r="E71" s="25">
        <v>9023</v>
      </c>
      <c r="F71" s="25" t="s">
        <v>30</v>
      </c>
      <c r="G71" s="21" t="s">
        <v>175</v>
      </c>
      <c r="H71" s="30">
        <v>27</v>
      </c>
      <c r="I71" s="30">
        <v>1</v>
      </c>
      <c r="J71" s="31" t="s">
        <v>92</v>
      </c>
      <c r="K71" s="22"/>
      <c r="L71" s="32">
        <v>734</v>
      </c>
      <c r="M71" s="32"/>
      <c r="N71" s="24">
        <f t="shared" si="0"/>
        <v>734</v>
      </c>
      <c r="O71" s="3" t="s">
        <v>9</v>
      </c>
      <c r="P71" s="25">
        <v>9023</v>
      </c>
      <c r="R71" s="25" t="s">
        <v>30</v>
      </c>
      <c r="S71" s="64">
        <v>734</v>
      </c>
      <c r="T71" s="60" t="str">
        <f t="shared" si="1"/>
        <v xml:space="preserve">4450E6400 2200 9023 LEARN 00001 00000 </v>
      </c>
      <c r="U71" s="4"/>
    </row>
    <row r="72" spans="1:21" ht="19.5" customHeight="1" x14ac:dyDescent="0.2">
      <c r="A72" s="21">
        <v>4450</v>
      </c>
      <c r="B72" s="21" t="s">
        <v>173</v>
      </c>
      <c r="C72" s="22">
        <v>6400</v>
      </c>
      <c r="D72" s="58" t="s">
        <v>188</v>
      </c>
      <c r="E72" s="25">
        <v>9023</v>
      </c>
      <c r="F72" s="27" t="s">
        <v>72</v>
      </c>
      <c r="G72" s="21" t="s">
        <v>175</v>
      </c>
      <c r="H72" s="22">
        <v>28</v>
      </c>
      <c r="I72" s="22">
        <v>1</v>
      </c>
      <c r="J72" s="23" t="s">
        <v>93</v>
      </c>
      <c r="K72" s="22"/>
      <c r="L72" s="24">
        <v>6201</v>
      </c>
      <c r="M72" s="24"/>
      <c r="N72" s="24">
        <f t="shared" si="0"/>
        <v>6201</v>
      </c>
      <c r="O72" s="3" t="s">
        <v>7</v>
      </c>
      <c r="P72" s="25">
        <v>9023</v>
      </c>
      <c r="R72" s="27" t="s">
        <v>72</v>
      </c>
      <c r="S72" s="61">
        <v>6201</v>
      </c>
      <c r="T72" s="60" t="str">
        <f t="shared" si="1"/>
        <v xml:space="preserve">4450E6400 7300 9023 MHA00 00001 00000 </v>
      </c>
      <c r="U72" s="4"/>
    </row>
    <row r="73" spans="1:21" ht="19.5" customHeight="1" x14ac:dyDescent="0.2">
      <c r="A73" s="21">
        <v>4450</v>
      </c>
      <c r="B73" s="21" t="s">
        <v>173</v>
      </c>
      <c r="C73" s="22">
        <v>6400</v>
      </c>
      <c r="D73" s="58" t="s">
        <v>182</v>
      </c>
      <c r="E73" s="25">
        <v>9023</v>
      </c>
      <c r="F73" s="27" t="s">
        <v>72</v>
      </c>
      <c r="G73" s="21" t="s">
        <v>175</v>
      </c>
      <c r="H73" s="22">
        <v>28</v>
      </c>
      <c r="I73" s="22">
        <v>1</v>
      </c>
      <c r="J73" s="23" t="s">
        <v>94</v>
      </c>
      <c r="K73" s="22"/>
      <c r="L73" s="24">
        <v>8008.2</v>
      </c>
      <c r="M73" s="24"/>
      <c r="N73" s="24">
        <f t="shared" si="0"/>
        <v>8008.2</v>
      </c>
      <c r="O73" s="3" t="s">
        <v>7</v>
      </c>
      <c r="P73" s="25">
        <v>9023</v>
      </c>
      <c r="R73" s="27" t="s">
        <v>72</v>
      </c>
      <c r="S73" s="61">
        <v>8008.2</v>
      </c>
      <c r="T73" s="60" t="str">
        <f t="shared" si="1"/>
        <v xml:space="preserve">4450E6400 3300 9023 MHA00 00001 00000 </v>
      </c>
      <c r="U73" s="4"/>
    </row>
    <row r="74" spans="1:21" ht="19.5" customHeight="1" x14ac:dyDescent="0.2">
      <c r="A74" s="21">
        <v>4450</v>
      </c>
      <c r="B74" s="21" t="s">
        <v>173</v>
      </c>
      <c r="C74" s="22">
        <v>6400</v>
      </c>
      <c r="D74" s="58" t="s">
        <v>174</v>
      </c>
      <c r="E74" s="25">
        <v>9023</v>
      </c>
      <c r="F74" s="25" t="s">
        <v>30</v>
      </c>
      <c r="G74" s="21" t="s">
        <v>175</v>
      </c>
      <c r="H74" s="22">
        <v>29</v>
      </c>
      <c r="I74" s="22">
        <v>1</v>
      </c>
      <c r="J74" s="23" t="s">
        <v>95</v>
      </c>
      <c r="K74" s="22"/>
      <c r="L74" s="24">
        <v>29400</v>
      </c>
      <c r="M74" s="24"/>
      <c r="N74" s="24">
        <f t="shared" si="0"/>
        <v>29400</v>
      </c>
      <c r="O74" s="3" t="s">
        <v>9</v>
      </c>
      <c r="P74" s="25">
        <v>9023</v>
      </c>
      <c r="R74" s="25" t="s">
        <v>30</v>
      </c>
      <c r="S74" s="61">
        <v>29400</v>
      </c>
      <c r="T74" s="60" t="str">
        <f t="shared" si="1"/>
        <v xml:space="preserve">4450E6400 1200 9023 LEARN 00001 00000 </v>
      </c>
      <c r="U74" s="4"/>
    </row>
    <row r="75" spans="1:21" ht="19.5" customHeight="1" x14ac:dyDescent="0.2">
      <c r="A75" s="21">
        <v>4450</v>
      </c>
      <c r="B75" s="21" t="s">
        <v>173</v>
      </c>
      <c r="C75" s="22">
        <v>6400</v>
      </c>
      <c r="D75" s="58" t="s">
        <v>176</v>
      </c>
      <c r="E75" s="25">
        <v>9023</v>
      </c>
      <c r="F75" s="25" t="s">
        <v>30</v>
      </c>
      <c r="G75" s="21" t="s">
        <v>175</v>
      </c>
      <c r="H75" s="22">
        <v>29</v>
      </c>
      <c r="I75" s="22">
        <v>1</v>
      </c>
      <c r="J75" s="23" t="s">
        <v>95</v>
      </c>
      <c r="K75" s="22"/>
      <c r="L75" s="24">
        <v>2249.1</v>
      </c>
      <c r="M75" s="24"/>
      <c r="N75" s="24">
        <f t="shared" si="0"/>
        <v>2249.1</v>
      </c>
      <c r="O75" s="3" t="s">
        <v>9</v>
      </c>
      <c r="P75" s="25">
        <v>9023</v>
      </c>
      <c r="R75" s="25" t="s">
        <v>30</v>
      </c>
      <c r="S75" s="61">
        <v>2249.1</v>
      </c>
      <c r="T75" s="60" t="str">
        <f t="shared" si="1"/>
        <v xml:space="preserve">4450E6400 2200 9023 LEARN 00001 00000 </v>
      </c>
      <c r="U75" s="4"/>
    </row>
    <row r="76" spans="1:21" ht="19.5" customHeight="1" x14ac:dyDescent="0.2">
      <c r="A76" s="21">
        <v>4450</v>
      </c>
      <c r="B76" s="21" t="s">
        <v>173</v>
      </c>
      <c r="C76" s="22">
        <v>6400</v>
      </c>
      <c r="D76" s="58" t="s">
        <v>189</v>
      </c>
      <c r="E76" s="25">
        <v>9023</v>
      </c>
      <c r="F76" s="25" t="s">
        <v>30</v>
      </c>
      <c r="G76" s="21" t="s">
        <v>175</v>
      </c>
      <c r="H76" s="22">
        <v>29</v>
      </c>
      <c r="I76" s="22">
        <v>1</v>
      </c>
      <c r="J76" s="23" t="s">
        <v>95</v>
      </c>
      <c r="K76" s="22"/>
      <c r="L76" s="24">
        <v>2700</v>
      </c>
      <c r="M76" s="24"/>
      <c r="N76" s="24">
        <f t="shared" si="0"/>
        <v>2700</v>
      </c>
      <c r="O76" s="3" t="s">
        <v>9</v>
      </c>
      <c r="P76" s="25">
        <v>9023</v>
      </c>
      <c r="R76" s="25" t="s">
        <v>30</v>
      </c>
      <c r="S76" s="61">
        <v>2700</v>
      </c>
      <c r="T76" s="60" t="str">
        <f t="shared" si="1"/>
        <v xml:space="preserve">4450E6400 3600 9023 LEARN 00001 00000 </v>
      </c>
      <c r="U76" s="4"/>
    </row>
    <row r="77" spans="1:21" ht="19.5" customHeight="1" x14ac:dyDescent="0.2">
      <c r="A77" s="21">
        <v>4450</v>
      </c>
      <c r="B77" s="21" t="s">
        <v>173</v>
      </c>
      <c r="C77" s="22">
        <v>6400</v>
      </c>
      <c r="D77" s="58" t="s">
        <v>174</v>
      </c>
      <c r="E77" s="25">
        <v>9023</v>
      </c>
      <c r="F77" s="25" t="s">
        <v>30</v>
      </c>
      <c r="G77" s="21" t="s">
        <v>175</v>
      </c>
      <c r="H77" s="22">
        <v>30</v>
      </c>
      <c r="I77" s="22">
        <v>1</v>
      </c>
      <c r="J77" s="23" t="s">
        <v>96</v>
      </c>
      <c r="K77" s="22"/>
      <c r="L77" s="24">
        <v>30000</v>
      </c>
      <c r="M77" s="24"/>
      <c r="N77" s="24">
        <f t="shared" si="0"/>
        <v>30000</v>
      </c>
      <c r="O77" s="3" t="s">
        <v>9</v>
      </c>
      <c r="P77" s="25">
        <v>9023</v>
      </c>
      <c r="R77" s="25" t="s">
        <v>30</v>
      </c>
      <c r="S77" s="61">
        <v>30000</v>
      </c>
      <c r="T77" s="60" t="str">
        <f t="shared" si="1"/>
        <v xml:space="preserve">4450E6400 1200 9023 LEARN 00001 00000 </v>
      </c>
      <c r="U77" s="4"/>
    </row>
    <row r="78" spans="1:21" ht="19.5" customHeight="1" x14ac:dyDescent="0.2">
      <c r="A78" s="21">
        <v>4450</v>
      </c>
      <c r="B78" s="21" t="s">
        <v>173</v>
      </c>
      <c r="C78" s="22">
        <v>6400</v>
      </c>
      <c r="D78" s="58" t="s">
        <v>176</v>
      </c>
      <c r="E78" s="25">
        <v>9023</v>
      </c>
      <c r="F78" s="25" t="s">
        <v>30</v>
      </c>
      <c r="G78" s="21" t="s">
        <v>175</v>
      </c>
      <c r="H78" s="22">
        <v>30</v>
      </c>
      <c r="I78" s="22">
        <v>1</v>
      </c>
      <c r="J78" s="23" t="s">
        <v>96</v>
      </c>
      <c r="K78" s="22"/>
      <c r="L78" s="24">
        <v>2295</v>
      </c>
      <c r="M78" s="24"/>
      <c r="N78" s="24">
        <f t="shared" si="0"/>
        <v>2295</v>
      </c>
      <c r="O78" s="3" t="s">
        <v>9</v>
      </c>
      <c r="P78" s="25">
        <v>9023</v>
      </c>
      <c r="R78" s="25" t="s">
        <v>30</v>
      </c>
      <c r="S78" s="61">
        <v>2295</v>
      </c>
      <c r="T78" s="60" t="str">
        <f t="shared" si="1"/>
        <v xml:space="preserve">4450E6400 2200 9023 LEARN 00001 00000 </v>
      </c>
      <c r="U78" s="4"/>
    </row>
    <row r="79" spans="1:21" ht="19.5" customHeight="1" x14ac:dyDescent="0.2">
      <c r="A79" s="21">
        <v>4450</v>
      </c>
      <c r="B79" s="21" t="s">
        <v>173</v>
      </c>
      <c r="C79" s="22">
        <v>6400</v>
      </c>
      <c r="D79" s="58" t="s">
        <v>174</v>
      </c>
      <c r="E79" s="25">
        <v>9046</v>
      </c>
      <c r="F79" s="27" t="s">
        <v>72</v>
      </c>
      <c r="G79" s="21" t="s">
        <v>175</v>
      </c>
      <c r="H79" s="22">
        <v>31</v>
      </c>
      <c r="I79" s="22">
        <v>1</v>
      </c>
      <c r="J79" s="23" t="s">
        <v>97</v>
      </c>
      <c r="K79" s="22"/>
      <c r="L79" s="24">
        <v>10000</v>
      </c>
      <c r="M79" s="24"/>
      <c r="N79" s="24">
        <f t="shared" si="0"/>
        <v>10000</v>
      </c>
      <c r="O79" s="3" t="s">
        <v>7</v>
      </c>
      <c r="P79" s="25">
        <v>9046</v>
      </c>
      <c r="R79" s="27" t="s">
        <v>72</v>
      </c>
      <c r="S79" s="61">
        <v>10000</v>
      </c>
      <c r="T79" s="60" t="str">
        <f t="shared" si="1"/>
        <v xml:space="preserve">4450E6400 1200 9046 MHA00 00001 00000 </v>
      </c>
      <c r="U79" s="4"/>
    </row>
    <row r="80" spans="1:21" ht="19.5" customHeight="1" x14ac:dyDescent="0.2">
      <c r="A80" s="21">
        <v>4450</v>
      </c>
      <c r="B80" s="21" t="s">
        <v>173</v>
      </c>
      <c r="C80" s="22">
        <v>6400</v>
      </c>
      <c r="D80" s="58" t="s">
        <v>176</v>
      </c>
      <c r="E80" s="25">
        <v>9046</v>
      </c>
      <c r="F80" s="27" t="s">
        <v>72</v>
      </c>
      <c r="G80" s="21" t="s">
        <v>175</v>
      </c>
      <c r="H80" s="22">
        <v>31</v>
      </c>
      <c r="I80" s="22">
        <v>1</v>
      </c>
      <c r="J80" s="23" t="s">
        <v>97</v>
      </c>
      <c r="K80" s="22"/>
      <c r="L80" s="24">
        <v>765.5</v>
      </c>
      <c r="M80" s="24"/>
      <c r="N80" s="24">
        <f t="shared" si="0"/>
        <v>765.5</v>
      </c>
      <c r="O80" s="3" t="s">
        <v>7</v>
      </c>
      <c r="P80" s="25">
        <v>9046</v>
      </c>
      <c r="R80" s="27" t="s">
        <v>72</v>
      </c>
      <c r="S80" s="61">
        <v>765.5</v>
      </c>
      <c r="T80" s="60" t="str">
        <f t="shared" si="1"/>
        <v xml:space="preserve">4450E6400 2200 9046 MHA00 00001 00000 </v>
      </c>
      <c r="U80" s="4"/>
    </row>
    <row r="81" spans="1:21" ht="19.5" customHeight="1" x14ac:dyDescent="0.2">
      <c r="A81" s="21">
        <v>4450</v>
      </c>
      <c r="B81" s="21" t="s">
        <v>173</v>
      </c>
      <c r="C81" s="22">
        <v>6400</v>
      </c>
      <c r="D81" s="58" t="s">
        <v>183</v>
      </c>
      <c r="E81" s="25">
        <v>9046</v>
      </c>
      <c r="F81" s="27" t="s">
        <v>72</v>
      </c>
      <c r="G81" s="21" t="s">
        <v>175</v>
      </c>
      <c r="H81" s="22">
        <v>31</v>
      </c>
      <c r="I81" s="22">
        <v>1</v>
      </c>
      <c r="J81" s="23" t="s">
        <v>97</v>
      </c>
      <c r="K81" s="22"/>
      <c r="L81" s="24">
        <v>5000</v>
      </c>
      <c r="M81" s="24"/>
      <c r="N81" s="24">
        <f t="shared" si="0"/>
        <v>5000</v>
      </c>
      <c r="O81" s="3" t="s">
        <v>7</v>
      </c>
      <c r="P81" s="25">
        <v>9046</v>
      </c>
      <c r="R81" s="27" t="s">
        <v>72</v>
      </c>
      <c r="S81" s="61">
        <v>5000</v>
      </c>
      <c r="T81" s="60" t="str">
        <f t="shared" si="1"/>
        <v xml:space="preserve">4450E6400 3900 9046 MHA00 00001 00000 </v>
      </c>
      <c r="U81" s="4"/>
    </row>
    <row r="82" spans="1:21" ht="19.5" customHeight="1" x14ac:dyDescent="0.2">
      <c r="A82" s="21">
        <v>4450</v>
      </c>
      <c r="B82" s="21" t="s">
        <v>173</v>
      </c>
      <c r="C82" s="22">
        <v>5200</v>
      </c>
      <c r="D82" s="58" t="s">
        <v>187</v>
      </c>
      <c r="E82" s="25">
        <v>9046</v>
      </c>
      <c r="F82" s="27" t="s">
        <v>72</v>
      </c>
      <c r="G82" s="21" t="s">
        <v>175</v>
      </c>
      <c r="H82" s="22">
        <v>32</v>
      </c>
      <c r="I82" s="22">
        <v>1</v>
      </c>
      <c r="J82" s="23" t="s">
        <v>98</v>
      </c>
      <c r="K82" s="22"/>
      <c r="L82" s="24">
        <v>30000</v>
      </c>
      <c r="M82" s="24"/>
      <c r="N82" s="24">
        <f t="shared" si="0"/>
        <v>30000</v>
      </c>
      <c r="O82" s="3" t="s">
        <v>7</v>
      </c>
      <c r="P82" s="25">
        <v>9046</v>
      </c>
      <c r="R82" s="27" t="s">
        <v>72</v>
      </c>
      <c r="S82" s="61">
        <v>30000</v>
      </c>
      <c r="T82" s="60" t="str">
        <f t="shared" si="1"/>
        <v xml:space="preserve">4450E5200 3100 9046 MHA00 00001 00000 </v>
      </c>
      <c r="U82" s="4"/>
    </row>
    <row r="83" spans="1:21" ht="19.5" customHeight="1" x14ac:dyDescent="0.2">
      <c r="A83" s="21">
        <v>4450</v>
      </c>
      <c r="B83" s="21" t="s">
        <v>173</v>
      </c>
      <c r="C83" s="22">
        <v>6120</v>
      </c>
      <c r="D83" s="58" t="s">
        <v>177</v>
      </c>
      <c r="E83" s="25">
        <v>9032</v>
      </c>
      <c r="F83" s="25" t="s">
        <v>30</v>
      </c>
      <c r="G83" s="21" t="s">
        <v>190</v>
      </c>
      <c r="H83" s="22">
        <v>1</v>
      </c>
      <c r="I83" s="22" t="s">
        <v>99</v>
      </c>
      <c r="J83" s="23" t="s">
        <v>100</v>
      </c>
      <c r="K83" s="22"/>
      <c r="L83" s="24"/>
      <c r="M83" s="24">
        <v>344378.26</v>
      </c>
      <c r="N83" s="24">
        <f t="shared" si="0"/>
        <v>344378.26</v>
      </c>
      <c r="O83" s="3" t="s">
        <v>9</v>
      </c>
      <c r="P83" s="25">
        <v>9032</v>
      </c>
      <c r="R83" s="25" t="s">
        <v>30</v>
      </c>
      <c r="S83" s="61"/>
      <c r="T83" s="60" t="str">
        <f t="shared" si="1"/>
        <v xml:space="preserve">4450E6120 1500 9032 LEARN 00002 00000 </v>
      </c>
      <c r="U83" s="4"/>
    </row>
    <row r="84" spans="1:21" ht="19.5" customHeight="1" x14ac:dyDescent="0.2">
      <c r="A84" s="21">
        <v>4450</v>
      </c>
      <c r="B84" s="21" t="s">
        <v>173</v>
      </c>
      <c r="C84" s="22">
        <v>6120</v>
      </c>
      <c r="D84" s="58" t="s">
        <v>179</v>
      </c>
      <c r="E84" s="25">
        <v>9032</v>
      </c>
      <c r="F84" s="25" t="s">
        <v>30</v>
      </c>
      <c r="G84" s="21" t="s">
        <v>190</v>
      </c>
      <c r="H84" s="22">
        <v>1</v>
      </c>
      <c r="I84" s="22" t="s">
        <v>99</v>
      </c>
      <c r="J84" s="23" t="s">
        <v>100</v>
      </c>
      <c r="K84" s="22"/>
      <c r="L84" s="24"/>
      <c r="M84" s="24">
        <f>506917.35-344378.83</f>
        <v>162538.51999999996</v>
      </c>
      <c r="N84" s="24">
        <f t="shared" si="0"/>
        <v>162538.51999999996</v>
      </c>
      <c r="O84" s="3" t="s">
        <v>9</v>
      </c>
      <c r="P84" s="25">
        <v>9032</v>
      </c>
      <c r="R84" s="25" t="s">
        <v>30</v>
      </c>
      <c r="S84" s="61"/>
      <c r="T84" s="60" t="str">
        <f t="shared" si="1"/>
        <v xml:space="preserve">4450E6120 2000 9032 LEARN 00002 00000 </v>
      </c>
      <c r="U84" s="4"/>
    </row>
    <row r="85" spans="1:21" ht="19.5" customHeight="1" x14ac:dyDescent="0.2">
      <c r="A85" s="21">
        <v>4450</v>
      </c>
      <c r="B85" s="21" t="s">
        <v>173</v>
      </c>
      <c r="C85" s="22">
        <v>6400</v>
      </c>
      <c r="D85" s="58" t="s">
        <v>174</v>
      </c>
      <c r="E85" s="25">
        <v>9023</v>
      </c>
      <c r="F85" s="25" t="s">
        <v>30</v>
      </c>
      <c r="G85" s="21" t="s">
        <v>190</v>
      </c>
      <c r="H85" s="22">
        <v>1</v>
      </c>
      <c r="I85" s="22" t="s">
        <v>102</v>
      </c>
      <c r="J85" s="23" t="s">
        <v>103</v>
      </c>
      <c r="K85" s="22"/>
      <c r="L85" s="24">
        <v>18000</v>
      </c>
      <c r="M85" s="24"/>
      <c r="N85" s="24">
        <f t="shared" si="0"/>
        <v>18000</v>
      </c>
      <c r="O85" s="3" t="s">
        <v>9</v>
      </c>
      <c r="P85" s="25">
        <v>9023</v>
      </c>
      <c r="R85" s="25" t="s">
        <v>30</v>
      </c>
      <c r="S85" s="61">
        <v>18000</v>
      </c>
      <c r="T85" s="60" t="str">
        <f t="shared" si="1"/>
        <v xml:space="preserve">4450E6400 1200 9023 LEARN 00002 00000 </v>
      </c>
      <c r="U85" s="4"/>
    </row>
    <row r="86" spans="1:21" ht="19.5" customHeight="1" x14ac:dyDescent="0.2">
      <c r="A86" s="21">
        <v>4450</v>
      </c>
      <c r="B86" s="21" t="s">
        <v>173</v>
      </c>
      <c r="C86" s="22">
        <v>6400</v>
      </c>
      <c r="D86" s="58" t="s">
        <v>176</v>
      </c>
      <c r="E86" s="25">
        <v>9023</v>
      </c>
      <c r="F86" s="25" t="s">
        <v>30</v>
      </c>
      <c r="G86" s="21" t="s">
        <v>190</v>
      </c>
      <c r="H86" s="22">
        <v>1</v>
      </c>
      <c r="I86" s="22" t="s">
        <v>102</v>
      </c>
      <c r="J86" s="23" t="s">
        <v>103</v>
      </c>
      <c r="K86" s="22"/>
      <c r="L86" s="24">
        <v>1377</v>
      </c>
      <c r="M86" s="24"/>
      <c r="N86" s="24">
        <f t="shared" si="0"/>
        <v>1377</v>
      </c>
      <c r="O86" s="3" t="s">
        <v>9</v>
      </c>
      <c r="P86" s="25">
        <v>9023</v>
      </c>
      <c r="R86" s="25" t="s">
        <v>30</v>
      </c>
      <c r="S86" s="61">
        <v>1377</v>
      </c>
      <c r="T86" s="60" t="str">
        <f t="shared" si="1"/>
        <v xml:space="preserve">4450E6400 2200 9023 LEARN 00002 00000 </v>
      </c>
      <c r="U86" s="4"/>
    </row>
    <row r="87" spans="1:21" ht="19.5" customHeight="1" x14ac:dyDescent="0.2">
      <c r="A87" s="21">
        <v>4450</v>
      </c>
      <c r="B87" s="21" t="s">
        <v>173</v>
      </c>
      <c r="C87" s="22">
        <v>6150</v>
      </c>
      <c r="D87" s="58" t="s">
        <v>183</v>
      </c>
      <c r="E87" s="25">
        <v>9000</v>
      </c>
      <c r="F87" s="25" t="s">
        <v>90</v>
      </c>
      <c r="G87" s="21" t="s">
        <v>190</v>
      </c>
      <c r="H87" s="22">
        <v>2</v>
      </c>
      <c r="I87" s="22" t="s">
        <v>102</v>
      </c>
      <c r="J87" s="23" t="s">
        <v>104</v>
      </c>
      <c r="K87" s="22"/>
      <c r="L87" s="24">
        <v>1000000</v>
      </c>
      <c r="M87" s="24"/>
      <c r="N87" s="24">
        <f t="shared" si="0"/>
        <v>1000000</v>
      </c>
      <c r="O87" s="3" t="s">
        <v>14</v>
      </c>
      <c r="P87" s="25">
        <v>9000</v>
      </c>
      <c r="R87" s="25" t="s">
        <v>90</v>
      </c>
      <c r="S87" s="61">
        <v>1000000</v>
      </c>
      <c r="T87" s="60" t="str">
        <f t="shared" si="1"/>
        <v xml:space="preserve">4450E6150 3900 9000 ESSER 00002 00000 </v>
      </c>
      <c r="U87" s="4"/>
    </row>
    <row r="88" spans="1:21" ht="19.5" customHeight="1" x14ac:dyDescent="0.2">
      <c r="A88" s="21">
        <v>4450</v>
      </c>
      <c r="B88" s="21" t="s">
        <v>173</v>
      </c>
      <c r="C88" s="22">
        <v>6110</v>
      </c>
      <c r="D88" s="58" t="s">
        <v>186</v>
      </c>
      <c r="E88" s="28">
        <v>9018</v>
      </c>
      <c r="F88" s="25" t="s">
        <v>90</v>
      </c>
      <c r="G88" s="21" t="s">
        <v>190</v>
      </c>
      <c r="H88" s="22">
        <v>1</v>
      </c>
      <c r="I88" s="22" t="s">
        <v>105</v>
      </c>
      <c r="J88" s="23" t="s">
        <v>106</v>
      </c>
      <c r="K88" s="22"/>
      <c r="L88" s="24">
        <v>77600</v>
      </c>
      <c r="M88" s="24"/>
      <c r="N88" s="24">
        <f t="shared" si="0"/>
        <v>77600</v>
      </c>
      <c r="O88" s="3" t="s">
        <v>14</v>
      </c>
      <c r="P88" s="28">
        <v>9018</v>
      </c>
      <c r="R88" s="25" t="s">
        <v>90</v>
      </c>
      <c r="S88" s="61"/>
      <c r="T88" s="60" t="str">
        <f t="shared" si="1"/>
        <v xml:space="preserve">4450E6110 3190 9018 ESSER 00002 00000 </v>
      </c>
      <c r="U88" s="4"/>
    </row>
    <row r="89" spans="1:21" ht="19.5" customHeight="1" x14ac:dyDescent="0.2">
      <c r="A89" s="21">
        <v>4450</v>
      </c>
      <c r="B89" s="21" t="s">
        <v>173</v>
      </c>
      <c r="C89" s="22">
        <v>6110</v>
      </c>
      <c r="D89" s="58" t="s">
        <v>180</v>
      </c>
      <c r="E89" s="28">
        <v>9018</v>
      </c>
      <c r="F89" s="25" t="s">
        <v>90</v>
      </c>
      <c r="G89" s="21" t="s">
        <v>190</v>
      </c>
      <c r="H89" s="22">
        <v>1</v>
      </c>
      <c r="I89" s="22" t="s">
        <v>105</v>
      </c>
      <c r="J89" s="23" t="s">
        <v>107</v>
      </c>
      <c r="K89" s="22"/>
      <c r="L89" s="24">
        <v>33000</v>
      </c>
      <c r="M89" s="24">
        <v>66000</v>
      </c>
      <c r="N89" s="24">
        <f t="shared" si="0"/>
        <v>99000</v>
      </c>
      <c r="O89" s="3" t="s">
        <v>14</v>
      </c>
      <c r="P89" s="28">
        <v>9018</v>
      </c>
      <c r="R89" s="25" t="s">
        <v>90</v>
      </c>
      <c r="S89" s="61"/>
      <c r="T89" s="60" t="str">
        <f t="shared" si="1"/>
        <v xml:space="preserve">4450E6110 3690 9018 ESSER 00002 00000 </v>
      </c>
      <c r="U89" s="4"/>
    </row>
    <row r="90" spans="1:21" ht="19.5" customHeight="1" x14ac:dyDescent="0.2">
      <c r="A90" s="21">
        <v>4450</v>
      </c>
      <c r="B90" s="21" t="s">
        <v>173</v>
      </c>
      <c r="C90" s="22">
        <v>5200</v>
      </c>
      <c r="D90" s="58" t="s">
        <v>180</v>
      </c>
      <c r="E90" s="25">
        <v>9046</v>
      </c>
      <c r="F90" s="25" t="s">
        <v>30</v>
      </c>
      <c r="G90" s="21" t="s">
        <v>190</v>
      </c>
      <c r="H90" s="22">
        <v>2</v>
      </c>
      <c r="I90" s="22" t="s">
        <v>105</v>
      </c>
      <c r="J90" s="23" t="s">
        <v>108</v>
      </c>
      <c r="K90" s="22"/>
      <c r="L90" s="24">
        <v>35175</v>
      </c>
      <c r="M90" s="24"/>
      <c r="N90" s="24">
        <f t="shared" si="0"/>
        <v>35175</v>
      </c>
      <c r="O90" s="3" t="s">
        <v>9</v>
      </c>
      <c r="P90" s="25">
        <v>9046</v>
      </c>
      <c r="R90" s="25" t="s">
        <v>30</v>
      </c>
      <c r="S90" s="61">
        <v>35175</v>
      </c>
      <c r="T90" s="60" t="str">
        <f t="shared" si="1"/>
        <v xml:space="preserve">4450E5200 3690 9046 LEARN 00002 00000 </v>
      </c>
      <c r="U90" s="4"/>
    </row>
    <row r="91" spans="1:21" ht="19.5" customHeight="1" x14ac:dyDescent="0.2">
      <c r="A91" s="21">
        <v>4450</v>
      </c>
      <c r="B91" s="21" t="s">
        <v>173</v>
      </c>
      <c r="C91" s="22">
        <v>7200</v>
      </c>
      <c r="D91" s="58" t="s">
        <v>187</v>
      </c>
      <c r="E91" s="25">
        <v>9000</v>
      </c>
      <c r="F91" s="27" t="s">
        <v>90</v>
      </c>
      <c r="G91" s="21" t="s">
        <v>190</v>
      </c>
      <c r="H91" s="22">
        <v>3</v>
      </c>
      <c r="I91" s="22" t="s">
        <v>105</v>
      </c>
      <c r="J91" s="23" t="s">
        <v>109</v>
      </c>
      <c r="K91" s="22"/>
      <c r="L91" s="24">
        <v>250000</v>
      </c>
      <c r="M91" s="24"/>
      <c r="N91" s="24">
        <f t="shared" si="0"/>
        <v>250000</v>
      </c>
      <c r="O91" s="3" t="s">
        <v>14</v>
      </c>
      <c r="P91" s="25">
        <v>9000</v>
      </c>
      <c r="R91" s="27" t="s">
        <v>90</v>
      </c>
      <c r="S91" s="61">
        <v>250000</v>
      </c>
      <c r="T91" s="60" t="str">
        <f t="shared" si="1"/>
        <v xml:space="preserve">4450E7200 3100 9000 ESSER 00002 00000 </v>
      </c>
      <c r="U91" s="4"/>
    </row>
    <row r="92" spans="1:21" ht="19.5" customHeight="1" x14ac:dyDescent="0.2">
      <c r="A92" s="21">
        <v>4450</v>
      </c>
      <c r="B92" s="21" t="s">
        <v>173</v>
      </c>
      <c r="C92" s="22">
        <v>5100</v>
      </c>
      <c r="D92" s="58" t="s">
        <v>191</v>
      </c>
      <c r="E92" s="25">
        <v>9037</v>
      </c>
      <c r="F92" s="25" t="s">
        <v>30</v>
      </c>
      <c r="G92" s="21" t="s">
        <v>190</v>
      </c>
      <c r="H92" s="22">
        <v>1</v>
      </c>
      <c r="I92" s="22" t="s">
        <v>110</v>
      </c>
      <c r="J92" s="33" t="s">
        <v>111</v>
      </c>
      <c r="K92" s="22"/>
      <c r="L92" s="24"/>
      <c r="M92" s="24">
        <v>1421000</v>
      </c>
      <c r="N92" s="24">
        <f t="shared" si="0"/>
        <v>1421000</v>
      </c>
      <c r="O92" s="3" t="s">
        <v>9</v>
      </c>
      <c r="P92" s="25">
        <v>9037</v>
      </c>
      <c r="R92" s="25" t="s">
        <v>30</v>
      </c>
      <c r="S92" s="61"/>
      <c r="T92" s="60" t="str">
        <f t="shared" si="1"/>
        <v xml:space="preserve">4450E5100 6480 9037 LEARN 00002 00000 </v>
      </c>
      <c r="U92" s="4"/>
    </row>
    <row r="93" spans="1:21" ht="19.5" customHeight="1" x14ac:dyDescent="0.2">
      <c r="A93" s="21">
        <v>4450</v>
      </c>
      <c r="B93" s="21" t="s">
        <v>173</v>
      </c>
      <c r="C93" s="22">
        <v>5100</v>
      </c>
      <c r="D93" s="58" t="s">
        <v>192</v>
      </c>
      <c r="E93" s="25">
        <v>9037</v>
      </c>
      <c r="F93" s="25" t="s">
        <v>30</v>
      </c>
      <c r="G93" s="21" t="s">
        <v>190</v>
      </c>
      <c r="H93" s="22">
        <v>1</v>
      </c>
      <c r="I93" s="22" t="s">
        <v>110</v>
      </c>
      <c r="J93" s="33" t="s">
        <v>112</v>
      </c>
      <c r="K93" s="22"/>
      <c r="L93" s="24"/>
      <c r="M93" s="24">
        <v>89000</v>
      </c>
      <c r="N93" s="24">
        <f t="shared" si="0"/>
        <v>89000</v>
      </c>
      <c r="O93" s="3" t="s">
        <v>9</v>
      </c>
      <c r="P93" s="25">
        <v>9037</v>
      </c>
      <c r="R93" s="25" t="s">
        <v>30</v>
      </c>
      <c r="S93" s="61"/>
      <c r="T93" s="60" t="str">
        <f t="shared" si="1"/>
        <v xml:space="preserve">4450E5100 6490 9037 LEARN 00002 00000 </v>
      </c>
      <c r="U93" s="4"/>
    </row>
    <row r="94" spans="1:21" ht="19.5" customHeight="1" x14ac:dyDescent="0.2">
      <c r="A94" s="21">
        <v>4450</v>
      </c>
      <c r="B94" s="21" t="s">
        <v>173</v>
      </c>
      <c r="C94" s="22">
        <v>5100</v>
      </c>
      <c r="D94" s="58" t="s">
        <v>193</v>
      </c>
      <c r="E94" s="25">
        <v>9037</v>
      </c>
      <c r="F94" s="25" t="s">
        <v>30</v>
      </c>
      <c r="G94" s="21" t="s">
        <v>190</v>
      </c>
      <c r="H94" s="22">
        <v>2</v>
      </c>
      <c r="I94" s="22" t="s">
        <v>110</v>
      </c>
      <c r="J94" s="23" t="s">
        <v>113</v>
      </c>
      <c r="K94" s="22"/>
      <c r="L94" s="24">
        <f>979056-45214+5000000+394631-366091</f>
        <v>5962382</v>
      </c>
      <c r="M94" s="24">
        <f>6313772+34881-87280+600656</f>
        <v>6862029</v>
      </c>
      <c r="N94" s="24">
        <f t="shared" si="0"/>
        <v>12824411</v>
      </c>
      <c r="O94" s="3" t="s">
        <v>9</v>
      </c>
      <c r="P94" s="25">
        <v>9037</v>
      </c>
      <c r="R94" s="25" t="s">
        <v>30</v>
      </c>
      <c r="S94" s="61">
        <f>979056-45214+5000000+394631-366091</f>
        <v>5962382</v>
      </c>
      <c r="T94" s="60" t="str">
        <f t="shared" si="1"/>
        <v xml:space="preserve">4450E5100 6440 9037 LEARN 00002 00000 </v>
      </c>
      <c r="U94" s="4"/>
    </row>
    <row r="95" spans="1:21" ht="19.5" customHeight="1" x14ac:dyDescent="0.2">
      <c r="A95" s="21">
        <v>4450</v>
      </c>
      <c r="B95" s="21" t="s">
        <v>173</v>
      </c>
      <c r="C95" s="22">
        <v>5200</v>
      </c>
      <c r="D95" s="58" t="s">
        <v>180</v>
      </c>
      <c r="E95" s="25">
        <v>9046</v>
      </c>
      <c r="F95" s="27" t="s">
        <v>72</v>
      </c>
      <c r="G95" s="21" t="s">
        <v>190</v>
      </c>
      <c r="H95" s="22">
        <v>1</v>
      </c>
      <c r="I95" s="22" t="s">
        <v>114</v>
      </c>
      <c r="J95" s="23" t="s">
        <v>115</v>
      </c>
      <c r="K95" s="22"/>
      <c r="L95" s="24">
        <v>15000</v>
      </c>
      <c r="M95" s="24"/>
      <c r="N95" s="24">
        <f t="shared" si="0"/>
        <v>15000</v>
      </c>
      <c r="O95" s="3" t="s">
        <v>7</v>
      </c>
      <c r="P95" s="25">
        <v>9046</v>
      </c>
      <c r="R95" s="27" t="s">
        <v>72</v>
      </c>
      <c r="S95" s="61">
        <v>15000</v>
      </c>
      <c r="T95" s="60" t="str">
        <f t="shared" si="1"/>
        <v xml:space="preserve">4450E5200 3690 9046 MHA00 00002 00000 </v>
      </c>
      <c r="U95" s="4"/>
    </row>
    <row r="96" spans="1:21" ht="19.5" customHeight="1" x14ac:dyDescent="0.2">
      <c r="A96" s="21">
        <v>4450</v>
      </c>
      <c r="B96" s="21" t="s">
        <v>173</v>
      </c>
      <c r="C96" s="22">
        <v>5200</v>
      </c>
      <c r="D96" s="58" t="s">
        <v>180</v>
      </c>
      <c r="E96" s="25">
        <v>9032</v>
      </c>
      <c r="F96" s="27" t="s">
        <v>72</v>
      </c>
      <c r="G96" s="21" t="s">
        <v>190</v>
      </c>
      <c r="H96" s="21">
        <v>2</v>
      </c>
      <c r="I96" s="22" t="s">
        <v>114</v>
      </c>
      <c r="J96" s="34" t="s">
        <v>116</v>
      </c>
      <c r="K96" s="22"/>
      <c r="L96" s="24">
        <v>180000</v>
      </c>
      <c r="M96" s="24"/>
      <c r="N96" s="24">
        <f t="shared" si="0"/>
        <v>180000</v>
      </c>
      <c r="O96" s="3" t="s">
        <v>7</v>
      </c>
      <c r="P96" s="25">
        <v>9032</v>
      </c>
      <c r="R96" s="27" t="s">
        <v>72</v>
      </c>
      <c r="S96" s="61">
        <v>180000</v>
      </c>
      <c r="T96" s="60" t="str">
        <f t="shared" si="1"/>
        <v xml:space="preserve">4450E5200 3690 9032 MHA00 00002 00000 </v>
      </c>
      <c r="U96" s="4"/>
    </row>
    <row r="97" spans="1:31" ht="19.5" customHeight="1" x14ac:dyDescent="0.2">
      <c r="A97" s="21">
        <v>4450</v>
      </c>
      <c r="B97" s="21" t="s">
        <v>173</v>
      </c>
      <c r="C97" s="22">
        <v>6140</v>
      </c>
      <c r="D97" s="58" t="s">
        <v>187</v>
      </c>
      <c r="E97" s="25">
        <v>9023</v>
      </c>
      <c r="F97" s="27" t="s">
        <v>72</v>
      </c>
      <c r="G97" s="21" t="s">
        <v>190</v>
      </c>
      <c r="H97" s="21">
        <v>3</v>
      </c>
      <c r="I97" s="22" t="s">
        <v>114</v>
      </c>
      <c r="J97" s="35" t="s">
        <v>117</v>
      </c>
      <c r="K97" s="22"/>
      <c r="L97" s="24">
        <v>12000</v>
      </c>
      <c r="M97" s="24"/>
      <c r="N97" s="24">
        <f t="shared" si="0"/>
        <v>12000</v>
      </c>
      <c r="O97" s="3" t="s">
        <v>7</v>
      </c>
      <c r="P97" s="25">
        <v>9023</v>
      </c>
      <c r="R97" s="27" t="s">
        <v>72</v>
      </c>
      <c r="S97" s="61">
        <v>12000</v>
      </c>
      <c r="T97" s="60" t="str">
        <f t="shared" si="1"/>
        <v xml:space="preserve">4450E6140 3100 9023 MHA00 00002 00000 </v>
      </c>
      <c r="U97" s="4"/>
    </row>
    <row r="98" spans="1:31" ht="19.5" customHeight="1" x14ac:dyDescent="0.2">
      <c r="A98" s="21">
        <v>4450</v>
      </c>
      <c r="B98" s="21" t="s">
        <v>173</v>
      </c>
      <c r="C98" s="22">
        <v>6140</v>
      </c>
      <c r="D98" s="58" t="s">
        <v>178</v>
      </c>
      <c r="E98" s="25">
        <v>9032</v>
      </c>
      <c r="F98" s="27" t="s">
        <v>72</v>
      </c>
      <c r="G98" s="21" t="s">
        <v>190</v>
      </c>
      <c r="H98" s="21">
        <v>3</v>
      </c>
      <c r="I98" s="22" t="s">
        <v>114</v>
      </c>
      <c r="J98" s="36" t="s">
        <v>117</v>
      </c>
      <c r="K98" s="22"/>
      <c r="L98" s="24">
        <v>10000</v>
      </c>
      <c r="M98" s="24"/>
      <c r="N98" s="24">
        <f t="shared" si="0"/>
        <v>10000</v>
      </c>
      <c r="O98" s="3" t="s">
        <v>7</v>
      </c>
      <c r="P98" s="25">
        <v>9032</v>
      </c>
      <c r="R98" s="27" t="s">
        <v>72</v>
      </c>
      <c r="S98" s="61">
        <v>10000</v>
      </c>
      <c r="T98" s="60" t="str">
        <f t="shared" si="1"/>
        <v xml:space="preserve">4450E6140 5100 9032 MHA00 00002 00000 </v>
      </c>
      <c r="U98" s="4"/>
    </row>
    <row r="99" spans="1:31" ht="19.5" customHeight="1" x14ac:dyDescent="0.2">
      <c r="A99" s="21">
        <v>4450</v>
      </c>
      <c r="B99" s="21" t="s">
        <v>173</v>
      </c>
      <c r="C99" s="22">
        <v>6190</v>
      </c>
      <c r="D99" s="58" t="s">
        <v>181</v>
      </c>
      <c r="E99" s="25">
        <v>9032</v>
      </c>
      <c r="F99" s="27" t="s">
        <v>72</v>
      </c>
      <c r="G99" s="21" t="s">
        <v>190</v>
      </c>
      <c r="H99" s="21">
        <v>4</v>
      </c>
      <c r="I99" s="22" t="s">
        <v>114</v>
      </c>
      <c r="J99" s="23" t="s">
        <v>118</v>
      </c>
      <c r="K99" s="22">
        <v>19</v>
      </c>
      <c r="L99" s="24">
        <v>444452.08500000002</v>
      </c>
      <c r="M99" s="24">
        <v>902372.41500000004</v>
      </c>
      <c r="N99" s="24">
        <f t="shared" si="0"/>
        <v>1346824.5</v>
      </c>
      <c r="O99" s="3" t="s">
        <v>7</v>
      </c>
      <c r="P99" s="25">
        <v>9032</v>
      </c>
      <c r="R99" s="27" t="s">
        <v>72</v>
      </c>
      <c r="S99" s="61">
        <v>444452.08500000002</v>
      </c>
      <c r="T99" s="60" t="str">
        <f t="shared" si="1"/>
        <v xml:space="preserve">4450E6190 1300 9032 MHA00 00002 00000 </v>
      </c>
      <c r="U99" s="4"/>
    </row>
    <row r="100" spans="1:31" ht="19.5" customHeight="1" x14ac:dyDescent="0.2">
      <c r="A100" s="21">
        <v>4450</v>
      </c>
      <c r="B100" s="21" t="s">
        <v>173</v>
      </c>
      <c r="C100" s="22">
        <v>6190</v>
      </c>
      <c r="D100" s="58" t="s">
        <v>179</v>
      </c>
      <c r="E100" s="25">
        <v>9032</v>
      </c>
      <c r="F100" s="27" t="s">
        <v>72</v>
      </c>
      <c r="G100" s="21" t="s">
        <v>190</v>
      </c>
      <c r="H100" s="21">
        <v>4</v>
      </c>
      <c r="I100" s="22" t="s">
        <v>114</v>
      </c>
      <c r="J100" s="23" t="s">
        <v>118</v>
      </c>
      <c r="K100" s="22"/>
      <c r="L100" s="24">
        <v>155819.85210000002</v>
      </c>
      <c r="M100" s="24">
        <v>316361.51789999998</v>
      </c>
      <c r="N100" s="24">
        <f t="shared" si="0"/>
        <v>472181.37</v>
      </c>
      <c r="O100" s="3" t="s">
        <v>7</v>
      </c>
      <c r="P100" s="25">
        <v>9032</v>
      </c>
      <c r="R100" s="27" t="s">
        <v>72</v>
      </c>
      <c r="S100" s="61">
        <v>155819.85210000002</v>
      </c>
      <c r="T100" s="60" t="str">
        <f t="shared" si="1"/>
        <v xml:space="preserve">4450E6190 2000 9032 MHA00 00002 00000 </v>
      </c>
      <c r="U100" s="4"/>
    </row>
    <row r="101" spans="1:31" ht="19.5" customHeight="1" x14ac:dyDescent="0.2">
      <c r="A101" s="21">
        <v>4450</v>
      </c>
      <c r="B101" s="21" t="s">
        <v>173</v>
      </c>
      <c r="C101" s="22">
        <v>6130</v>
      </c>
      <c r="D101" s="58" t="s">
        <v>194</v>
      </c>
      <c r="E101" s="25">
        <v>9032</v>
      </c>
      <c r="F101" s="27" t="s">
        <v>72</v>
      </c>
      <c r="G101" s="21" t="s">
        <v>190</v>
      </c>
      <c r="H101" s="21">
        <v>5</v>
      </c>
      <c r="I101" s="22" t="s">
        <v>114</v>
      </c>
      <c r="J101" s="23" t="s">
        <v>119</v>
      </c>
      <c r="K101" s="22">
        <v>1</v>
      </c>
      <c r="L101" s="24">
        <v>108613.5</v>
      </c>
      <c r="M101" s="24">
        <v>72409</v>
      </c>
      <c r="N101" s="24">
        <f t="shared" si="0"/>
        <v>181022.5</v>
      </c>
      <c r="O101" s="3" t="s">
        <v>7</v>
      </c>
      <c r="P101" s="25">
        <v>9032</v>
      </c>
      <c r="R101" s="27" t="s">
        <v>72</v>
      </c>
      <c r="S101" s="61">
        <v>108613.5</v>
      </c>
      <c r="T101" s="60" t="str">
        <f t="shared" si="1"/>
        <v xml:space="preserve">4450E6130 1100 9032 MHA00 00002 00000 </v>
      </c>
      <c r="U101" s="4"/>
    </row>
    <row r="102" spans="1:31" ht="19.5" customHeight="1" x14ac:dyDescent="0.2">
      <c r="A102" s="21">
        <v>4450</v>
      </c>
      <c r="B102" s="21" t="s">
        <v>173</v>
      </c>
      <c r="C102" s="22">
        <v>6130</v>
      </c>
      <c r="D102" s="58" t="s">
        <v>179</v>
      </c>
      <c r="E102" s="25">
        <v>9023</v>
      </c>
      <c r="F102" s="27" t="s">
        <v>72</v>
      </c>
      <c r="G102" s="21" t="s">
        <v>190</v>
      </c>
      <c r="H102" s="21">
        <v>5</v>
      </c>
      <c r="I102" s="22" t="s">
        <v>114</v>
      </c>
      <c r="J102" s="23" t="s">
        <v>119</v>
      </c>
      <c r="K102" s="22"/>
      <c r="L102" s="24">
        <v>32125.84</v>
      </c>
      <c r="M102" s="24">
        <v>21417.23</v>
      </c>
      <c r="N102" s="24">
        <f t="shared" si="0"/>
        <v>53543.07</v>
      </c>
      <c r="O102" s="3" t="s">
        <v>7</v>
      </c>
      <c r="P102" s="25">
        <v>9023</v>
      </c>
      <c r="R102" s="27" t="s">
        <v>72</v>
      </c>
      <c r="S102" s="61">
        <v>32125.84</v>
      </c>
      <c r="T102" s="60" t="str">
        <f t="shared" si="1"/>
        <v xml:space="preserve">4450E6130 2000 9023 MHA00 00002 00000 </v>
      </c>
      <c r="U102" s="4"/>
    </row>
    <row r="103" spans="1:31" ht="15.75" customHeight="1" x14ac:dyDescent="0.2">
      <c r="A103" s="21">
        <v>4450</v>
      </c>
      <c r="B103" s="21" t="s">
        <v>173</v>
      </c>
      <c r="C103" s="21">
        <v>6400</v>
      </c>
      <c r="D103" s="58" t="s">
        <v>183</v>
      </c>
      <c r="E103" s="25">
        <v>9032</v>
      </c>
      <c r="F103" s="27" t="s">
        <v>72</v>
      </c>
      <c r="G103" s="21" t="s">
        <v>190</v>
      </c>
      <c r="H103" s="21">
        <v>6</v>
      </c>
      <c r="I103" s="22" t="s">
        <v>114</v>
      </c>
      <c r="J103" s="37" t="s">
        <v>120</v>
      </c>
      <c r="K103" s="22"/>
      <c r="L103" s="29">
        <v>75000</v>
      </c>
      <c r="M103" s="29">
        <v>75000</v>
      </c>
      <c r="N103" s="24">
        <f t="shared" si="0"/>
        <v>150000</v>
      </c>
      <c r="O103" s="3" t="s">
        <v>7</v>
      </c>
      <c r="P103" s="25">
        <v>9032</v>
      </c>
      <c r="R103" s="27" t="s">
        <v>72</v>
      </c>
      <c r="S103" s="62">
        <v>75000</v>
      </c>
      <c r="T103" s="60" t="str">
        <f t="shared" si="1"/>
        <v xml:space="preserve">4450E6400 3900 9032 MHA00 00002 00000 </v>
      </c>
      <c r="U103" s="4"/>
    </row>
    <row r="104" spans="1:31" ht="19.5" customHeight="1" x14ac:dyDescent="0.2">
      <c r="A104" s="21">
        <v>4450</v>
      </c>
      <c r="B104" s="21" t="s">
        <v>173</v>
      </c>
      <c r="C104" s="21">
        <v>6400</v>
      </c>
      <c r="D104" s="58" t="s">
        <v>174</v>
      </c>
      <c r="E104" s="25">
        <v>9032</v>
      </c>
      <c r="F104" s="27" t="s">
        <v>72</v>
      </c>
      <c r="G104" s="21" t="s">
        <v>190</v>
      </c>
      <c r="H104" s="21">
        <v>6</v>
      </c>
      <c r="I104" s="22" t="s">
        <v>114</v>
      </c>
      <c r="J104" s="37" t="s">
        <v>120</v>
      </c>
      <c r="K104" s="22"/>
      <c r="L104" s="29">
        <v>600000</v>
      </c>
      <c r="M104" s="29">
        <v>300000</v>
      </c>
      <c r="N104" s="24">
        <f t="shared" si="0"/>
        <v>900000</v>
      </c>
      <c r="O104" s="3" t="s">
        <v>7</v>
      </c>
      <c r="P104" s="25">
        <v>9032</v>
      </c>
      <c r="Q104" s="38"/>
      <c r="R104" s="27" t="s">
        <v>72</v>
      </c>
      <c r="S104" s="62">
        <v>600000</v>
      </c>
      <c r="T104" s="60" t="str">
        <f t="shared" si="1"/>
        <v xml:space="preserve">4450E6400 1200 9032 MHA00 00002 00000 </v>
      </c>
      <c r="U104" s="40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pans="1:31" ht="19.5" customHeight="1" x14ac:dyDescent="0.2">
      <c r="A105" s="21">
        <v>4450</v>
      </c>
      <c r="B105" s="21" t="s">
        <v>173</v>
      </c>
      <c r="C105" s="21">
        <v>6400</v>
      </c>
      <c r="D105" s="58" t="s">
        <v>176</v>
      </c>
      <c r="E105" s="25">
        <v>9032</v>
      </c>
      <c r="F105" s="27" t="s">
        <v>72</v>
      </c>
      <c r="G105" s="21" t="s">
        <v>190</v>
      </c>
      <c r="H105" s="21">
        <v>6</v>
      </c>
      <c r="I105" s="22" t="s">
        <v>114</v>
      </c>
      <c r="J105" s="37" t="s">
        <v>120</v>
      </c>
      <c r="K105" s="22"/>
      <c r="L105" s="24">
        <f t="shared" ref="L105:M105" si="2">L104*0.0765</f>
        <v>45900</v>
      </c>
      <c r="M105" s="24">
        <f t="shared" si="2"/>
        <v>22950</v>
      </c>
      <c r="N105" s="24">
        <f t="shared" si="0"/>
        <v>68850</v>
      </c>
      <c r="O105" s="3" t="s">
        <v>7</v>
      </c>
      <c r="P105" s="25">
        <v>9032</v>
      </c>
      <c r="Q105" s="38"/>
      <c r="R105" s="27" t="s">
        <v>72</v>
      </c>
      <c r="S105" s="61">
        <f>S104*0.0765</f>
        <v>45900</v>
      </c>
      <c r="T105" s="60" t="str">
        <f t="shared" si="1"/>
        <v xml:space="preserve">4450E6400 2200 9032 MHA00 00002 00000 </v>
      </c>
      <c r="U105" s="40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pans="1:31" ht="19.5" customHeight="1" x14ac:dyDescent="0.2">
      <c r="A106" s="21">
        <v>4450</v>
      </c>
      <c r="B106" s="21" t="s">
        <v>173</v>
      </c>
      <c r="C106" s="21">
        <v>6120</v>
      </c>
      <c r="D106" s="58" t="s">
        <v>183</v>
      </c>
      <c r="E106" s="25">
        <v>9032</v>
      </c>
      <c r="F106" s="27" t="s">
        <v>72</v>
      </c>
      <c r="G106" s="21" t="s">
        <v>190</v>
      </c>
      <c r="H106" s="21">
        <v>6</v>
      </c>
      <c r="I106" s="22" t="s">
        <v>114</v>
      </c>
      <c r="J106" s="37" t="s">
        <v>121</v>
      </c>
      <c r="K106" s="22"/>
      <c r="L106" s="29">
        <v>300000</v>
      </c>
      <c r="M106" s="24"/>
      <c r="N106" s="24">
        <f t="shared" si="0"/>
        <v>300000</v>
      </c>
      <c r="O106" s="3" t="s">
        <v>7</v>
      </c>
      <c r="P106" s="25">
        <v>9032</v>
      </c>
      <c r="Q106" s="38"/>
      <c r="R106" s="27" t="s">
        <v>72</v>
      </c>
      <c r="S106" s="62">
        <v>300000</v>
      </c>
      <c r="T106" s="60" t="str">
        <f t="shared" si="1"/>
        <v xml:space="preserve">4450E6120 3900 9032 MHA00 00002 00000 </v>
      </c>
      <c r="U106" s="40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pans="1:31" ht="19.5" customHeight="1" x14ac:dyDescent="0.2">
      <c r="A107" s="21">
        <v>4450</v>
      </c>
      <c r="B107" s="21" t="s">
        <v>173</v>
      </c>
      <c r="C107" s="21">
        <v>6120</v>
      </c>
      <c r="D107" s="58" t="s">
        <v>183</v>
      </c>
      <c r="E107" s="25">
        <v>9032</v>
      </c>
      <c r="F107" s="27" t="s">
        <v>72</v>
      </c>
      <c r="G107" s="21" t="s">
        <v>190</v>
      </c>
      <c r="H107" s="21">
        <v>6</v>
      </c>
      <c r="I107" s="22" t="s">
        <v>114</v>
      </c>
      <c r="J107" s="37" t="s">
        <v>122</v>
      </c>
      <c r="K107" s="22"/>
      <c r="L107" s="29">
        <v>75000</v>
      </c>
      <c r="M107" s="24"/>
      <c r="N107" s="24">
        <f t="shared" si="0"/>
        <v>75000</v>
      </c>
      <c r="O107" s="3" t="s">
        <v>7</v>
      </c>
      <c r="P107" s="25">
        <v>9032</v>
      </c>
      <c r="Q107" s="38"/>
      <c r="R107" s="27" t="s">
        <v>72</v>
      </c>
      <c r="S107" s="62">
        <v>75000</v>
      </c>
      <c r="T107" s="60" t="str">
        <f t="shared" si="1"/>
        <v xml:space="preserve">4450E6120 3900 9032 MHA00 00002 00000 </v>
      </c>
      <c r="U107" s="40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pans="1:31" ht="19.5" customHeight="1" x14ac:dyDescent="0.2">
      <c r="A108" s="21">
        <v>4450</v>
      </c>
      <c r="B108" s="21" t="s">
        <v>173</v>
      </c>
      <c r="C108" s="21">
        <v>6150</v>
      </c>
      <c r="D108" s="58" t="s">
        <v>183</v>
      </c>
      <c r="E108" s="25">
        <v>9032</v>
      </c>
      <c r="F108" s="27" t="s">
        <v>72</v>
      </c>
      <c r="G108" s="21" t="s">
        <v>190</v>
      </c>
      <c r="H108" s="21">
        <v>6</v>
      </c>
      <c r="I108" s="22" t="s">
        <v>114</v>
      </c>
      <c r="J108" s="37" t="s">
        <v>123</v>
      </c>
      <c r="K108" s="22"/>
      <c r="L108" s="29">
        <v>62046.5</v>
      </c>
      <c r="M108" s="24"/>
      <c r="N108" s="24">
        <f t="shared" si="0"/>
        <v>62046.5</v>
      </c>
      <c r="O108" s="3" t="s">
        <v>7</v>
      </c>
      <c r="P108" s="25">
        <v>9032</v>
      </c>
      <c r="Q108" s="38"/>
      <c r="R108" s="27" t="s">
        <v>72</v>
      </c>
      <c r="S108" s="62">
        <v>62046.5</v>
      </c>
      <c r="T108" s="60" t="str">
        <f t="shared" si="1"/>
        <v xml:space="preserve">4450E6150 3900 9032 MHA00 00002 00000 </v>
      </c>
      <c r="U108" s="40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pans="1:31" ht="19.5" customHeight="1" x14ac:dyDescent="0.2">
      <c r="A109" s="21">
        <v>4450</v>
      </c>
      <c r="B109" s="21" t="s">
        <v>173</v>
      </c>
      <c r="C109" s="21">
        <v>6190</v>
      </c>
      <c r="D109" s="58" t="s">
        <v>183</v>
      </c>
      <c r="E109" s="25">
        <v>9032</v>
      </c>
      <c r="F109" s="27" t="s">
        <v>72</v>
      </c>
      <c r="G109" s="21" t="s">
        <v>190</v>
      </c>
      <c r="H109" s="21">
        <v>6</v>
      </c>
      <c r="I109" s="22" t="s">
        <v>114</v>
      </c>
      <c r="J109" s="37" t="s">
        <v>124</v>
      </c>
      <c r="K109" s="22"/>
      <c r="L109" s="29">
        <v>20000</v>
      </c>
      <c r="M109" s="29">
        <v>20000</v>
      </c>
      <c r="N109" s="24">
        <f t="shared" si="0"/>
        <v>40000</v>
      </c>
      <c r="O109" s="3" t="s">
        <v>7</v>
      </c>
      <c r="P109" s="25">
        <v>9032</v>
      </c>
      <c r="Q109" s="38"/>
      <c r="R109" s="27" t="s">
        <v>72</v>
      </c>
      <c r="S109" s="62">
        <v>20000</v>
      </c>
      <c r="T109" s="60" t="str">
        <f t="shared" si="1"/>
        <v xml:space="preserve">4450E6190 3900 9032 MHA00 00002 00000 </v>
      </c>
      <c r="U109" s="40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pans="1:31" ht="19.5" customHeight="1" x14ac:dyDescent="0.2">
      <c r="A110" s="21">
        <v>4450</v>
      </c>
      <c r="B110" s="21" t="s">
        <v>173</v>
      </c>
      <c r="C110" s="21">
        <v>7800</v>
      </c>
      <c r="D110" s="58" t="s">
        <v>195</v>
      </c>
      <c r="E110" s="25">
        <v>9032</v>
      </c>
      <c r="F110" s="27" t="s">
        <v>72</v>
      </c>
      <c r="G110" s="21" t="s">
        <v>190</v>
      </c>
      <c r="H110" s="21">
        <v>6</v>
      </c>
      <c r="I110" s="22" t="s">
        <v>114</v>
      </c>
      <c r="J110" s="37" t="s">
        <v>125</v>
      </c>
      <c r="K110" s="22"/>
      <c r="L110" s="29">
        <v>10000</v>
      </c>
      <c r="M110" s="29">
        <v>10000</v>
      </c>
      <c r="N110" s="24">
        <f t="shared" si="0"/>
        <v>20000</v>
      </c>
      <c r="O110" s="3" t="s">
        <v>7</v>
      </c>
      <c r="P110" s="25">
        <v>9032</v>
      </c>
      <c r="Q110" s="38"/>
      <c r="R110" s="27" t="s">
        <v>72</v>
      </c>
      <c r="S110" s="62">
        <v>10000</v>
      </c>
      <c r="T110" s="60" t="str">
        <f t="shared" si="1"/>
        <v xml:space="preserve">4450E7800 4600 9032 MHA00 00002 00000 </v>
      </c>
      <c r="U110" s="40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pans="1:31" ht="19.5" customHeight="1" x14ac:dyDescent="0.2">
      <c r="A111" s="21">
        <v>4450</v>
      </c>
      <c r="B111" s="21" t="s">
        <v>173</v>
      </c>
      <c r="C111" s="21">
        <v>7800</v>
      </c>
      <c r="D111" s="58" t="s">
        <v>184</v>
      </c>
      <c r="E111" s="25">
        <v>9032</v>
      </c>
      <c r="F111" s="27" t="s">
        <v>72</v>
      </c>
      <c r="G111" s="21" t="s">
        <v>190</v>
      </c>
      <c r="H111" s="21">
        <v>6</v>
      </c>
      <c r="I111" s="22" t="s">
        <v>114</v>
      </c>
      <c r="J111" s="37" t="s">
        <v>125</v>
      </c>
      <c r="K111" s="22"/>
      <c r="L111" s="29">
        <v>25000</v>
      </c>
      <c r="M111" s="29">
        <v>20000</v>
      </c>
      <c r="N111" s="24">
        <f t="shared" si="0"/>
        <v>45000</v>
      </c>
      <c r="O111" s="3" t="s">
        <v>7</v>
      </c>
      <c r="P111" s="25">
        <v>9032</v>
      </c>
      <c r="Q111" s="38"/>
      <c r="R111" s="27" t="s">
        <v>72</v>
      </c>
      <c r="S111" s="62">
        <v>25000</v>
      </c>
      <c r="T111" s="60" t="str">
        <f t="shared" si="1"/>
        <v xml:space="preserve">4450E7800 1600 9032 MHA00 00002 00000 </v>
      </c>
      <c r="U111" s="40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pans="1:31" ht="19.5" customHeight="1" x14ac:dyDescent="0.2">
      <c r="A112" s="21">
        <v>4450</v>
      </c>
      <c r="B112" s="21" t="s">
        <v>173</v>
      </c>
      <c r="C112" s="21">
        <v>7800</v>
      </c>
      <c r="D112" s="58" t="s">
        <v>179</v>
      </c>
      <c r="E112" s="25">
        <v>9032</v>
      </c>
      <c r="F112" s="27" t="s">
        <v>72</v>
      </c>
      <c r="G112" s="21" t="s">
        <v>190</v>
      </c>
      <c r="H112" s="21">
        <v>6</v>
      </c>
      <c r="I112" s="22" t="s">
        <v>114</v>
      </c>
      <c r="J112" s="37" t="s">
        <v>125</v>
      </c>
      <c r="K112" s="22"/>
      <c r="L112" s="24">
        <f t="shared" ref="L112:M112" si="3">L111*0.2023</f>
        <v>5057.5</v>
      </c>
      <c r="M112" s="24">
        <f t="shared" si="3"/>
        <v>4046</v>
      </c>
      <c r="N112" s="24">
        <f t="shared" si="0"/>
        <v>9103.5</v>
      </c>
      <c r="O112" s="3" t="s">
        <v>7</v>
      </c>
      <c r="P112" s="25">
        <v>9032</v>
      </c>
      <c r="Q112" s="38"/>
      <c r="R112" s="27" t="s">
        <v>72</v>
      </c>
      <c r="S112" s="61">
        <f>S111*0.2023</f>
        <v>5057.5</v>
      </c>
      <c r="T112" s="60" t="str">
        <f t="shared" si="1"/>
        <v xml:space="preserve">4450E7800 2000 9032 MHA00 00002 00000 </v>
      </c>
      <c r="U112" s="40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pans="1:31" ht="19.5" customHeight="1" x14ac:dyDescent="0.2">
      <c r="A113" s="21">
        <v>4450</v>
      </c>
      <c r="B113" s="21" t="s">
        <v>173</v>
      </c>
      <c r="C113" s="21">
        <v>5100</v>
      </c>
      <c r="D113" s="58" t="s">
        <v>183</v>
      </c>
      <c r="E113" s="25">
        <v>9032</v>
      </c>
      <c r="F113" s="27" t="s">
        <v>72</v>
      </c>
      <c r="G113" s="21" t="s">
        <v>190</v>
      </c>
      <c r="H113" s="21">
        <v>6</v>
      </c>
      <c r="I113" s="22" t="s">
        <v>114</v>
      </c>
      <c r="J113" s="37" t="s">
        <v>126</v>
      </c>
      <c r="K113" s="22"/>
      <c r="L113" s="29">
        <v>35000</v>
      </c>
      <c r="M113" s="29">
        <v>35000</v>
      </c>
      <c r="N113" s="24">
        <f t="shared" si="0"/>
        <v>70000</v>
      </c>
      <c r="O113" s="3" t="s">
        <v>7</v>
      </c>
      <c r="P113" s="25">
        <v>9032</v>
      </c>
      <c r="Q113" s="38"/>
      <c r="R113" s="27" t="s">
        <v>72</v>
      </c>
      <c r="S113" s="62">
        <v>35000</v>
      </c>
      <c r="T113" s="60" t="str">
        <f t="shared" si="1"/>
        <v xml:space="preserve">4450E5100 3900 9032 MHA00 00002 00000 </v>
      </c>
      <c r="U113" s="40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pans="1:31" ht="19.5" customHeight="1" x14ac:dyDescent="0.2">
      <c r="A114" s="21">
        <v>4450</v>
      </c>
      <c r="B114" s="21" t="s">
        <v>173</v>
      </c>
      <c r="C114" s="21">
        <v>6500</v>
      </c>
      <c r="D114" s="58" t="s">
        <v>183</v>
      </c>
      <c r="E114" s="25">
        <v>9032</v>
      </c>
      <c r="F114" s="27" t="s">
        <v>72</v>
      </c>
      <c r="G114" s="21" t="s">
        <v>190</v>
      </c>
      <c r="H114" s="21">
        <v>6</v>
      </c>
      <c r="I114" s="22" t="s">
        <v>114</v>
      </c>
      <c r="J114" s="37" t="s">
        <v>127</v>
      </c>
      <c r="K114" s="22"/>
      <c r="L114" s="29">
        <v>150000</v>
      </c>
      <c r="M114" s="29">
        <v>100000</v>
      </c>
      <c r="N114" s="24">
        <f t="shared" si="0"/>
        <v>250000</v>
      </c>
      <c r="O114" s="3" t="s">
        <v>7</v>
      </c>
      <c r="P114" s="25">
        <v>9032</v>
      </c>
      <c r="Q114" s="38"/>
      <c r="R114" s="27" t="s">
        <v>72</v>
      </c>
      <c r="S114" s="62">
        <v>150000</v>
      </c>
      <c r="T114" s="60" t="str">
        <f t="shared" si="1"/>
        <v xml:space="preserve">4450E6500 3900 9032 MHA00 00002 00000 </v>
      </c>
      <c r="U114" s="40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pans="1:31" ht="19.5" customHeight="1" x14ac:dyDescent="0.2">
      <c r="A115" s="21">
        <v>4450</v>
      </c>
      <c r="B115" s="21" t="s">
        <v>173</v>
      </c>
      <c r="C115" s="21">
        <v>6110</v>
      </c>
      <c r="D115" s="58" t="s">
        <v>182</v>
      </c>
      <c r="E115" s="25">
        <v>9032</v>
      </c>
      <c r="F115" s="27" t="s">
        <v>72</v>
      </c>
      <c r="G115" s="21" t="s">
        <v>190</v>
      </c>
      <c r="H115" s="21">
        <v>6</v>
      </c>
      <c r="I115" s="22" t="s">
        <v>114</v>
      </c>
      <c r="J115" s="37" t="s">
        <v>128</v>
      </c>
      <c r="K115" s="22"/>
      <c r="L115" s="29">
        <v>10000</v>
      </c>
      <c r="M115" s="24"/>
      <c r="N115" s="24">
        <f t="shared" si="0"/>
        <v>10000</v>
      </c>
      <c r="O115" s="3" t="s">
        <v>7</v>
      </c>
      <c r="P115" s="25">
        <v>9032</v>
      </c>
      <c r="Q115" s="38"/>
      <c r="R115" s="27" t="s">
        <v>72</v>
      </c>
      <c r="S115" s="62">
        <v>10000</v>
      </c>
      <c r="T115" s="60" t="str">
        <f t="shared" si="1"/>
        <v xml:space="preserve">4450E6110 3300 9032 MHA00 00002 00000 </v>
      </c>
      <c r="U115" s="40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pans="1:31" ht="19.5" customHeight="1" x14ac:dyDescent="0.2">
      <c r="A116" s="21">
        <v>4450</v>
      </c>
      <c r="B116" s="21" t="s">
        <v>173</v>
      </c>
      <c r="C116" s="22">
        <v>7300</v>
      </c>
      <c r="D116" s="58" t="s">
        <v>193</v>
      </c>
      <c r="E116" s="25">
        <v>9037</v>
      </c>
      <c r="F116" s="27" t="s">
        <v>90</v>
      </c>
      <c r="G116" s="21" t="s">
        <v>190</v>
      </c>
      <c r="H116" s="22">
        <v>1</v>
      </c>
      <c r="I116" s="22" t="s">
        <v>129</v>
      </c>
      <c r="J116" s="23" t="s">
        <v>130</v>
      </c>
      <c r="K116" s="22"/>
      <c r="L116" s="24">
        <v>42306</v>
      </c>
      <c r="M116" s="24"/>
      <c r="N116" s="24">
        <f t="shared" si="0"/>
        <v>42306</v>
      </c>
      <c r="O116" s="3" t="s">
        <v>14</v>
      </c>
      <c r="P116" s="25">
        <v>9037</v>
      </c>
      <c r="R116" s="27" t="s">
        <v>90</v>
      </c>
      <c r="S116" s="61">
        <v>42306</v>
      </c>
      <c r="T116" s="60" t="str">
        <f t="shared" si="1"/>
        <v xml:space="preserve">4450E7300 6440 9037 ESSER 00002 00000 </v>
      </c>
      <c r="U116" s="4"/>
    </row>
    <row r="117" spans="1:31" ht="19.5" customHeight="1" x14ac:dyDescent="0.2">
      <c r="A117" s="21">
        <v>4450</v>
      </c>
      <c r="B117" s="21" t="s">
        <v>173</v>
      </c>
      <c r="C117" s="22">
        <v>5200</v>
      </c>
      <c r="D117" s="58" t="s">
        <v>178</v>
      </c>
      <c r="E117" s="25">
        <v>9046</v>
      </c>
      <c r="F117" s="25" t="s">
        <v>30</v>
      </c>
      <c r="G117" s="21" t="s">
        <v>190</v>
      </c>
      <c r="H117" s="22">
        <v>2</v>
      </c>
      <c r="I117" s="22" t="s">
        <v>129</v>
      </c>
      <c r="J117" s="23" t="s">
        <v>131</v>
      </c>
      <c r="K117" s="22"/>
      <c r="L117" s="24">
        <v>11000</v>
      </c>
      <c r="M117" s="24"/>
      <c r="N117" s="24">
        <f t="shared" si="0"/>
        <v>11000</v>
      </c>
      <c r="O117" s="3" t="s">
        <v>9</v>
      </c>
      <c r="P117" s="25">
        <v>9046</v>
      </c>
      <c r="R117" s="25" t="s">
        <v>30</v>
      </c>
      <c r="S117" s="61">
        <v>11000</v>
      </c>
      <c r="T117" s="60" t="str">
        <f t="shared" si="1"/>
        <v xml:space="preserve">4450E5200 5100 9046 LEARN 00002 00000 </v>
      </c>
      <c r="U117" s="4"/>
    </row>
    <row r="118" spans="1:31" ht="19.5" customHeight="1" x14ac:dyDescent="0.2">
      <c r="A118" s="21">
        <v>4450</v>
      </c>
      <c r="B118" s="21" t="s">
        <v>173</v>
      </c>
      <c r="C118" s="22">
        <v>7400</v>
      </c>
      <c r="D118" s="58" t="s">
        <v>196</v>
      </c>
      <c r="E118" s="25">
        <v>9050</v>
      </c>
      <c r="F118" s="27" t="s">
        <v>134</v>
      </c>
      <c r="G118" s="21" t="s">
        <v>190</v>
      </c>
      <c r="H118" s="22">
        <v>1</v>
      </c>
      <c r="I118" s="22" t="s">
        <v>132</v>
      </c>
      <c r="J118" s="23" t="s">
        <v>133</v>
      </c>
      <c r="K118" s="22"/>
      <c r="L118" s="24">
        <v>1330000</v>
      </c>
      <c r="M118" s="24"/>
      <c r="N118" s="24">
        <f t="shared" si="0"/>
        <v>1330000</v>
      </c>
      <c r="O118" s="3" t="s">
        <v>12</v>
      </c>
      <c r="P118" s="25">
        <v>9050</v>
      </c>
      <c r="R118" s="27" t="s">
        <v>134</v>
      </c>
      <c r="S118" s="61">
        <v>1330000</v>
      </c>
      <c r="T118" s="60" t="str">
        <f t="shared" si="1"/>
        <v xml:space="preserve">4450E7400 6410 9050 HVAC0 00002 00000 </v>
      </c>
      <c r="U118" s="4"/>
    </row>
    <row r="119" spans="1:31" ht="19.5" customHeight="1" x14ac:dyDescent="0.2">
      <c r="A119" s="21">
        <v>4450</v>
      </c>
      <c r="B119" s="21" t="s">
        <v>173</v>
      </c>
      <c r="C119" s="22">
        <v>7400</v>
      </c>
      <c r="D119" s="58" t="s">
        <v>197</v>
      </c>
      <c r="E119" s="25">
        <v>9050</v>
      </c>
      <c r="F119" s="27" t="s">
        <v>134</v>
      </c>
      <c r="G119" s="21" t="s">
        <v>190</v>
      </c>
      <c r="H119" s="22">
        <v>1</v>
      </c>
      <c r="I119" s="22" t="s">
        <v>132</v>
      </c>
      <c r="J119" s="23" t="s">
        <v>133</v>
      </c>
      <c r="K119" s="22"/>
      <c r="L119" s="24">
        <v>1680000</v>
      </c>
      <c r="M119" s="24"/>
      <c r="N119" s="24">
        <f t="shared" si="0"/>
        <v>1680000</v>
      </c>
      <c r="O119" s="3" t="s">
        <v>12</v>
      </c>
      <c r="P119" s="25">
        <v>9050</v>
      </c>
      <c r="R119" s="27" t="s">
        <v>134</v>
      </c>
      <c r="S119" s="61">
        <v>1680000</v>
      </c>
      <c r="T119" s="60" t="str">
        <f t="shared" si="1"/>
        <v xml:space="preserve">4450E7400 6710 9050 HVAC0 00002 00000 </v>
      </c>
      <c r="U119" s="4"/>
    </row>
    <row r="120" spans="1:31" ht="19.5" customHeight="1" x14ac:dyDescent="0.2">
      <c r="A120" s="21">
        <v>4450</v>
      </c>
      <c r="B120" s="21" t="s">
        <v>173</v>
      </c>
      <c r="C120" s="22">
        <v>7400</v>
      </c>
      <c r="D120" s="58" t="s">
        <v>198</v>
      </c>
      <c r="E120" s="25">
        <v>9050</v>
      </c>
      <c r="F120" s="27" t="s">
        <v>134</v>
      </c>
      <c r="G120" s="21" t="s">
        <v>190</v>
      </c>
      <c r="H120" s="22">
        <v>2</v>
      </c>
      <c r="I120" s="22" t="s">
        <v>132</v>
      </c>
      <c r="J120" s="23" t="s">
        <v>135</v>
      </c>
      <c r="K120" s="22"/>
      <c r="L120" s="24">
        <v>2718020</v>
      </c>
      <c r="M120" s="24"/>
      <c r="N120" s="24">
        <f t="shared" si="0"/>
        <v>2718020</v>
      </c>
      <c r="O120" s="3" t="s">
        <v>12</v>
      </c>
      <c r="P120" s="25">
        <v>9050</v>
      </c>
      <c r="R120" s="27" t="s">
        <v>134</v>
      </c>
      <c r="S120" s="61">
        <v>2718020</v>
      </c>
      <c r="T120" s="60" t="str">
        <f t="shared" si="1"/>
        <v xml:space="preserve">4450E7400 6810 9050 HVAC0 00002 00000 </v>
      </c>
      <c r="U120" s="4"/>
    </row>
    <row r="121" spans="1:31" ht="19.5" customHeight="1" x14ac:dyDescent="0.2">
      <c r="A121" s="21">
        <v>4450</v>
      </c>
      <c r="B121" s="21" t="s">
        <v>173</v>
      </c>
      <c r="C121" s="22">
        <v>7400</v>
      </c>
      <c r="D121" s="58" t="s">
        <v>198</v>
      </c>
      <c r="E121" s="25">
        <v>9050</v>
      </c>
      <c r="F121" s="27" t="s">
        <v>134</v>
      </c>
      <c r="G121" s="21" t="s">
        <v>190</v>
      </c>
      <c r="H121" s="22">
        <v>2</v>
      </c>
      <c r="I121" s="22" t="s">
        <v>132</v>
      </c>
      <c r="J121" s="23" t="s">
        <v>136</v>
      </c>
      <c r="K121" s="22"/>
      <c r="L121" s="24">
        <v>4816457</v>
      </c>
      <c r="M121" s="24"/>
      <c r="N121" s="24">
        <f t="shared" si="0"/>
        <v>4816457</v>
      </c>
      <c r="O121" s="3" t="s">
        <v>12</v>
      </c>
      <c r="P121" s="25">
        <v>9050</v>
      </c>
      <c r="R121" s="27" t="s">
        <v>134</v>
      </c>
      <c r="S121" s="61">
        <v>4816457</v>
      </c>
      <c r="T121" s="60" t="str">
        <f t="shared" si="1"/>
        <v xml:space="preserve">4450E7400 6810 9050 HVAC0 00002 00000 </v>
      </c>
      <c r="U121" s="4"/>
    </row>
    <row r="122" spans="1:31" ht="19.5" customHeight="1" x14ac:dyDescent="0.2">
      <c r="A122" s="21">
        <v>4450</v>
      </c>
      <c r="B122" s="21" t="s">
        <v>173</v>
      </c>
      <c r="C122" s="22">
        <v>7400</v>
      </c>
      <c r="D122" s="58" t="s">
        <v>198</v>
      </c>
      <c r="E122" s="25">
        <v>9050</v>
      </c>
      <c r="F122" s="27" t="s">
        <v>134</v>
      </c>
      <c r="G122" s="21" t="s">
        <v>190</v>
      </c>
      <c r="H122" s="22">
        <v>2</v>
      </c>
      <c r="I122" s="22" t="s">
        <v>132</v>
      </c>
      <c r="J122" s="23" t="s">
        <v>137</v>
      </c>
      <c r="K122" s="22"/>
      <c r="L122" s="24">
        <v>9465398</v>
      </c>
      <c r="M122" s="24"/>
      <c r="N122" s="24">
        <f t="shared" si="0"/>
        <v>9465398</v>
      </c>
      <c r="O122" s="3" t="s">
        <v>12</v>
      </c>
      <c r="P122" s="25">
        <v>9050</v>
      </c>
      <c r="R122" s="27" t="s">
        <v>134</v>
      </c>
      <c r="S122" s="61">
        <v>9465398</v>
      </c>
      <c r="T122" s="60" t="str">
        <f t="shared" si="1"/>
        <v xml:space="preserve">4450E7400 6810 9050 HVAC0 00002 00000 </v>
      </c>
      <c r="U122" s="4"/>
    </row>
    <row r="123" spans="1:31" ht="19.5" customHeight="1" x14ac:dyDescent="0.2">
      <c r="A123" s="21">
        <v>4450</v>
      </c>
      <c r="B123" s="21" t="s">
        <v>173</v>
      </c>
      <c r="C123" s="22">
        <v>7900</v>
      </c>
      <c r="D123" s="58" t="s">
        <v>178</v>
      </c>
      <c r="E123" s="28">
        <v>9088</v>
      </c>
      <c r="F123" s="27" t="s">
        <v>134</v>
      </c>
      <c r="G123" s="21" t="s">
        <v>190</v>
      </c>
      <c r="H123" s="22">
        <v>1</v>
      </c>
      <c r="I123" s="22" t="s">
        <v>138</v>
      </c>
      <c r="J123" s="23" t="s">
        <v>139</v>
      </c>
      <c r="K123" s="22"/>
      <c r="L123" s="24">
        <v>837148</v>
      </c>
      <c r="M123" s="24"/>
      <c r="N123" s="24">
        <f t="shared" si="0"/>
        <v>837148</v>
      </c>
      <c r="O123" s="3" t="s">
        <v>12</v>
      </c>
      <c r="P123" s="28">
        <v>9088</v>
      </c>
      <c r="R123" s="27" t="s">
        <v>134</v>
      </c>
      <c r="S123" s="61"/>
      <c r="T123" s="60" t="str">
        <f t="shared" si="1"/>
        <v xml:space="preserve">4450E7900 5100 9088 HVAC0 00002 00000 </v>
      </c>
      <c r="U123" s="4"/>
    </row>
    <row r="124" spans="1:31" ht="19.5" customHeight="1" x14ac:dyDescent="0.2">
      <c r="A124" s="21">
        <v>4450</v>
      </c>
      <c r="B124" s="21" t="s">
        <v>173</v>
      </c>
      <c r="C124" s="22">
        <v>7900</v>
      </c>
      <c r="D124" s="58" t="s">
        <v>196</v>
      </c>
      <c r="E124" s="28">
        <v>9088</v>
      </c>
      <c r="F124" s="27" t="s">
        <v>134</v>
      </c>
      <c r="G124" s="21" t="s">
        <v>190</v>
      </c>
      <c r="H124" s="22">
        <v>1</v>
      </c>
      <c r="I124" s="22" t="s">
        <v>138</v>
      </c>
      <c r="J124" s="23" t="s">
        <v>140</v>
      </c>
      <c r="K124" s="22"/>
      <c r="L124" s="24">
        <v>1964435</v>
      </c>
      <c r="M124" s="24"/>
      <c r="N124" s="24">
        <f t="shared" si="0"/>
        <v>1964435</v>
      </c>
      <c r="O124" s="3" t="s">
        <v>12</v>
      </c>
      <c r="P124" s="28">
        <v>9088</v>
      </c>
      <c r="R124" s="27" t="s">
        <v>134</v>
      </c>
      <c r="S124" s="61"/>
      <c r="T124" s="60" t="str">
        <f t="shared" si="1"/>
        <v xml:space="preserve">4450E7900 6410 9088 HVAC0 00002 00000 </v>
      </c>
      <c r="U124" s="4"/>
    </row>
    <row r="125" spans="1:31" ht="19.5" customHeight="1" x14ac:dyDescent="0.2">
      <c r="A125" s="21">
        <v>4450</v>
      </c>
      <c r="B125" s="21" t="s">
        <v>173</v>
      </c>
      <c r="C125" s="22">
        <v>7730</v>
      </c>
      <c r="D125" s="58" t="s">
        <v>186</v>
      </c>
      <c r="E125" s="28">
        <v>9007</v>
      </c>
      <c r="F125" s="27" t="s">
        <v>90</v>
      </c>
      <c r="G125" s="21" t="s">
        <v>190</v>
      </c>
      <c r="H125" s="22">
        <v>1</v>
      </c>
      <c r="I125" s="22" t="s">
        <v>141</v>
      </c>
      <c r="J125" s="23" t="s">
        <v>142</v>
      </c>
      <c r="K125" s="22"/>
      <c r="L125" s="24">
        <v>15000</v>
      </c>
      <c r="M125" s="24"/>
      <c r="N125" s="24">
        <f t="shared" si="0"/>
        <v>15000</v>
      </c>
      <c r="O125" s="3" t="s">
        <v>14</v>
      </c>
      <c r="P125" s="28">
        <v>9007</v>
      </c>
      <c r="R125" s="27" t="s">
        <v>90</v>
      </c>
      <c r="S125" s="61"/>
      <c r="T125" s="60" t="str">
        <f t="shared" si="1"/>
        <v xml:space="preserve">4450E7730 3190 9007 ESSER 00002 00000 </v>
      </c>
      <c r="U125" s="4"/>
    </row>
    <row r="126" spans="1:31" ht="15.75" customHeight="1" x14ac:dyDescent="0.2">
      <c r="A126" s="21">
        <v>4450</v>
      </c>
      <c r="B126" s="21" t="s">
        <v>173</v>
      </c>
      <c r="C126" s="22">
        <v>7730</v>
      </c>
      <c r="D126" s="58" t="s">
        <v>180</v>
      </c>
      <c r="E126" s="28">
        <v>9007</v>
      </c>
      <c r="F126" s="27" t="s">
        <v>90</v>
      </c>
      <c r="G126" s="21" t="s">
        <v>190</v>
      </c>
      <c r="H126" s="22">
        <v>1</v>
      </c>
      <c r="I126" s="22" t="s">
        <v>141</v>
      </c>
      <c r="J126" s="23" t="s">
        <v>143</v>
      </c>
      <c r="K126" s="22"/>
      <c r="L126" s="24">
        <v>15000</v>
      </c>
      <c r="M126" s="24">
        <v>15000</v>
      </c>
      <c r="N126" s="24">
        <f t="shared" si="0"/>
        <v>30000</v>
      </c>
      <c r="O126" s="3" t="s">
        <v>14</v>
      </c>
      <c r="P126" s="28">
        <v>9007</v>
      </c>
      <c r="R126" s="27" t="s">
        <v>90</v>
      </c>
      <c r="S126" s="61"/>
      <c r="T126" s="60" t="str">
        <f t="shared" si="1"/>
        <v xml:space="preserve">4450E7730 3690 9007 ESSER 00002 00000 </v>
      </c>
      <c r="U126" s="4"/>
    </row>
    <row r="127" spans="1:31" ht="15.75" customHeight="1" x14ac:dyDescent="0.2">
      <c r="A127" s="30"/>
      <c r="B127" s="30"/>
      <c r="C127" s="30">
        <v>5100</v>
      </c>
      <c r="D127" s="63" t="s">
        <v>199</v>
      </c>
      <c r="E127" s="30"/>
      <c r="F127" s="30"/>
      <c r="G127" s="21" t="s">
        <v>175</v>
      </c>
      <c r="H127" s="30">
        <v>33</v>
      </c>
      <c r="I127" s="30">
        <v>1</v>
      </c>
      <c r="J127" s="31" t="s">
        <v>144</v>
      </c>
      <c r="K127" s="22"/>
      <c r="L127" s="32">
        <v>590828.25</v>
      </c>
      <c r="M127" s="32">
        <v>400362.92</v>
      </c>
      <c r="N127" s="24">
        <f t="shared" si="0"/>
        <v>991191.16999999993</v>
      </c>
      <c r="O127" s="3"/>
      <c r="P127" s="41"/>
      <c r="R127" s="27" t="s">
        <v>145</v>
      </c>
      <c r="T127" s="2"/>
      <c r="U127" s="4"/>
    </row>
    <row r="128" spans="1:31" ht="15.75" customHeight="1" x14ac:dyDescent="0.2">
      <c r="A128" s="30"/>
      <c r="B128" s="30"/>
      <c r="C128" s="30">
        <v>5200</v>
      </c>
      <c r="D128" s="63" t="s">
        <v>199</v>
      </c>
      <c r="E128" s="30"/>
      <c r="F128" s="30"/>
      <c r="G128" s="21" t="s">
        <v>175</v>
      </c>
      <c r="H128" s="30">
        <v>34</v>
      </c>
      <c r="I128" s="30">
        <v>1</v>
      </c>
      <c r="J128" s="31" t="s">
        <v>146</v>
      </c>
      <c r="K128" s="22"/>
      <c r="L128" s="32">
        <v>117200</v>
      </c>
      <c r="M128" s="32">
        <v>61000</v>
      </c>
      <c r="N128" s="24">
        <f t="shared" si="0"/>
        <v>178200</v>
      </c>
      <c r="O128" s="3"/>
      <c r="P128" s="41"/>
      <c r="R128" s="27" t="s">
        <v>145</v>
      </c>
      <c r="T128" s="2"/>
      <c r="U128" s="4"/>
    </row>
    <row r="129" spans="1:21" ht="15.75" customHeight="1" x14ac:dyDescent="0.2">
      <c r="A129" s="30"/>
      <c r="B129" s="30"/>
      <c r="C129" s="30">
        <v>5900</v>
      </c>
      <c r="D129" s="63" t="s">
        <v>199</v>
      </c>
      <c r="E129" s="30"/>
      <c r="F129" s="30"/>
      <c r="G129" s="21" t="s">
        <v>175</v>
      </c>
      <c r="H129" s="30">
        <v>35</v>
      </c>
      <c r="I129" s="30">
        <v>1</v>
      </c>
      <c r="J129" s="31" t="s">
        <v>147</v>
      </c>
      <c r="K129" s="22"/>
      <c r="L129" s="32">
        <v>78466.5</v>
      </c>
      <c r="M129" s="32">
        <v>105046.5</v>
      </c>
      <c r="N129" s="24">
        <f t="shared" si="0"/>
        <v>183513</v>
      </c>
      <c r="O129" s="3"/>
      <c r="P129" s="41"/>
      <c r="R129" s="27" t="s">
        <v>145</v>
      </c>
      <c r="T129" s="2"/>
      <c r="U129" s="4"/>
    </row>
    <row r="130" spans="1:21" ht="15.75" customHeight="1" x14ac:dyDescent="0.2">
      <c r="A130" s="30"/>
      <c r="B130" s="30"/>
      <c r="C130" s="30">
        <v>6100</v>
      </c>
      <c r="D130" s="63" t="s">
        <v>199</v>
      </c>
      <c r="E130" s="30"/>
      <c r="F130" s="30"/>
      <c r="G130" s="21" t="s">
        <v>175</v>
      </c>
      <c r="H130" s="30">
        <v>36</v>
      </c>
      <c r="I130" s="30">
        <v>1</v>
      </c>
      <c r="J130" s="31" t="s">
        <v>148</v>
      </c>
      <c r="K130" s="22"/>
      <c r="L130" s="32">
        <v>90779.24</v>
      </c>
      <c r="M130" s="32">
        <v>46247.16</v>
      </c>
      <c r="N130" s="24">
        <f t="shared" si="0"/>
        <v>137026.40000000002</v>
      </c>
      <c r="O130" s="3"/>
      <c r="P130" s="41"/>
      <c r="R130" s="27" t="s">
        <v>145</v>
      </c>
      <c r="T130" s="2"/>
      <c r="U130" s="4"/>
    </row>
    <row r="131" spans="1:21" ht="15.75" customHeight="1" x14ac:dyDescent="0.2">
      <c r="A131" s="30"/>
      <c r="B131" s="30"/>
      <c r="C131" s="30">
        <v>6300</v>
      </c>
      <c r="D131" s="63" t="s">
        <v>199</v>
      </c>
      <c r="E131" s="30"/>
      <c r="F131" s="30"/>
      <c r="G131" s="21" t="s">
        <v>175</v>
      </c>
      <c r="H131" s="30">
        <v>37</v>
      </c>
      <c r="I131" s="30">
        <v>1</v>
      </c>
      <c r="J131" s="31" t="s">
        <v>149</v>
      </c>
      <c r="K131" s="22"/>
      <c r="L131" s="32">
        <v>71645.19</v>
      </c>
      <c r="M131" s="32"/>
      <c r="N131" s="24">
        <f t="shared" si="0"/>
        <v>71645.19</v>
      </c>
      <c r="O131" s="3"/>
      <c r="P131" s="41"/>
      <c r="R131" s="27" t="s">
        <v>145</v>
      </c>
      <c r="T131" s="2"/>
      <c r="U131" s="4"/>
    </row>
    <row r="132" spans="1:21" ht="15.75" customHeight="1" x14ac:dyDescent="0.2">
      <c r="A132" s="30"/>
      <c r="B132" s="30"/>
      <c r="C132" s="30">
        <v>5100</v>
      </c>
      <c r="D132" s="63" t="s">
        <v>199</v>
      </c>
      <c r="E132" s="42"/>
      <c r="F132" s="42"/>
      <c r="G132" s="21" t="s">
        <v>190</v>
      </c>
      <c r="H132" s="42">
        <v>1</v>
      </c>
      <c r="I132" s="30">
        <v>2</v>
      </c>
      <c r="J132" s="31" t="s">
        <v>144</v>
      </c>
      <c r="K132" s="22"/>
      <c r="L132" s="32">
        <v>1230503.17</v>
      </c>
      <c r="M132" s="32">
        <v>458717.6</v>
      </c>
      <c r="N132" s="24">
        <f t="shared" si="0"/>
        <v>1689220.77</v>
      </c>
      <c r="O132" s="3"/>
      <c r="P132" s="41"/>
      <c r="R132" s="27" t="s">
        <v>145</v>
      </c>
      <c r="T132" s="2"/>
      <c r="U132" s="4"/>
    </row>
    <row r="133" spans="1:21" ht="15.75" customHeight="1" x14ac:dyDescent="0.2">
      <c r="A133" s="30"/>
      <c r="B133" s="30"/>
      <c r="C133" s="30">
        <v>5900</v>
      </c>
      <c r="D133" s="63" t="s">
        <v>199</v>
      </c>
      <c r="E133" s="42"/>
      <c r="F133" s="42"/>
      <c r="G133" s="21" t="s">
        <v>190</v>
      </c>
      <c r="H133" s="42">
        <v>2</v>
      </c>
      <c r="I133" s="30">
        <v>2</v>
      </c>
      <c r="J133" s="31" t="s">
        <v>150</v>
      </c>
      <c r="K133" s="22"/>
      <c r="L133" s="32">
        <v>31500</v>
      </c>
      <c r="M133" s="32">
        <v>3500</v>
      </c>
      <c r="N133" s="24">
        <f t="shared" si="0"/>
        <v>35000</v>
      </c>
      <c r="O133" s="3"/>
      <c r="P133" s="41"/>
      <c r="R133" s="27" t="s">
        <v>145</v>
      </c>
      <c r="T133" s="2"/>
      <c r="U133" s="4"/>
    </row>
    <row r="134" spans="1:21" ht="15.75" customHeight="1" x14ac:dyDescent="0.2">
      <c r="A134" s="30"/>
      <c r="B134" s="30"/>
      <c r="C134" s="30">
        <v>6100</v>
      </c>
      <c r="D134" s="63" t="s">
        <v>199</v>
      </c>
      <c r="E134" s="42"/>
      <c r="F134" s="42"/>
      <c r="G134" s="21" t="s">
        <v>190</v>
      </c>
      <c r="H134" s="42">
        <v>3</v>
      </c>
      <c r="I134" s="30">
        <v>2</v>
      </c>
      <c r="J134" s="31" t="s">
        <v>148</v>
      </c>
      <c r="K134" s="22"/>
      <c r="L134" s="32">
        <v>30704</v>
      </c>
      <c r="M134" s="32"/>
      <c r="N134" s="24">
        <f t="shared" si="0"/>
        <v>30704</v>
      </c>
      <c r="O134" s="3"/>
      <c r="P134" s="41"/>
      <c r="R134" s="27" t="s">
        <v>145</v>
      </c>
      <c r="T134" s="2"/>
      <c r="U134" s="4"/>
    </row>
    <row r="135" spans="1:21" ht="15.75" customHeight="1" x14ac:dyDescent="0.2">
      <c r="A135" s="30"/>
      <c r="B135" s="30"/>
      <c r="C135" s="30">
        <v>6300</v>
      </c>
      <c r="D135" s="63" t="s">
        <v>199</v>
      </c>
      <c r="E135" s="42"/>
      <c r="F135" s="42"/>
      <c r="G135" s="21" t="s">
        <v>190</v>
      </c>
      <c r="H135" s="42">
        <v>4</v>
      </c>
      <c r="I135" s="30">
        <v>2</v>
      </c>
      <c r="J135" s="31" t="s">
        <v>149</v>
      </c>
      <c r="K135" s="22"/>
      <c r="L135" s="32">
        <v>49245</v>
      </c>
      <c r="M135" s="32">
        <v>25368</v>
      </c>
      <c r="N135" s="24">
        <f t="shared" si="0"/>
        <v>74613</v>
      </c>
      <c r="O135" s="3"/>
      <c r="P135" s="41"/>
      <c r="R135" s="27" t="s">
        <v>145</v>
      </c>
      <c r="T135" s="2"/>
      <c r="U135" s="4"/>
    </row>
    <row r="136" spans="1:21" ht="15.75" customHeight="1" x14ac:dyDescent="0.2">
      <c r="A136" s="30"/>
      <c r="B136" s="30"/>
      <c r="C136" s="30">
        <v>6400</v>
      </c>
      <c r="D136" s="63" t="s">
        <v>199</v>
      </c>
      <c r="E136" s="42"/>
      <c r="F136" s="42"/>
      <c r="G136" s="21" t="s">
        <v>190</v>
      </c>
      <c r="H136" s="42">
        <v>5</v>
      </c>
      <c r="I136" s="30">
        <v>2</v>
      </c>
      <c r="J136" s="31" t="s">
        <v>151</v>
      </c>
      <c r="K136" s="22"/>
      <c r="L136" s="32">
        <v>4400</v>
      </c>
      <c r="M136" s="32">
        <v>15773.8</v>
      </c>
      <c r="N136" s="24">
        <f t="shared" si="0"/>
        <v>20173.8</v>
      </c>
      <c r="O136" s="3"/>
      <c r="P136" s="41"/>
      <c r="R136" s="27" t="s">
        <v>145</v>
      </c>
      <c r="T136" s="2"/>
      <c r="U136" s="4"/>
    </row>
    <row r="137" spans="1:21" ht="15.75" customHeight="1" x14ac:dyDescent="0.2">
      <c r="A137" s="30"/>
      <c r="B137" s="30"/>
      <c r="C137" s="30">
        <v>6500</v>
      </c>
      <c r="D137" s="63" t="s">
        <v>199</v>
      </c>
      <c r="E137" s="42"/>
      <c r="F137" s="42"/>
      <c r="G137" s="21" t="s">
        <v>190</v>
      </c>
      <c r="H137" s="42">
        <v>6</v>
      </c>
      <c r="I137" s="30">
        <v>2</v>
      </c>
      <c r="J137" s="31" t="s">
        <v>152</v>
      </c>
      <c r="K137" s="22"/>
      <c r="L137" s="32">
        <v>5651</v>
      </c>
      <c r="M137" s="32">
        <v>4578.78</v>
      </c>
      <c r="N137" s="24">
        <f t="shared" si="0"/>
        <v>10229.779999999999</v>
      </c>
      <c r="O137" s="3"/>
      <c r="P137" s="41"/>
      <c r="R137" s="27" t="s">
        <v>145</v>
      </c>
      <c r="T137" s="2"/>
      <c r="U137" s="4"/>
    </row>
    <row r="138" spans="1:21" ht="15.75" customHeight="1" x14ac:dyDescent="0.2">
      <c r="A138" s="30"/>
      <c r="B138" s="30"/>
      <c r="C138" s="30">
        <v>7300</v>
      </c>
      <c r="D138" s="63" t="s">
        <v>199</v>
      </c>
      <c r="E138" s="42"/>
      <c r="F138" s="42"/>
      <c r="G138" s="21" t="s">
        <v>190</v>
      </c>
      <c r="H138" s="42">
        <v>7</v>
      </c>
      <c r="I138" s="30">
        <v>2</v>
      </c>
      <c r="J138" s="31" t="s">
        <v>153</v>
      </c>
      <c r="K138" s="22"/>
      <c r="L138" s="32">
        <v>53870</v>
      </c>
      <c r="M138" s="32">
        <v>46419</v>
      </c>
      <c r="N138" s="24">
        <f t="shared" si="0"/>
        <v>100289</v>
      </c>
      <c r="O138" s="3"/>
      <c r="P138" s="41"/>
      <c r="R138" s="27" t="s">
        <v>145</v>
      </c>
      <c r="T138" s="2"/>
      <c r="U138" s="4"/>
    </row>
    <row r="139" spans="1:21" ht="15.75" customHeight="1" x14ac:dyDescent="0.2">
      <c r="A139" s="30"/>
      <c r="B139" s="30"/>
      <c r="C139" s="30">
        <v>7720</v>
      </c>
      <c r="D139" s="63" t="s">
        <v>199</v>
      </c>
      <c r="E139" s="42"/>
      <c r="F139" s="42"/>
      <c r="G139" s="21" t="s">
        <v>190</v>
      </c>
      <c r="H139" s="42">
        <v>8</v>
      </c>
      <c r="I139" s="30">
        <v>2</v>
      </c>
      <c r="J139" s="31" t="s">
        <v>154</v>
      </c>
      <c r="K139" s="22"/>
      <c r="L139" s="32">
        <v>7200</v>
      </c>
      <c r="M139" s="32">
        <v>3600</v>
      </c>
      <c r="N139" s="24">
        <f t="shared" si="0"/>
        <v>10800</v>
      </c>
      <c r="O139" s="3"/>
      <c r="P139" s="41"/>
      <c r="R139" s="27" t="s">
        <v>145</v>
      </c>
      <c r="T139" s="2"/>
      <c r="U139" s="4"/>
    </row>
    <row r="140" spans="1:21" ht="15.75" customHeight="1" x14ac:dyDescent="0.2">
      <c r="A140" s="30"/>
      <c r="B140" s="30"/>
      <c r="C140" s="30">
        <v>7900</v>
      </c>
      <c r="D140" s="63" t="s">
        <v>199</v>
      </c>
      <c r="E140" s="42"/>
      <c r="F140" s="42"/>
      <c r="G140" s="21" t="s">
        <v>190</v>
      </c>
      <c r="H140" s="42">
        <v>9</v>
      </c>
      <c r="I140" s="30">
        <v>2</v>
      </c>
      <c r="J140" s="31" t="s">
        <v>155</v>
      </c>
      <c r="K140" s="22"/>
      <c r="L140" s="32">
        <v>55324</v>
      </c>
      <c r="M140" s="32">
        <v>17000</v>
      </c>
      <c r="N140" s="24">
        <f t="shared" si="0"/>
        <v>72324</v>
      </c>
      <c r="O140" s="3"/>
      <c r="P140" s="41"/>
      <c r="R140" s="27" t="s">
        <v>145</v>
      </c>
      <c r="T140" s="2"/>
      <c r="U140" s="4"/>
    </row>
    <row r="141" spans="1:21" ht="19.5" customHeight="1" x14ac:dyDescent="0.2">
      <c r="A141" s="21">
        <v>4450</v>
      </c>
      <c r="B141" s="21" t="s">
        <v>173</v>
      </c>
      <c r="C141" s="22">
        <v>7200</v>
      </c>
      <c r="D141" s="58" t="s">
        <v>200</v>
      </c>
      <c r="E141" s="65" t="s">
        <v>158</v>
      </c>
      <c r="F141" s="65" t="s">
        <v>158</v>
      </c>
      <c r="G141" s="21" t="s">
        <v>190</v>
      </c>
      <c r="H141" s="21">
        <v>1</v>
      </c>
      <c r="I141" s="21" t="s">
        <v>156</v>
      </c>
      <c r="J141" s="23" t="s">
        <v>157</v>
      </c>
      <c r="K141" s="22"/>
      <c r="L141" s="24">
        <f>1201640.85+15769</f>
        <v>1217409.8500000001</v>
      </c>
      <c r="M141" s="24">
        <f>311064.05+12945</f>
        <v>324009.05</v>
      </c>
      <c r="N141" s="24">
        <f t="shared" si="0"/>
        <v>1541418.9000000001</v>
      </c>
      <c r="O141" s="3" t="s">
        <v>14</v>
      </c>
      <c r="P141" s="26" t="s">
        <v>158</v>
      </c>
      <c r="R141" s="27" t="s">
        <v>90</v>
      </c>
      <c r="S141" s="61">
        <f>1201640.85+15769</f>
        <v>1217409.8500000001</v>
      </c>
      <c r="T141" s="60" t="str">
        <f>CONCATENATE(A141,B141,C141," ",D141," ",E141," ",F141," ",G141)</f>
        <v xml:space="preserve">4450E7200 7900 0000 0000 00002 00000 </v>
      </c>
      <c r="U141" s="4"/>
    </row>
    <row r="142" spans="1:21" ht="15.75" customHeight="1" x14ac:dyDescent="0.2">
      <c r="A142" s="44"/>
      <c r="B142" s="44"/>
      <c r="C142" s="45" t="s">
        <v>159</v>
      </c>
      <c r="D142" s="45"/>
      <c r="E142" s="45"/>
      <c r="F142" s="45"/>
      <c r="G142" s="45"/>
      <c r="H142" s="45"/>
      <c r="I142" s="45"/>
      <c r="J142" s="45"/>
      <c r="K142" s="45"/>
      <c r="L142" s="24">
        <f t="shared" ref="L142:N142" si="4">SUM(L2:L141)</f>
        <v>40982624.157100007</v>
      </c>
      <c r="M142" s="24">
        <f t="shared" si="4"/>
        <v>20536063.392900009</v>
      </c>
      <c r="N142" s="24">
        <f t="shared" si="4"/>
        <v>61518687.549999997</v>
      </c>
      <c r="O142" s="3"/>
      <c r="P142" s="41"/>
      <c r="R142" s="2"/>
      <c r="U142" s="4"/>
    </row>
    <row r="143" spans="1:21" ht="15.75" customHeight="1" x14ac:dyDescent="0.2">
      <c r="D143" s="66"/>
      <c r="L143" s="2"/>
      <c r="M143" s="2"/>
      <c r="N143" s="2"/>
      <c r="O143" s="3"/>
      <c r="P143" s="41"/>
      <c r="R143" s="2"/>
      <c r="U143" s="4"/>
    </row>
    <row r="144" spans="1:21" ht="15.75" customHeight="1" x14ac:dyDescent="0.2">
      <c r="A144" s="46"/>
      <c r="B144" s="46"/>
      <c r="C144" s="85" t="s">
        <v>160</v>
      </c>
      <c r="D144" s="81"/>
      <c r="E144" s="81"/>
      <c r="F144" s="81"/>
      <c r="G144" s="81"/>
      <c r="H144" s="81"/>
      <c r="L144" s="2"/>
      <c r="M144" s="2"/>
      <c r="N144" s="2"/>
      <c r="O144" s="3"/>
      <c r="P144" s="41"/>
      <c r="R144" s="2"/>
      <c r="U144" s="4"/>
    </row>
    <row r="145" spans="1:21" ht="15.75" customHeight="1" x14ac:dyDescent="0.2">
      <c r="A145" s="47"/>
      <c r="B145" s="47"/>
      <c r="C145" s="47"/>
      <c r="D145" s="67"/>
      <c r="E145" s="48"/>
      <c r="F145" s="48"/>
      <c r="G145" s="48"/>
      <c r="H145" s="48" t="s">
        <v>161</v>
      </c>
      <c r="I145" s="80" t="s">
        <v>162</v>
      </c>
      <c r="J145" s="81"/>
      <c r="K145" s="47"/>
      <c r="L145" s="49"/>
      <c r="M145" s="2"/>
      <c r="N145" s="2"/>
      <c r="O145" s="3"/>
      <c r="P145" s="41"/>
      <c r="R145" s="2"/>
      <c r="U145" s="4"/>
    </row>
    <row r="146" spans="1:21" ht="15.75" customHeight="1" x14ac:dyDescent="0.2">
      <c r="D146" s="66"/>
      <c r="L146" s="2"/>
      <c r="M146" s="2"/>
      <c r="N146" s="2"/>
      <c r="O146" s="3"/>
      <c r="P146" s="41"/>
      <c r="R146" s="2"/>
      <c r="U146" s="4"/>
    </row>
    <row r="147" spans="1:21" ht="15.75" customHeight="1" x14ac:dyDescent="0.2">
      <c r="A147" s="50"/>
      <c r="B147" s="50"/>
      <c r="C147" s="82" t="s">
        <v>163</v>
      </c>
      <c r="D147" s="81"/>
      <c r="E147" s="81"/>
      <c r="F147" s="81"/>
      <c r="G147" s="81"/>
      <c r="H147" s="81"/>
      <c r="I147" s="81"/>
      <c r="J147" s="81"/>
      <c r="K147" s="81"/>
      <c r="L147" s="81"/>
      <c r="M147" s="2"/>
      <c r="N147" s="2"/>
      <c r="O147" s="3"/>
      <c r="P147" s="41"/>
      <c r="R147" s="2"/>
      <c r="U147" s="4"/>
    </row>
    <row r="148" spans="1:21" ht="15.75" customHeight="1" x14ac:dyDescent="0.2">
      <c r="A148" s="50"/>
      <c r="B148" s="50"/>
      <c r="C148" s="50"/>
      <c r="D148" s="68"/>
      <c r="E148" s="50"/>
      <c r="F148" s="50"/>
      <c r="G148" s="50"/>
      <c r="H148" s="50"/>
      <c r="I148" s="50"/>
      <c r="J148" s="83" t="s">
        <v>164</v>
      </c>
      <c r="K148" s="81"/>
      <c r="L148" s="51">
        <v>40982624</v>
      </c>
      <c r="M148" s="2">
        <v>20536064</v>
      </c>
      <c r="N148" s="2">
        <f t="shared" ref="N148:N149" si="5">SUM(L148:M148)</f>
        <v>61518688</v>
      </c>
      <c r="O148" s="3"/>
      <c r="P148" s="41"/>
      <c r="R148" s="2"/>
      <c r="U148" s="4"/>
    </row>
    <row r="149" spans="1:21" ht="18" customHeight="1" x14ac:dyDescent="0.2">
      <c r="D149" s="66"/>
      <c r="J149" s="84" t="s">
        <v>165</v>
      </c>
      <c r="K149" s="81"/>
      <c r="L149" s="2">
        <f t="shared" ref="L149:M149" si="6">L148-L127</f>
        <v>40391795.75</v>
      </c>
      <c r="M149" s="2">
        <f t="shared" si="6"/>
        <v>20135701.079999998</v>
      </c>
      <c r="N149" s="2">
        <f t="shared" si="5"/>
        <v>60527496.829999998</v>
      </c>
      <c r="O149" s="52"/>
      <c r="P149" s="41"/>
      <c r="R149" s="2"/>
      <c r="U149" s="4"/>
    </row>
    <row r="150" spans="1:21" ht="15.75" customHeight="1" x14ac:dyDescent="0.2">
      <c r="D150" s="66"/>
      <c r="L150" s="2"/>
      <c r="M150" s="2"/>
      <c r="N150" s="2"/>
      <c r="O150" s="52"/>
      <c r="P150" s="41"/>
      <c r="R150" s="2"/>
      <c r="U150" s="4"/>
    </row>
    <row r="151" spans="1:21" ht="15.75" customHeight="1" x14ac:dyDescent="0.2">
      <c r="D151" s="66"/>
      <c r="K151" s="53" t="s">
        <v>166</v>
      </c>
      <c r="L151" s="2">
        <f t="shared" ref="L151:M151" si="7">L148-L142</f>
        <v>-0.15710000693798065</v>
      </c>
      <c r="M151" s="2">
        <f t="shared" si="7"/>
        <v>0.6070999912917614</v>
      </c>
      <c r="N151" s="2">
        <f>SUM(L151:M151)</f>
        <v>0.44999998435378075</v>
      </c>
      <c r="O151" s="52"/>
      <c r="P151" s="41"/>
      <c r="R151" s="2"/>
      <c r="U151" s="4"/>
    </row>
    <row r="152" spans="1:21" ht="15.75" customHeight="1" x14ac:dyDescent="0.2">
      <c r="D152" s="66"/>
      <c r="L152" s="2"/>
      <c r="M152" s="2"/>
      <c r="N152" s="2"/>
      <c r="O152" s="3"/>
      <c r="P152" s="41"/>
      <c r="R152" s="2"/>
      <c r="U152" s="4"/>
    </row>
    <row r="153" spans="1:21" ht="15.75" customHeight="1" x14ac:dyDescent="0.2">
      <c r="D153" s="66"/>
      <c r="K153" s="53" t="s">
        <v>167</v>
      </c>
      <c r="L153" s="2">
        <v>24032817</v>
      </c>
      <c r="M153" s="2">
        <v>6221281</v>
      </c>
      <c r="N153" s="2"/>
      <c r="O153" s="3"/>
      <c r="P153" s="41"/>
      <c r="R153" s="2"/>
      <c r="U153" s="4"/>
    </row>
    <row r="154" spans="1:21" ht="15.75" customHeight="1" x14ac:dyDescent="0.2">
      <c r="D154" s="66"/>
      <c r="L154" s="2"/>
      <c r="M154" s="2"/>
      <c r="N154" s="2"/>
      <c r="O154" s="3"/>
      <c r="P154" s="41"/>
      <c r="R154" s="2"/>
      <c r="U154" s="4"/>
    </row>
    <row r="155" spans="1:21" ht="15.75" customHeight="1" x14ac:dyDescent="0.2">
      <c r="D155" s="66"/>
      <c r="L155" s="2"/>
      <c r="M155" s="2"/>
      <c r="N155" s="2"/>
      <c r="O155" s="3"/>
      <c r="P155" s="41"/>
      <c r="R155" s="2"/>
      <c r="U155" s="4"/>
    </row>
    <row r="156" spans="1:21" ht="15.75" customHeight="1" x14ac:dyDescent="0.2">
      <c r="D156" s="66"/>
      <c r="L156" s="2"/>
      <c r="M156" s="2"/>
      <c r="N156" s="2"/>
      <c r="O156" s="3"/>
      <c r="P156" s="41"/>
      <c r="R156" s="2"/>
      <c r="U156" s="4"/>
    </row>
    <row r="157" spans="1:21" ht="15.75" customHeight="1" x14ac:dyDescent="0.2">
      <c r="D157" s="66"/>
      <c r="L157" s="2">
        <f>L149+M149</f>
        <v>60527496.829999998</v>
      </c>
      <c r="M157" s="2"/>
      <c r="N157" s="2"/>
      <c r="O157" s="3"/>
      <c r="P157" s="41"/>
      <c r="R157" s="2"/>
      <c r="U157" s="4"/>
    </row>
    <row r="158" spans="1:21" ht="15.75" customHeight="1" x14ac:dyDescent="0.2">
      <c r="D158" s="66"/>
      <c r="L158" s="2"/>
      <c r="M158" s="2"/>
      <c r="N158" s="2"/>
      <c r="O158" s="3"/>
      <c r="P158" s="41"/>
      <c r="R158" s="2"/>
      <c r="U158" s="4"/>
    </row>
    <row r="159" spans="1:21" ht="15.75" customHeight="1" x14ac:dyDescent="0.2">
      <c r="D159" s="66"/>
      <c r="L159" s="2"/>
      <c r="M159" s="2"/>
      <c r="N159" s="2"/>
      <c r="O159" s="3"/>
      <c r="P159" s="41"/>
      <c r="R159" s="2"/>
      <c r="U159" s="4"/>
    </row>
    <row r="160" spans="1:21" ht="15.75" customHeight="1" x14ac:dyDescent="0.2">
      <c r="D160" s="66"/>
      <c r="L160" s="2"/>
      <c r="M160" s="2"/>
      <c r="N160" s="2"/>
      <c r="O160" s="3"/>
      <c r="P160" s="41"/>
      <c r="R160" s="2"/>
      <c r="U160" s="4"/>
    </row>
    <row r="161" spans="4:21" ht="15.75" customHeight="1" x14ac:dyDescent="0.2">
      <c r="D161" s="66"/>
      <c r="L161" s="2"/>
      <c r="M161" s="2"/>
      <c r="N161" s="2"/>
      <c r="O161" s="3"/>
      <c r="P161" s="41"/>
      <c r="R161" s="2"/>
      <c r="U161" s="4"/>
    </row>
    <row r="162" spans="4:21" ht="15.75" customHeight="1" x14ac:dyDescent="0.2">
      <c r="D162" s="66"/>
      <c r="L162" s="2"/>
      <c r="M162" s="2"/>
      <c r="N162" s="2"/>
      <c r="O162" s="3"/>
      <c r="P162" s="41"/>
      <c r="R162" s="2"/>
      <c r="U162" s="4"/>
    </row>
    <row r="163" spans="4:21" ht="15.75" customHeight="1" x14ac:dyDescent="0.2">
      <c r="D163" s="66"/>
      <c r="L163" s="2"/>
      <c r="M163" s="2"/>
      <c r="N163" s="2"/>
      <c r="O163" s="3"/>
      <c r="P163" s="41"/>
      <c r="R163" s="2"/>
      <c r="U163" s="4"/>
    </row>
    <row r="164" spans="4:21" ht="15.75" customHeight="1" x14ac:dyDescent="0.2">
      <c r="D164" s="66"/>
      <c r="L164" s="2"/>
      <c r="M164" s="2"/>
      <c r="N164" s="2"/>
      <c r="O164" s="3"/>
      <c r="P164" s="41"/>
      <c r="R164" s="2"/>
      <c r="U164" s="4"/>
    </row>
    <row r="165" spans="4:21" ht="15.75" customHeight="1" x14ac:dyDescent="0.2">
      <c r="D165" s="66"/>
      <c r="L165" s="2"/>
      <c r="M165" s="2"/>
      <c r="N165" s="2"/>
      <c r="O165" s="3"/>
      <c r="P165" s="41"/>
      <c r="R165" s="2"/>
      <c r="U165" s="4"/>
    </row>
    <row r="166" spans="4:21" ht="15.75" customHeight="1" x14ac:dyDescent="0.2">
      <c r="D166" s="66"/>
      <c r="L166" s="2"/>
      <c r="M166" s="2"/>
      <c r="N166" s="2"/>
      <c r="O166" s="3"/>
      <c r="P166" s="41"/>
      <c r="R166" s="2"/>
      <c r="U166" s="4"/>
    </row>
    <row r="167" spans="4:21" ht="15.75" customHeight="1" x14ac:dyDescent="0.2">
      <c r="D167" s="66"/>
      <c r="L167" s="2"/>
      <c r="M167" s="2"/>
      <c r="N167" s="2"/>
      <c r="O167" s="3"/>
      <c r="P167" s="41"/>
      <c r="R167" s="2"/>
      <c r="U167" s="4"/>
    </row>
    <row r="168" spans="4:21" ht="15.75" customHeight="1" x14ac:dyDescent="0.2">
      <c r="D168" s="66"/>
      <c r="L168" s="2"/>
      <c r="M168" s="2"/>
      <c r="N168" s="2"/>
      <c r="O168" s="3"/>
      <c r="P168" s="41"/>
      <c r="R168" s="2"/>
      <c r="U168" s="4"/>
    </row>
    <row r="169" spans="4:21" ht="15.75" customHeight="1" x14ac:dyDescent="0.2">
      <c r="D169" s="66"/>
      <c r="L169" s="2"/>
      <c r="M169" s="2"/>
      <c r="N169" s="2"/>
      <c r="O169" s="3"/>
      <c r="P169" s="41"/>
      <c r="R169" s="2"/>
      <c r="U169" s="4"/>
    </row>
    <row r="170" spans="4:21" ht="15.75" customHeight="1" x14ac:dyDescent="0.2">
      <c r="D170" s="66"/>
      <c r="L170" s="2"/>
      <c r="M170" s="2"/>
      <c r="N170" s="2"/>
      <c r="O170" s="3"/>
      <c r="P170" s="41"/>
      <c r="R170" s="2"/>
      <c r="U170" s="4"/>
    </row>
    <row r="171" spans="4:21" ht="15.75" customHeight="1" x14ac:dyDescent="0.2">
      <c r="D171" s="66"/>
      <c r="L171" s="2"/>
      <c r="M171" s="2"/>
      <c r="N171" s="2"/>
      <c r="O171" s="3"/>
      <c r="P171" s="41"/>
      <c r="R171" s="2"/>
      <c r="U171" s="4"/>
    </row>
    <row r="172" spans="4:21" ht="15.75" customHeight="1" x14ac:dyDescent="0.2">
      <c r="D172" s="66"/>
      <c r="L172" s="2"/>
      <c r="M172" s="2"/>
      <c r="N172" s="2"/>
      <c r="O172" s="3"/>
      <c r="R172" s="2"/>
      <c r="U172" s="4"/>
    </row>
    <row r="173" spans="4:21" ht="15.75" customHeight="1" x14ac:dyDescent="0.2">
      <c r="D173" s="66"/>
      <c r="L173" s="2"/>
      <c r="M173" s="2"/>
      <c r="N173" s="2"/>
      <c r="O173" s="3"/>
      <c r="R173" s="2"/>
      <c r="U173" s="4"/>
    </row>
    <row r="174" spans="4:21" ht="15.75" customHeight="1" x14ac:dyDescent="0.2">
      <c r="D174" s="66"/>
      <c r="L174" s="2"/>
      <c r="M174" s="2"/>
      <c r="N174" s="2"/>
      <c r="O174" s="3"/>
      <c r="R174" s="2"/>
      <c r="U174" s="4"/>
    </row>
    <row r="175" spans="4:21" ht="15.75" customHeight="1" x14ac:dyDescent="0.2">
      <c r="D175" s="66"/>
      <c r="L175" s="2"/>
      <c r="M175" s="2"/>
      <c r="N175" s="2"/>
      <c r="O175" s="3"/>
      <c r="R175" s="2"/>
      <c r="U175" s="4"/>
    </row>
    <row r="176" spans="4:21" ht="15.75" customHeight="1" x14ac:dyDescent="0.2">
      <c r="D176" s="66"/>
      <c r="L176" s="2"/>
      <c r="M176" s="2"/>
      <c r="N176" s="2"/>
      <c r="O176" s="3"/>
      <c r="R176" s="2"/>
      <c r="U176" s="4"/>
    </row>
    <row r="177" spans="4:21" ht="15.75" customHeight="1" x14ac:dyDescent="0.2">
      <c r="D177" s="66"/>
      <c r="L177" s="2"/>
      <c r="M177" s="2"/>
      <c r="N177" s="2"/>
      <c r="O177" s="3"/>
      <c r="R177" s="2"/>
      <c r="U177" s="4"/>
    </row>
    <row r="178" spans="4:21" ht="15.75" customHeight="1" x14ac:dyDescent="0.2">
      <c r="D178" s="66"/>
      <c r="L178" s="2"/>
      <c r="M178" s="2"/>
      <c r="N178" s="2"/>
      <c r="O178" s="3"/>
      <c r="R178" s="2"/>
      <c r="U178" s="4"/>
    </row>
    <row r="179" spans="4:21" ht="15.75" customHeight="1" x14ac:dyDescent="0.2">
      <c r="D179" s="66"/>
      <c r="L179" s="2"/>
      <c r="M179" s="2"/>
      <c r="N179" s="2"/>
      <c r="O179" s="3"/>
      <c r="R179" s="2"/>
      <c r="U179" s="4"/>
    </row>
    <row r="180" spans="4:21" ht="15.75" customHeight="1" x14ac:dyDescent="0.2">
      <c r="D180" s="66"/>
      <c r="L180" s="2"/>
      <c r="M180" s="2"/>
      <c r="N180" s="2"/>
      <c r="O180" s="3"/>
      <c r="R180" s="2"/>
      <c r="U180" s="4"/>
    </row>
    <row r="181" spans="4:21" ht="15.75" customHeight="1" x14ac:dyDescent="0.2">
      <c r="D181" s="66"/>
      <c r="L181" s="2"/>
      <c r="M181" s="2"/>
      <c r="N181" s="2"/>
      <c r="O181" s="3"/>
      <c r="R181" s="2"/>
      <c r="U181" s="4"/>
    </row>
    <row r="182" spans="4:21" ht="15.75" customHeight="1" x14ac:dyDescent="0.2">
      <c r="D182" s="66"/>
      <c r="L182" s="2"/>
      <c r="M182" s="2"/>
      <c r="N182" s="2"/>
      <c r="O182" s="3"/>
      <c r="R182" s="2"/>
      <c r="U182" s="4"/>
    </row>
    <row r="183" spans="4:21" ht="15.75" customHeight="1" x14ac:dyDescent="0.2">
      <c r="D183" s="66"/>
      <c r="L183" s="2"/>
      <c r="M183" s="2"/>
      <c r="N183" s="2"/>
      <c r="O183" s="3"/>
      <c r="R183" s="2"/>
      <c r="U183" s="4"/>
    </row>
    <row r="184" spans="4:21" ht="15.75" customHeight="1" x14ac:dyDescent="0.2">
      <c r="D184" s="66"/>
      <c r="L184" s="2"/>
      <c r="M184" s="2"/>
      <c r="N184" s="2"/>
      <c r="O184" s="3"/>
      <c r="R184" s="2"/>
      <c r="U184" s="4"/>
    </row>
    <row r="185" spans="4:21" ht="15.75" customHeight="1" x14ac:dyDescent="0.2">
      <c r="D185" s="66"/>
      <c r="L185" s="2"/>
      <c r="M185" s="2"/>
      <c r="N185" s="2"/>
      <c r="O185" s="3"/>
      <c r="R185" s="2"/>
      <c r="U185" s="4"/>
    </row>
    <row r="186" spans="4:21" ht="15.75" customHeight="1" x14ac:dyDescent="0.2">
      <c r="D186" s="66"/>
      <c r="L186" s="2"/>
      <c r="M186" s="2"/>
      <c r="N186" s="2"/>
      <c r="O186" s="3"/>
      <c r="R186" s="2"/>
      <c r="U186" s="4"/>
    </row>
    <row r="187" spans="4:21" ht="15.75" customHeight="1" x14ac:dyDescent="0.2">
      <c r="D187" s="66"/>
      <c r="L187" s="2"/>
      <c r="M187" s="2"/>
      <c r="N187" s="2"/>
      <c r="O187" s="3"/>
      <c r="R187" s="2"/>
      <c r="U187" s="4"/>
    </row>
    <row r="188" spans="4:21" ht="15.75" customHeight="1" x14ac:dyDescent="0.2">
      <c r="D188" s="66"/>
      <c r="L188" s="2"/>
      <c r="M188" s="2"/>
      <c r="N188" s="2"/>
      <c r="O188" s="3"/>
      <c r="R188" s="2"/>
      <c r="U188" s="4"/>
    </row>
    <row r="189" spans="4:21" ht="15.75" customHeight="1" x14ac:dyDescent="0.2">
      <c r="D189" s="66"/>
      <c r="L189" s="2"/>
      <c r="M189" s="2"/>
      <c r="N189" s="2"/>
      <c r="O189" s="3"/>
      <c r="R189" s="2"/>
      <c r="U189" s="4"/>
    </row>
    <row r="190" spans="4:21" ht="15.75" customHeight="1" x14ac:dyDescent="0.2">
      <c r="D190" s="66"/>
      <c r="L190" s="2"/>
      <c r="M190" s="2"/>
      <c r="N190" s="2"/>
      <c r="O190" s="3"/>
      <c r="R190" s="2"/>
      <c r="U190" s="4"/>
    </row>
    <row r="191" spans="4:21" ht="15.75" customHeight="1" x14ac:dyDescent="0.2">
      <c r="D191" s="66"/>
      <c r="L191" s="2"/>
      <c r="M191" s="2"/>
      <c r="N191" s="2"/>
      <c r="O191" s="3"/>
      <c r="R191" s="2"/>
      <c r="U191" s="4"/>
    </row>
    <row r="192" spans="4:21" ht="15.75" customHeight="1" x14ac:dyDescent="0.2">
      <c r="D192" s="66"/>
      <c r="L192" s="2"/>
      <c r="M192" s="2"/>
      <c r="N192" s="2"/>
      <c r="O192" s="3"/>
      <c r="R192" s="2"/>
      <c r="U192" s="4"/>
    </row>
    <row r="193" spans="4:21" ht="15.75" customHeight="1" x14ac:dyDescent="0.2">
      <c r="D193" s="66"/>
      <c r="L193" s="2"/>
      <c r="M193" s="2"/>
      <c r="N193" s="2"/>
      <c r="O193" s="3"/>
      <c r="R193" s="2"/>
      <c r="U193" s="4"/>
    </row>
    <row r="194" spans="4:21" ht="15.75" customHeight="1" x14ac:dyDescent="0.2">
      <c r="D194" s="66"/>
      <c r="L194" s="2"/>
      <c r="M194" s="2"/>
      <c r="N194" s="2"/>
      <c r="O194" s="3"/>
      <c r="R194" s="2"/>
      <c r="U194" s="4"/>
    </row>
    <row r="195" spans="4:21" ht="15.75" customHeight="1" x14ac:dyDescent="0.2">
      <c r="D195" s="66"/>
      <c r="L195" s="2"/>
      <c r="M195" s="2"/>
      <c r="N195" s="2"/>
      <c r="O195" s="3"/>
      <c r="R195" s="2"/>
      <c r="U195" s="4"/>
    </row>
    <row r="196" spans="4:21" ht="15.75" customHeight="1" x14ac:dyDescent="0.2">
      <c r="D196" s="66"/>
      <c r="L196" s="2"/>
      <c r="M196" s="2"/>
      <c r="N196" s="2"/>
      <c r="O196" s="3"/>
      <c r="R196" s="2"/>
      <c r="U196" s="4"/>
    </row>
    <row r="197" spans="4:21" ht="15.75" customHeight="1" x14ac:dyDescent="0.2">
      <c r="D197" s="66"/>
      <c r="L197" s="2"/>
      <c r="M197" s="2"/>
      <c r="N197" s="2"/>
      <c r="O197" s="3"/>
      <c r="R197" s="2"/>
      <c r="U197" s="4"/>
    </row>
    <row r="198" spans="4:21" ht="15.75" customHeight="1" x14ac:dyDescent="0.2">
      <c r="D198" s="66"/>
      <c r="L198" s="2"/>
      <c r="M198" s="2"/>
      <c r="N198" s="2"/>
      <c r="O198" s="3"/>
      <c r="R198" s="2"/>
      <c r="U198" s="4"/>
    </row>
    <row r="199" spans="4:21" ht="15.75" customHeight="1" x14ac:dyDescent="0.2">
      <c r="D199" s="66"/>
      <c r="L199" s="2"/>
      <c r="M199" s="2"/>
      <c r="N199" s="2"/>
      <c r="O199" s="3"/>
      <c r="R199" s="2"/>
      <c r="U199" s="4"/>
    </row>
    <row r="200" spans="4:21" ht="15.75" customHeight="1" x14ac:dyDescent="0.2">
      <c r="D200" s="66"/>
      <c r="L200" s="2"/>
      <c r="M200" s="2"/>
      <c r="N200" s="2"/>
      <c r="O200" s="3"/>
      <c r="R200" s="2"/>
      <c r="U200" s="4"/>
    </row>
    <row r="201" spans="4:21" ht="15.75" customHeight="1" x14ac:dyDescent="0.2">
      <c r="D201" s="66"/>
      <c r="L201" s="2"/>
      <c r="M201" s="2"/>
      <c r="N201" s="2"/>
      <c r="O201" s="3"/>
      <c r="R201" s="2"/>
      <c r="U201" s="4"/>
    </row>
    <row r="202" spans="4:21" ht="15.75" customHeight="1" x14ac:dyDescent="0.2">
      <c r="D202" s="66"/>
      <c r="L202" s="2"/>
      <c r="M202" s="2"/>
      <c r="N202" s="2"/>
      <c r="O202" s="3"/>
      <c r="R202" s="2"/>
      <c r="U202" s="4"/>
    </row>
    <row r="203" spans="4:21" ht="15.75" customHeight="1" x14ac:dyDescent="0.2">
      <c r="D203" s="66"/>
      <c r="L203" s="2"/>
      <c r="M203" s="2"/>
      <c r="N203" s="2"/>
      <c r="O203" s="3"/>
      <c r="R203" s="2"/>
      <c r="U203" s="4"/>
    </row>
    <row r="204" spans="4:21" ht="15.75" customHeight="1" x14ac:dyDescent="0.2">
      <c r="D204" s="66"/>
      <c r="L204" s="2"/>
      <c r="M204" s="2"/>
      <c r="N204" s="2"/>
      <c r="O204" s="3"/>
      <c r="R204" s="2"/>
      <c r="U204" s="4"/>
    </row>
    <row r="205" spans="4:21" ht="15.75" customHeight="1" x14ac:dyDescent="0.2">
      <c r="D205" s="66"/>
      <c r="L205" s="2"/>
      <c r="M205" s="2"/>
      <c r="N205" s="2"/>
      <c r="O205" s="3"/>
      <c r="R205" s="2"/>
      <c r="U205" s="4"/>
    </row>
    <row r="206" spans="4:21" ht="15.75" customHeight="1" x14ac:dyDescent="0.2">
      <c r="D206" s="66"/>
      <c r="L206" s="2"/>
      <c r="M206" s="2"/>
      <c r="N206" s="2"/>
      <c r="O206" s="3"/>
      <c r="R206" s="2"/>
      <c r="U206" s="4"/>
    </row>
    <row r="207" spans="4:21" ht="15.75" customHeight="1" x14ac:dyDescent="0.2">
      <c r="D207" s="66"/>
      <c r="L207" s="2"/>
      <c r="M207" s="2"/>
      <c r="N207" s="2"/>
      <c r="O207" s="3"/>
      <c r="R207" s="2"/>
      <c r="U207" s="4"/>
    </row>
    <row r="208" spans="4:21" ht="15.75" customHeight="1" x14ac:dyDescent="0.2">
      <c r="D208" s="66"/>
      <c r="L208" s="2"/>
      <c r="M208" s="2"/>
      <c r="N208" s="2"/>
      <c r="O208" s="3"/>
      <c r="R208" s="2"/>
      <c r="U208" s="4"/>
    </row>
    <row r="209" spans="4:21" ht="15.75" customHeight="1" x14ac:dyDescent="0.2">
      <c r="D209" s="66"/>
      <c r="L209" s="2"/>
      <c r="M209" s="2"/>
      <c r="N209" s="2"/>
      <c r="O209" s="3"/>
      <c r="R209" s="2"/>
      <c r="U209" s="4"/>
    </row>
    <row r="210" spans="4:21" ht="15.75" customHeight="1" x14ac:dyDescent="0.2">
      <c r="D210" s="66"/>
      <c r="L210" s="2"/>
      <c r="M210" s="2"/>
      <c r="N210" s="2"/>
      <c r="O210" s="3"/>
      <c r="R210" s="2"/>
      <c r="U210" s="4"/>
    </row>
    <row r="211" spans="4:21" ht="15.75" customHeight="1" x14ac:dyDescent="0.2">
      <c r="D211" s="66"/>
      <c r="L211" s="2"/>
      <c r="M211" s="2"/>
      <c r="N211" s="2"/>
      <c r="O211" s="3"/>
      <c r="R211" s="2"/>
      <c r="U211" s="4"/>
    </row>
    <row r="212" spans="4:21" ht="15.75" customHeight="1" x14ac:dyDescent="0.2">
      <c r="D212" s="66"/>
      <c r="L212" s="2"/>
      <c r="M212" s="2"/>
      <c r="N212" s="2"/>
      <c r="O212" s="3"/>
      <c r="R212" s="2"/>
      <c r="U212" s="4"/>
    </row>
    <row r="213" spans="4:21" ht="15.75" customHeight="1" x14ac:dyDescent="0.2">
      <c r="D213" s="66"/>
      <c r="L213" s="2"/>
      <c r="M213" s="2"/>
      <c r="N213" s="2"/>
      <c r="O213" s="3"/>
      <c r="R213" s="2"/>
      <c r="U213" s="4"/>
    </row>
    <row r="214" spans="4:21" ht="15.75" customHeight="1" x14ac:dyDescent="0.2">
      <c r="D214" s="66"/>
      <c r="L214" s="2"/>
      <c r="M214" s="2"/>
      <c r="N214" s="2"/>
      <c r="O214" s="3"/>
      <c r="R214" s="2"/>
      <c r="U214" s="4"/>
    </row>
    <row r="215" spans="4:21" ht="15.75" customHeight="1" x14ac:dyDescent="0.2">
      <c r="D215" s="66"/>
      <c r="L215" s="2"/>
      <c r="M215" s="2"/>
      <c r="N215" s="2"/>
      <c r="O215" s="3"/>
      <c r="R215" s="2"/>
      <c r="U215" s="4"/>
    </row>
    <row r="216" spans="4:21" ht="15.75" customHeight="1" x14ac:dyDescent="0.2">
      <c r="D216" s="66"/>
      <c r="L216" s="2"/>
      <c r="M216" s="2"/>
      <c r="N216" s="2"/>
      <c r="O216" s="3"/>
      <c r="R216" s="2"/>
      <c r="U216" s="4"/>
    </row>
    <row r="217" spans="4:21" ht="15.75" customHeight="1" x14ac:dyDescent="0.2">
      <c r="D217" s="66"/>
      <c r="L217" s="2"/>
      <c r="M217" s="2"/>
      <c r="N217" s="2"/>
      <c r="O217" s="3"/>
      <c r="R217" s="2"/>
      <c r="U217" s="4"/>
    </row>
    <row r="218" spans="4:21" ht="15.75" customHeight="1" x14ac:dyDescent="0.2">
      <c r="D218" s="66"/>
      <c r="L218" s="2"/>
      <c r="M218" s="2"/>
      <c r="N218" s="2"/>
      <c r="O218" s="3"/>
      <c r="R218" s="2"/>
      <c r="U218" s="4"/>
    </row>
    <row r="219" spans="4:21" ht="15.75" customHeight="1" x14ac:dyDescent="0.2">
      <c r="D219" s="66"/>
      <c r="L219" s="2"/>
      <c r="M219" s="2"/>
      <c r="N219" s="2"/>
      <c r="O219" s="3"/>
      <c r="R219" s="2"/>
      <c r="U219" s="4"/>
    </row>
    <row r="220" spans="4:21" ht="15.75" customHeight="1" x14ac:dyDescent="0.2">
      <c r="D220" s="66"/>
      <c r="L220" s="2"/>
      <c r="M220" s="2"/>
      <c r="N220" s="2"/>
      <c r="O220" s="3"/>
      <c r="R220" s="2"/>
      <c r="U220" s="4"/>
    </row>
    <row r="221" spans="4:21" ht="15.75" customHeight="1" x14ac:dyDescent="0.2">
      <c r="D221" s="66"/>
      <c r="L221" s="2"/>
      <c r="M221" s="2"/>
      <c r="N221" s="2"/>
      <c r="O221" s="3"/>
      <c r="R221" s="2"/>
      <c r="U221" s="4"/>
    </row>
    <row r="222" spans="4:21" ht="15.75" customHeight="1" x14ac:dyDescent="0.2">
      <c r="D222" s="66"/>
      <c r="L222" s="2"/>
      <c r="M222" s="2"/>
      <c r="N222" s="2"/>
      <c r="O222" s="3"/>
      <c r="R222" s="2"/>
      <c r="U222" s="4"/>
    </row>
    <row r="223" spans="4:21" ht="15.75" customHeight="1" x14ac:dyDescent="0.2">
      <c r="D223" s="66"/>
      <c r="L223" s="2"/>
      <c r="M223" s="2"/>
      <c r="N223" s="2"/>
      <c r="O223" s="3"/>
      <c r="R223" s="2"/>
      <c r="U223" s="4"/>
    </row>
    <row r="224" spans="4:21" ht="15.75" customHeight="1" x14ac:dyDescent="0.2">
      <c r="D224" s="66"/>
      <c r="L224" s="2"/>
      <c r="M224" s="2"/>
      <c r="N224" s="2"/>
      <c r="O224" s="3"/>
      <c r="R224" s="2"/>
      <c r="U224" s="4"/>
    </row>
    <row r="225" spans="4:21" ht="15.75" customHeight="1" x14ac:dyDescent="0.2">
      <c r="D225" s="66"/>
      <c r="L225" s="2"/>
      <c r="M225" s="2"/>
      <c r="N225" s="2"/>
      <c r="O225" s="3"/>
      <c r="R225" s="2"/>
      <c r="U225" s="4"/>
    </row>
    <row r="226" spans="4:21" ht="15.75" customHeight="1" x14ac:dyDescent="0.2">
      <c r="D226" s="66"/>
      <c r="L226" s="2"/>
      <c r="M226" s="2"/>
      <c r="N226" s="2"/>
      <c r="O226" s="3"/>
      <c r="R226" s="2"/>
      <c r="U226" s="4"/>
    </row>
    <row r="227" spans="4:21" ht="15.75" customHeight="1" x14ac:dyDescent="0.2">
      <c r="D227" s="66"/>
      <c r="L227" s="2"/>
      <c r="M227" s="2"/>
      <c r="N227" s="2"/>
      <c r="O227" s="3"/>
      <c r="R227" s="2"/>
      <c r="U227" s="4"/>
    </row>
    <row r="228" spans="4:21" ht="15.75" customHeight="1" x14ac:dyDescent="0.2">
      <c r="D228" s="66"/>
      <c r="L228" s="2"/>
      <c r="M228" s="2"/>
      <c r="N228" s="2"/>
      <c r="O228" s="3"/>
      <c r="R228" s="2"/>
      <c r="U228" s="4"/>
    </row>
    <row r="229" spans="4:21" ht="15.75" customHeight="1" x14ac:dyDescent="0.2">
      <c r="D229" s="66"/>
      <c r="L229" s="2"/>
      <c r="M229" s="2"/>
      <c r="N229" s="2"/>
      <c r="O229" s="3"/>
      <c r="R229" s="2"/>
      <c r="U229" s="4"/>
    </row>
    <row r="230" spans="4:21" ht="15.75" customHeight="1" x14ac:dyDescent="0.2">
      <c r="D230" s="66"/>
      <c r="L230" s="2"/>
      <c r="M230" s="2"/>
      <c r="N230" s="2"/>
      <c r="O230" s="3"/>
      <c r="R230" s="2"/>
      <c r="U230" s="4"/>
    </row>
    <row r="231" spans="4:21" ht="15.75" customHeight="1" x14ac:dyDescent="0.2">
      <c r="D231" s="66"/>
      <c r="L231" s="2"/>
      <c r="M231" s="2"/>
      <c r="N231" s="2"/>
      <c r="O231" s="3"/>
      <c r="R231" s="2"/>
      <c r="U231" s="4"/>
    </row>
    <row r="232" spans="4:21" ht="15.75" customHeight="1" x14ac:dyDescent="0.2">
      <c r="D232" s="66"/>
      <c r="L232" s="2"/>
      <c r="M232" s="2"/>
      <c r="N232" s="2"/>
      <c r="O232" s="3"/>
      <c r="R232" s="2"/>
      <c r="U232" s="4"/>
    </row>
    <row r="233" spans="4:21" ht="15.75" customHeight="1" x14ac:dyDescent="0.2">
      <c r="D233" s="66"/>
      <c r="L233" s="2"/>
      <c r="M233" s="2"/>
      <c r="N233" s="2"/>
      <c r="O233" s="3"/>
      <c r="R233" s="2"/>
      <c r="U233" s="4"/>
    </row>
    <row r="234" spans="4:21" ht="15.75" customHeight="1" x14ac:dyDescent="0.2">
      <c r="D234" s="66"/>
      <c r="L234" s="2"/>
      <c r="M234" s="2"/>
      <c r="N234" s="2"/>
      <c r="O234" s="3"/>
      <c r="R234" s="2"/>
      <c r="U234" s="4"/>
    </row>
    <row r="235" spans="4:21" ht="15.75" customHeight="1" x14ac:dyDescent="0.2">
      <c r="D235" s="66"/>
      <c r="L235" s="2"/>
      <c r="M235" s="2"/>
      <c r="N235" s="2"/>
      <c r="O235" s="3"/>
      <c r="R235" s="2"/>
      <c r="U235" s="4"/>
    </row>
    <row r="236" spans="4:21" ht="15.75" customHeight="1" x14ac:dyDescent="0.2">
      <c r="D236" s="66"/>
      <c r="L236" s="2"/>
      <c r="M236" s="2"/>
      <c r="N236" s="2"/>
      <c r="O236" s="3"/>
      <c r="R236" s="2"/>
      <c r="U236" s="4"/>
    </row>
    <row r="237" spans="4:21" ht="15.75" customHeight="1" x14ac:dyDescent="0.2">
      <c r="D237" s="66"/>
      <c r="L237" s="2"/>
      <c r="M237" s="2"/>
      <c r="N237" s="2"/>
      <c r="O237" s="3"/>
      <c r="R237" s="2"/>
      <c r="U237" s="4"/>
    </row>
    <row r="238" spans="4:21" ht="15.75" customHeight="1" x14ac:dyDescent="0.2">
      <c r="D238" s="66"/>
      <c r="L238" s="2"/>
      <c r="M238" s="2"/>
      <c r="N238" s="2"/>
      <c r="O238" s="3"/>
      <c r="R238" s="2"/>
      <c r="U238" s="4"/>
    </row>
    <row r="239" spans="4:21" ht="15.75" customHeight="1" x14ac:dyDescent="0.2">
      <c r="D239" s="66"/>
      <c r="L239" s="2"/>
      <c r="M239" s="2"/>
      <c r="N239" s="2"/>
      <c r="O239" s="3"/>
      <c r="R239" s="2"/>
      <c r="U239" s="4"/>
    </row>
    <row r="240" spans="4:21" ht="15.75" customHeight="1" x14ac:dyDescent="0.2">
      <c r="D240" s="66"/>
      <c r="L240" s="2"/>
      <c r="M240" s="2"/>
      <c r="N240" s="2"/>
      <c r="O240" s="3"/>
      <c r="R240" s="2"/>
      <c r="U240" s="4"/>
    </row>
    <row r="241" spans="4:21" ht="15.75" customHeight="1" x14ac:dyDescent="0.2">
      <c r="D241" s="66"/>
      <c r="L241" s="2"/>
      <c r="M241" s="2"/>
      <c r="N241" s="2"/>
      <c r="O241" s="3"/>
      <c r="R241" s="2"/>
      <c r="U241" s="4"/>
    </row>
    <row r="242" spans="4:21" ht="15.75" customHeight="1" x14ac:dyDescent="0.2">
      <c r="D242" s="66"/>
      <c r="L242" s="2"/>
      <c r="M242" s="2"/>
      <c r="N242" s="2"/>
      <c r="O242" s="3"/>
      <c r="R242" s="2"/>
      <c r="U242" s="4"/>
    </row>
    <row r="243" spans="4:21" ht="15.75" customHeight="1" x14ac:dyDescent="0.2">
      <c r="D243" s="66"/>
      <c r="L243" s="2"/>
      <c r="M243" s="2"/>
      <c r="N243" s="2"/>
      <c r="O243" s="3"/>
      <c r="R243" s="2"/>
      <c r="U243" s="4"/>
    </row>
    <row r="244" spans="4:21" ht="15.75" customHeight="1" x14ac:dyDescent="0.2">
      <c r="D244" s="66"/>
      <c r="L244" s="2"/>
      <c r="M244" s="2"/>
      <c r="N244" s="2"/>
      <c r="O244" s="3"/>
      <c r="R244" s="2"/>
      <c r="U244" s="4"/>
    </row>
    <row r="245" spans="4:21" ht="15.75" customHeight="1" x14ac:dyDescent="0.2">
      <c r="D245" s="66"/>
      <c r="L245" s="2"/>
      <c r="M245" s="2"/>
      <c r="N245" s="2"/>
      <c r="O245" s="3"/>
      <c r="R245" s="2"/>
      <c r="U245" s="4"/>
    </row>
    <row r="246" spans="4:21" ht="15.75" customHeight="1" x14ac:dyDescent="0.2">
      <c r="D246" s="66"/>
      <c r="L246" s="2"/>
      <c r="M246" s="2"/>
      <c r="N246" s="2"/>
      <c r="O246" s="3"/>
      <c r="R246" s="2"/>
      <c r="U246" s="4"/>
    </row>
    <row r="247" spans="4:21" ht="15.75" customHeight="1" x14ac:dyDescent="0.2">
      <c r="D247" s="66"/>
      <c r="L247" s="2"/>
      <c r="M247" s="2"/>
      <c r="N247" s="2"/>
      <c r="O247" s="3"/>
      <c r="R247" s="2"/>
      <c r="U247" s="4"/>
    </row>
    <row r="248" spans="4:21" ht="15.75" customHeight="1" x14ac:dyDescent="0.2">
      <c r="D248" s="66"/>
      <c r="L248" s="2"/>
      <c r="M248" s="2"/>
      <c r="N248" s="2"/>
      <c r="O248" s="3"/>
      <c r="R248" s="2"/>
      <c r="U248" s="4"/>
    </row>
    <row r="249" spans="4:21" ht="15.75" customHeight="1" x14ac:dyDescent="0.2">
      <c r="D249" s="66"/>
      <c r="L249" s="2"/>
      <c r="M249" s="2"/>
      <c r="N249" s="2"/>
      <c r="O249" s="3"/>
      <c r="R249" s="2"/>
      <c r="U249" s="4"/>
    </row>
    <row r="250" spans="4:21" ht="15.75" customHeight="1" x14ac:dyDescent="0.2">
      <c r="D250" s="66"/>
      <c r="L250" s="2"/>
      <c r="M250" s="2"/>
      <c r="N250" s="2"/>
      <c r="O250" s="3"/>
      <c r="R250" s="2"/>
      <c r="U250" s="4"/>
    </row>
    <row r="251" spans="4:21" ht="15.75" customHeight="1" x14ac:dyDescent="0.2">
      <c r="D251" s="66"/>
      <c r="L251" s="2"/>
      <c r="M251" s="2"/>
      <c r="N251" s="2"/>
      <c r="O251" s="3"/>
      <c r="R251" s="2"/>
      <c r="U251" s="4"/>
    </row>
    <row r="252" spans="4:21" ht="15.75" customHeight="1" x14ac:dyDescent="0.2">
      <c r="D252" s="66"/>
      <c r="L252" s="2"/>
      <c r="M252" s="2"/>
      <c r="N252" s="2"/>
      <c r="O252" s="3"/>
      <c r="R252" s="2"/>
      <c r="U252" s="4"/>
    </row>
    <row r="253" spans="4:21" ht="15.75" customHeight="1" x14ac:dyDescent="0.2">
      <c r="D253" s="66"/>
      <c r="L253" s="2"/>
      <c r="M253" s="2"/>
      <c r="N253" s="2"/>
      <c r="O253" s="3"/>
      <c r="R253" s="2"/>
      <c r="U253" s="4"/>
    </row>
    <row r="254" spans="4:21" ht="15.75" customHeight="1" x14ac:dyDescent="0.2">
      <c r="D254" s="66"/>
      <c r="L254" s="2"/>
      <c r="M254" s="2"/>
      <c r="N254" s="2"/>
      <c r="O254" s="3"/>
      <c r="R254" s="2"/>
      <c r="U254" s="4"/>
    </row>
    <row r="255" spans="4:21" ht="15.75" customHeight="1" x14ac:dyDescent="0.2">
      <c r="D255" s="66"/>
      <c r="L255" s="2"/>
      <c r="M255" s="2"/>
      <c r="N255" s="2"/>
      <c r="O255" s="3"/>
      <c r="R255" s="2"/>
      <c r="U255" s="4"/>
    </row>
    <row r="256" spans="4:21" ht="15.75" customHeight="1" x14ac:dyDescent="0.2">
      <c r="D256" s="66"/>
      <c r="L256" s="2"/>
      <c r="M256" s="2"/>
      <c r="N256" s="2"/>
      <c r="O256" s="3"/>
      <c r="R256" s="2"/>
      <c r="U256" s="4"/>
    </row>
    <row r="257" spans="4:21" ht="15.75" customHeight="1" x14ac:dyDescent="0.2">
      <c r="D257" s="66"/>
      <c r="L257" s="2"/>
      <c r="M257" s="2"/>
      <c r="N257" s="2"/>
      <c r="O257" s="3"/>
      <c r="R257" s="2"/>
      <c r="U257" s="4"/>
    </row>
    <row r="258" spans="4:21" ht="15.75" customHeight="1" x14ac:dyDescent="0.2">
      <c r="D258" s="66"/>
      <c r="L258" s="2"/>
      <c r="M258" s="2"/>
      <c r="N258" s="2"/>
      <c r="O258" s="3"/>
      <c r="R258" s="2"/>
      <c r="U258" s="4"/>
    </row>
    <row r="259" spans="4:21" ht="15.75" customHeight="1" x14ac:dyDescent="0.2">
      <c r="D259" s="66"/>
      <c r="L259" s="2"/>
      <c r="M259" s="2"/>
      <c r="N259" s="2"/>
      <c r="O259" s="3"/>
      <c r="R259" s="2"/>
      <c r="U259" s="4"/>
    </row>
    <row r="260" spans="4:21" ht="15.75" customHeight="1" x14ac:dyDescent="0.2">
      <c r="D260" s="66"/>
      <c r="L260" s="2"/>
      <c r="M260" s="2"/>
      <c r="N260" s="2"/>
      <c r="O260" s="3"/>
      <c r="R260" s="2"/>
      <c r="U260" s="4"/>
    </row>
    <row r="261" spans="4:21" ht="15.75" customHeight="1" x14ac:dyDescent="0.2">
      <c r="D261" s="66"/>
      <c r="L261" s="2"/>
      <c r="M261" s="2"/>
      <c r="N261" s="2"/>
      <c r="O261" s="3"/>
      <c r="R261" s="2"/>
      <c r="U261" s="4"/>
    </row>
    <row r="262" spans="4:21" ht="15.75" customHeight="1" x14ac:dyDescent="0.2">
      <c r="D262" s="66"/>
      <c r="L262" s="2"/>
      <c r="M262" s="2"/>
      <c r="N262" s="2"/>
      <c r="O262" s="3"/>
      <c r="R262" s="2"/>
      <c r="U262" s="4"/>
    </row>
    <row r="263" spans="4:21" ht="15.75" customHeight="1" x14ac:dyDescent="0.2">
      <c r="D263" s="66"/>
      <c r="L263" s="2"/>
      <c r="M263" s="2"/>
      <c r="N263" s="2"/>
      <c r="O263" s="3"/>
      <c r="R263" s="2"/>
      <c r="U263" s="4"/>
    </row>
    <row r="264" spans="4:21" ht="15.75" customHeight="1" x14ac:dyDescent="0.2">
      <c r="D264" s="66"/>
      <c r="L264" s="2"/>
      <c r="M264" s="2"/>
      <c r="N264" s="2"/>
      <c r="O264" s="3"/>
      <c r="R264" s="2"/>
      <c r="U264" s="4"/>
    </row>
    <row r="265" spans="4:21" ht="15.75" customHeight="1" x14ac:dyDescent="0.2">
      <c r="D265" s="66"/>
      <c r="L265" s="2"/>
      <c r="M265" s="2"/>
      <c r="N265" s="2"/>
      <c r="O265" s="3"/>
      <c r="R265" s="2"/>
      <c r="U265" s="4"/>
    </row>
    <row r="266" spans="4:21" ht="15.75" customHeight="1" x14ac:dyDescent="0.2">
      <c r="D266" s="66"/>
      <c r="L266" s="2"/>
      <c r="M266" s="2"/>
      <c r="N266" s="2"/>
      <c r="O266" s="3"/>
      <c r="R266" s="2"/>
      <c r="U266" s="4"/>
    </row>
    <row r="267" spans="4:21" ht="15.75" customHeight="1" x14ac:dyDescent="0.2">
      <c r="D267" s="66"/>
      <c r="L267" s="2"/>
      <c r="M267" s="2"/>
      <c r="N267" s="2"/>
      <c r="O267" s="3"/>
      <c r="R267" s="2"/>
      <c r="U267" s="4"/>
    </row>
    <row r="268" spans="4:21" ht="15.75" customHeight="1" x14ac:dyDescent="0.2">
      <c r="D268" s="66"/>
      <c r="L268" s="2"/>
      <c r="M268" s="2"/>
      <c r="N268" s="2"/>
      <c r="O268" s="3"/>
      <c r="R268" s="2"/>
      <c r="U268" s="4"/>
    </row>
    <row r="269" spans="4:21" ht="15.75" customHeight="1" x14ac:dyDescent="0.2">
      <c r="D269" s="66"/>
      <c r="L269" s="2"/>
      <c r="M269" s="2"/>
      <c r="N269" s="2"/>
      <c r="O269" s="3"/>
      <c r="R269" s="2"/>
      <c r="U269" s="4"/>
    </row>
    <row r="270" spans="4:21" ht="15.75" customHeight="1" x14ac:dyDescent="0.2">
      <c r="D270" s="66"/>
      <c r="L270" s="2"/>
      <c r="M270" s="2"/>
      <c r="N270" s="2"/>
      <c r="O270" s="3"/>
      <c r="R270" s="2"/>
      <c r="U270" s="4"/>
    </row>
    <row r="271" spans="4:21" ht="15.75" customHeight="1" x14ac:dyDescent="0.2">
      <c r="D271" s="66"/>
      <c r="L271" s="2"/>
      <c r="M271" s="2"/>
      <c r="N271" s="2"/>
      <c r="O271" s="3"/>
      <c r="R271" s="2"/>
      <c r="U271" s="4"/>
    </row>
    <row r="272" spans="4:21" ht="15.75" customHeight="1" x14ac:dyDescent="0.2">
      <c r="D272" s="66"/>
      <c r="L272" s="2"/>
      <c r="M272" s="2"/>
      <c r="N272" s="2"/>
      <c r="O272" s="3"/>
      <c r="R272" s="2"/>
      <c r="U272" s="4"/>
    </row>
    <row r="273" spans="4:21" ht="15.75" customHeight="1" x14ac:dyDescent="0.2">
      <c r="D273" s="66"/>
      <c r="L273" s="2"/>
      <c r="M273" s="2"/>
      <c r="N273" s="2"/>
      <c r="O273" s="3"/>
      <c r="R273" s="2"/>
      <c r="U273" s="4"/>
    </row>
    <row r="274" spans="4:21" ht="15.75" customHeight="1" x14ac:dyDescent="0.2">
      <c r="D274" s="66"/>
      <c r="L274" s="2"/>
      <c r="M274" s="2"/>
      <c r="N274" s="2"/>
      <c r="O274" s="3"/>
      <c r="R274" s="2"/>
      <c r="U274" s="4"/>
    </row>
    <row r="275" spans="4:21" ht="15.75" customHeight="1" x14ac:dyDescent="0.2">
      <c r="D275" s="66"/>
      <c r="L275" s="2"/>
      <c r="M275" s="2"/>
      <c r="N275" s="2"/>
      <c r="O275" s="3"/>
      <c r="R275" s="2"/>
      <c r="U275" s="4"/>
    </row>
    <row r="276" spans="4:21" ht="15.75" customHeight="1" x14ac:dyDescent="0.2">
      <c r="D276" s="66"/>
      <c r="L276" s="2"/>
      <c r="M276" s="2"/>
      <c r="N276" s="2"/>
      <c r="O276" s="3"/>
      <c r="R276" s="2"/>
      <c r="U276" s="4"/>
    </row>
    <row r="277" spans="4:21" ht="15.75" customHeight="1" x14ac:dyDescent="0.2">
      <c r="D277" s="66"/>
      <c r="L277" s="2"/>
      <c r="M277" s="2"/>
      <c r="N277" s="2"/>
      <c r="O277" s="3"/>
      <c r="R277" s="2"/>
      <c r="U277" s="4"/>
    </row>
    <row r="278" spans="4:21" ht="15.75" customHeight="1" x14ac:dyDescent="0.2">
      <c r="D278" s="66"/>
      <c r="L278" s="2"/>
      <c r="M278" s="2"/>
      <c r="N278" s="2"/>
      <c r="O278" s="3"/>
      <c r="R278" s="2"/>
      <c r="U278" s="4"/>
    </row>
    <row r="279" spans="4:21" ht="15.75" customHeight="1" x14ac:dyDescent="0.2">
      <c r="D279" s="66"/>
      <c r="L279" s="2"/>
      <c r="M279" s="2"/>
      <c r="N279" s="2"/>
      <c r="O279" s="3"/>
      <c r="R279" s="2"/>
      <c r="U279" s="4"/>
    </row>
    <row r="280" spans="4:21" ht="15.75" customHeight="1" x14ac:dyDescent="0.2">
      <c r="D280" s="66"/>
      <c r="L280" s="2"/>
      <c r="M280" s="2"/>
      <c r="N280" s="2"/>
      <c r="O280" s="3"/>
      <c r="R280" s="2"/>
      <c r="U280" s="4"/>
    </row>
    <row r="281" spans="4:21" ht="15.75" customHeight="1" x14ac:dyDescent="0.2">
      <c r="D281" s="66"/>
      <c r="L281" s="2"/>
      <c r="M281" s="2"/>
      <c r="N281" s="2"/>
      <c r="O281" s="3"/>
      <c r="R281" s="2"/>
      <c r="U281" s="4"/>
    </row>
    <row r="282" spans="4:21" ht="15.75" customHeight="1" x14ac:dyDescent="0.2">
      <c r="D282" s="66"/>
      <c r="L282" s="2"/>
      <c r="M282" s="2"/>
      <c r="N282" s="2"/>
      <c r="O282" s="3"/>
      <c r="R282" s="2"/>
      <c r="U282" s="4"/>
    </row>
    <row r="283" spans="4:21" ht="15.75" customHeight="1" x14ac:dyDescent="0.2">
      <c r="D283" s="66"/>
      <c r="L283" s="2"/>
      <c r="M283" s="2"/>
      <c r="N283" s="2"/>
      <c r="O283" s="3"/>
      <c r="R283" s="2"/>
      <c r="U283" s="4"/>
    </row>
    <row r="284" spans="4:21" ht="15.75" customHeight="1" x14ac:dyDescent="0.2">
      <c r="D284" s="66"/>
      <c r="L284" s="2"/>
      <c r="M284" s="2"/>
      <c r="N284" s="2"/>
      <c r="O284" s="3"/>
      <c r="R284" s="2"/>
      <c r="U284" s="4"/>
    </row>
    <row r="285" spans="4:21" ht="15.75" customHeight="1" x14ac:dyDescent="0.2">
      <c r="D285" s="66"/>
      <c r="L285" s="2"/>
      <c r="M285" s="2"/>
      <c r="N285" s="2"/>
      <c r="O285" s="3"/>
      <c r="R285" s="2"/>
      <c r="U285" s="4"/>
    </row>
    <row r="286" spans="4:21" ht="15.75" customHeight="1" x14ac:dyDescent="0.2">
      <c r="D286" s="66"/>
      <c r="L286" s="2"/>
      <c r="M286" s="2"/>
      <c r="N286" s="2"/>
      <c r="O286" s="3"/>
      <c r="R286" s="2"/>
      <c r="U286" s="4"/>
    </row>
    <row r="287" spans="4:21" ht="15.75" customHeight="1" x14ac:dyDescent="0.2">
      <c r="D287" s="66"/>
      <c r="L287" s="2"/>
      <c r="M287" s="2"/>
      <c r="N287" s="2"/>
      <c r="O287" s="3"/>
      <c r="R287" s="2"/>
      <c r="U287" s="4"/>
    </row>
    <row r="288" spans="4:21" ht="15.75" customHeight="1" x14ac:dyDescent="0.2">
      <c r="D288" s="66"/>
      <c r="L288" s="2"/>
      <c r="M288" s="2"/>
      <c r="N288" s="2"/>
      <c r="O288" s="3"/>
      <c r="R288" s="2"/>
      <c r="U288" s="4"/>
    </row>
    <row r="289" spans="4:21" ht="15.75" customHeight="1" x14ac:dyDescent="0.2">
      <c r="D289" s="66"/>
      <c r="L289" s="2"/>
      <c r="M289" s="2"/>
      <c r="N289" s="2"/>
      <c r="O289" s="3"/>
      <c r="R289" s="2"/>
      <c r="U289" s="4"/>
    </row>
    <row r="290" spans="4:21" ht="15.75" customHeight="1" x14ac:dyDescent="0.2">
      <c r="D290" s="66"/>
      <c r="L290" s="2"/>
      <c r="M290" s="2"/>
      <c r="N290" s="2"/>
      <c r="O290" s="3"/>
      <c r="R290" s="2"/>
      <c r="U290" s="4"/>
    </row>
    <row r="291" spans="4:21" ht="15.75" customHeight="1" x14ac:dyDescent="0.2">
      <c r="D291" s="66"/>
      <c r="L291" s="2"/>
      <c r="M291" s="2"/>
      <c r="N291" s="2"/>
      <c r="O291" s="3"/>
      <c r="R291" s="2"/>
      <c r="U291" s="4"/>
    </row>
    <row r="292" spans="4:21" ht="15.75" customHeight="1" x14ac:dyDescent="0.2">
      <c r="D292" s="66"/>
      <c r="L292" s="2"/>
      <c r="M292" s="2"/>
      <c r="N292" s="2"/>
      <c r="O292" s="3"/>
      <c r="R292" s="2"/>
      <c r="U292" s="4"/>
    </row>
    <row r="293" spans="4:21" ht="15.75" customHeight="1" x14ac:dyDescent="0.2">
      <c r="D293" s="66"/>
      <c r="L293" s="2"/>
      <c r="M293" s="2"/>
      <c r="N293" s="2"/>
      <c r="O293" s="3"/>
      <c r="R293" s="2"/>
      <c r="U293" s="4"/>
    </row>
    <row r="294" spans="4:21" ht="15.75" customHeight="1" x14ac:dyDescent="0.2">
      <c r="D294" s="66"/>
      <c r="L294" s="2"/>
      <c r="M294" s="2"/>
      <c r="N294" s="2"/>
      <c r="O294" s="3"/>
      <c r="R294" s="2"/>
      <c r="U294" s="4"/>
    </row>
    <row r="295" spans="4:21" ht="15.75" customHeight="1" x14ac:dyDescent="0.2">
      <c r="D295" s="66"/>
      <c r="L295" s="2"/>
      <c r="M295" s="2"/>
      <c r="N295" s="2"/>
      <c r="O295" s="3"/>
      <c r="R295" s="2"/>
      <c r="U295" s="4"/>
    </row>
    <row r="296" spans="4:21" ht="15.75" customHeight="1" x14ac:dyDescent="0.2">
      <c r="D296" s="66"/>
      <c r="L296" s="2"/>
      <c r="M296" s="2"/>
      <c r="N296" s="2"/>
      <c r="O296" s="3"/>
      <c r="R296" s="2"/>
      <c r="U296" s="4"/>
    </row>
    <row r="297" spans="4:21" ht="15.75" customHeight="1" x14ac:dyDescent="0.2">
      <c r="D297" s="66"/>
      <c r="L297" s="2"/>
      <c r="M297" s="2"/>
      <c r="N297" s="2"/>
      <c r="O297" s="3"/>
      <c r="R297" s="2"/>
      <c r="U297" s="4"/>
    </row>
    <row r="298" spans="4:21" ht="15.75" customHeight="1" x14ac:dyDescent="0.2">
      <c r="D298" s="66"/>
      <c r="L298" s="2"/>
      <c r="M298" s="2"/>
      <c r="N298" s="2"/>
      <c r="O298" s="3"/>
      <c r="R298" s="2"/>
      <c r="U298" s="4"/>
    </row>
    <row r="299" spans="4:21" ht="15.75" customHeight="1" x14ac:dyDescent="0.2">
      <c r="D299" s="66"/>
      <c r="L299" s="2"/>
      <c r="M299" s="2"/>
      <c r="N299" s="2"/>
      <c r="O299" s="3"/>
      <c r="R299" s="2"/>
      <c r="U299" s="4"/>
    </row>
    <row r="300" spans="4:21" ht="15.75" customHeight="1" x14ac:dyDescent="0.2">
      <c r="D300" s="66"/>
      <c r="L300" s="2"/>
      <c r="M300" s="2"/>
      <c r="N300" s="2"/>
      <c r="O300" s="3"/>
      <c r="R300" s="2"/>
      <c r="U300" s="4"/>
    </row>
    <row r="301" spans="4:21" ht="15.75" customHeight="1" x14ac:dyDescent="0.2">
      <c r="D301" s="66"/>
      <c r="L301" s="2"/>
      <c r="M301" s="2"/>
      <c r="N301" s="2"/>
      <c r="O301" s="3"/>
      <c r="R301" s="2"/>
      <c r="U301" s="4"/>
    </row>
    <row r="302" spans="4:21" ht="15.75" customHeight="1" x14ac:dyDescent="0.2">
      <c r="D302" s="66"/>
      <c r="L302" s="2"/>
      <c r="M302" s="2"/>
      <c r="N302" s="2"/>
      <c r="O302" s="3"/>
      <c r="R302" s="2"/>
      <c r="U302" s="4"/>
    </row>
    <row r="303" spans="4:21" ht="15.75" customHeight="1" x14ac:dyDescent="0.2">
      <c r="D303" s="66"/>
      <c r="L303" s="2"/>
      <c r="M303" s="2"/>
      <c r="N303" s="2"/>
      <c r="O303" s="3"/>
      <c r="R303" s="2"/>
      <c r="U303" s="4"/>
    </row>
    <row r="304" spans="4:21" ht="15.75" customHeight="1" x14ac:dyDescent="0.2">
      <c r="D304" s="66"/>
      <c r="L304" s="2"/>
      <c r="M304" s="2"/>
      <c r="N304" s="2"/>
      <c r="O304" s="3"/>
      <c r="R304" s="2"/>
      <c r="U304" s="4"/>
    </row>
    <row r="305" spans="4:21" ht="15.75" customHeight="1" x14ac:dyDescent="0.2">
      <c r="D305" s="66"/>
      <c r="L305" s="2"/>
      <c r="M305" s="2"/>
      <c r="N305" s="2"/>
      <c r="O305" s="3"/>
      <c r="R305" s="2"/>
      <c r="U305" s="4"/>
    </row>
    <row r="306" spans="4:21" ht="15.75" customHeight="1" x14ac:dyDescent="0.2">
      <c r="D306" s="66"/>
      <c r="L306" s="2"/>
      <c r="M306" s="2"/>
      <c r="N306" s="2"/>
      <c r="O306" s="3"/>
      <c r="R306" s="2"/>
      <c r="U306" s="4"/>
    </row>
    <row r="307" spans="4:21" ht="15.75" customHeight="1" x14ac:dyDescent="0.2">
      <c r="D307" s="66"/>
      <c r="L307" s="2"/>
      <c r="M307" s="2"/>
      <c r="N307" s="2"/>
      <c r="O307" s="3"/>
      <c r="R307" s="2"/>
      <c r="U307" s="4"/>
    </row>
    <row r="308" spans="4:21" ht="15.75" customHeight="1" x14ac:dyDescent="0.2">
      <c r="D308" s="66"/>
      <c r="L308" s="2"/>
      <c r="M308" s="2"/>
      <c r="N308" s="2"/>
      <c r="O308" s="3"/>
      <c r="R308" s="2"/>
      <c r="U308" s="4"/>
    </row>
    <row r="309" spans="4:21" ht="15.75" customHeight="1" x14ac:dyDescent="0.2">
      <c r="D309" s="66"/>
      <c r="L309" s="2"/>
      <c r="M309" s="2"/>
      <c r="N309" s="2"/>
      <c r="O309" s="3"/>
      <c r="R309" s="2"/>
      <c r="U309" s="4"/>
    </row>
    <row r="310" spans="4:21" ht="15.75" customHeight="1" x14ac:dyDescent="0.2">
      <c r="D310" s="66"/>
      <c r="L310" s="2"/>
      <c r="M310" s="2"/>
      <c r="N310" s="2"/>
      <c r="O310" s="3"/>
      <c r="R310" s="2"/>
      <c r="U310" s="4"/>
    </row>
    <row r="311" spans="4:21" ht="15.75" customHeight="1" x14ac:dyDescent="0.2">
      <c r="D311" s="66"/>
      <c r="L311" s="2"/>
      <c r="M311" s="2"/>
      <c r="N311" s="2"/>
      <c r="O311" s="3"/>
      <c r="R311" s="2"/>
      <c r="U311" s="4"/>
    </row>
    <row r="312" spans="4:21" ht="15.75" customHeight="1" x14ac:dyDescent="0.2">
      <c r="D312" s="66"/>
      <c r="L312" s="2"/>
      <c r="M312" s="2"/>
      <c r="N312" s="2"/>
      <c r="O312" s="3"/>
      <c r="R312" s="2"/>
      <c r="U312" s="4"/>
    </row>
    <row r="313" spans="4:21" ht="15.75" customHeight="1" x14ac:dyDescent="0.2">
      <c r="D313" s="66"/>
      <c r="L313" s="2"/>
      <c r="M313" s="2"/>
      <c r="N313" s="2"/>
      <c r="O313" s="3"/>
      <c r="R313" s="2"/>
      <c r="U313" s="4"/>
    </row>
    <row r="314" spans="4:21" ht="15.75" customHeight="1" x14ac:dyDescent="0.2">
      <c r="D314" s="66"/>
      <c r="L314" s="2"/>
      <c r="M314" s="2"/>
      <c r="N314" s="2"/>
      <c r="O314" s="3"/>
      <c r="R314" s="2"/>
      <c r="U314" s="4"/>
    </row>
    <row r="315" spans="4:21" ht="15.75" customHeight="1" x14ac:dyDescent="0.2">
      <c r="D315" s="66"/>
      <c r="L315" s="2"/>
      <c r="M315" s="2"/>
      <c r="N315" s="2"/>
      <c r="O315" s="3"/>
      <c r="R315" s="2"/>
      <c r="U315" s="4"/>
    </row>
    <row r="316" spans="4:21" ht="15.75" customHeight="1" x14ac:dyDescent="0.2">
      <c r="D316" s="66"/>
      <c r="L316" s="2"/>
      <c r="M316" s="2"/>
      <c r="N316" s="2"/>
      <c r="O316" s="3"/>
      <c r="R316" s="2"/>
      <c r="U316" s="4"/>
    </row>
    <row r="317" spans="4:21" ht="15.75" customHeight="1" x14ac:dyDescent="0.2">
      <c r="D317" s="66"/>
      <c r="L317" s="2"/>
      <c r="M317" s="2"/>
      <c r="N317" s="2"/>
      <c r="O317" s="3"/>
      <c r="R317" s="2"/>
      <c r="U317" s="4"/>
    </row>
    <row r="318" spans="4:21" ht="15.75" customHeight="1" x14ac:dyDescent="0.2">
      <c r="D318" s="66"/>
      <c r="L318" s="2"/>
      <c r="M318" s="2"/>
      <c r="N318" s="2"/>
      <c r="O318" s="3"/>
      <c r="R318" s="2"/>
      <c r="U318" s="4"/>
    </row>
    <row r="319" spans="4:21" ht="15.75" customHeight="1" x14ac:dyDescent="0.2">
      <c r="D319" s="66"/>
      <c r="L319" s="2"/>
      <c r="M319" s="2"/>
      <c r="N319" s="2"/>
      <c r="O319" s="3"/>
      <c r="R319" s="2"/>
      <c r="U319" s="4"/>
    </row>
    <row r="320" spans="4:21" ht="15.75" customHeight="1" x14ac:dyDescent="0.2">
      <c r="D320" s="66"/>
      <c r="L320" s="2"/>
      <c r="M320" s="2"/>
      <c r="N320" s="2"/>
      <c r="O320" s="3"/>
      <c r="R320" s="2"/>
      <c r="U320" s="4"/>
    </row>
    <row r="321" spans="4:21" ht="15.75" customHeight="1" x14ac:dyDescent="0.2">
      <c r="D321" s="66"/>
      <c r="L321" s="2"/>
      <c r="M321" s="2"/>
      <c r="N321" s="2"/>
      <c r="O321" s="3"/>
      <c r="R321" s="2"/>
      <c r="U321" s="4"/>
    </row>
    <row r="322" spans="4:21" ht="15.75" customHeight="1" x14ac:dyDescent="0.2">
      <c r="D322" s="66"/>
      <c r="L322" s="2"/>
      <c r="M322" s="2"/>
      <c r="N322" s="2"/>
      <c r="O322" s="3"/>
      <c r="R322" s="2"/>
      <c r="U322" s="4"/>
    </row>
    <row r="323" spans="4:21" ht="15.75" customHeight="1" x14ac:dyDescent="0.2">
      <c r="D323" s="66"/>
      <c r="L323" s="2"/>
      <c r="M323" s="2"/>
      <c r="N323" s="2"/>
      <c r="O323" s="3"/>
      <c r="R323" s="2"/>
      <c r="U323" s="4"/>
    </row>
    <row r="324" spans="4:21" ht="15.75" customHeight="1" x14ac:dyDescent="0.2">
      <c r="D324" s="66"/>
      <c r="L324" s="2"/>
      <c r="M324" s="2"/>
      <c r="N324" s="2"/>
      <c r="O324" s="3"/>
      <c r="R324" s="2"/>
      <c r="U324" s="4"/>
    </row>
    <row r="325" spans="4:21" ht="15.75" customHeight="1" x14ac:dyDescent="0.2">
      <c r="D325" s="66"/>
      <c r="L325" s="2"/>
      <c r="M325" s="2"/>
      <c r="N325" s="2"/>
      <c r="O325" s="3"/>
      <c r="R325" s="2"/>
      <c r="U325" s="4"/>
    </row>
    <row r="326" spans="4:21" ht="15.75" customHeight="1" x14ac:dyDescent="0.2">
      <c r="D326" s="66"/>
      <c r="L326" s="2"/>
      <c r="M326" s="2"/>
      <c r="N326" s="2"/>
      <c r="O326" s="3"/>
      <c r="R326" s="2"/>
      <c r="U326" s="4"/>
    </row>
    <row r="327" spans="4:21" ht="15.75" customHeight="1" x14ac:dyDescent="0.2">
      <c r="D327" s="66"/>
      <c r="L327" s="2"/>
      <c r="M327" s="2"/>
      <c r="N327" s="2"/>
      <c r="O327" s="3"/>
      <c r="R327" s="2"/>
      <c r="U327" s="4"/>
    </row>
    <row r="328" spans="4:21" ht="15.75" customHeight="1" x14ac:dyDescent="0.2">
      <c r="D328" s="66"/>
      <c r="L328" s="2"/>
      <c r="M328" s="2"/>
      <c r="N328" s="2"/>
      <c r="O328" s="3"/>
      <c r="R328" s="2"/>
      <c r="U328" s="4"/>
    </row>
    <row r="329" spans="4:21" ht="15.75" customHeight="1" x14ac:dyDescent="0.2">
      <c r="D329" s="66"/>
      <c r="L329" s="2"/>
      <c r="M329" s="2"/>
      <c r="N329" s="2"/>
      <c r="O329" s="3"/>
      <c r="R329" s="2"/>
      <c r="U329" s="4"/>
    </row>
    <row r="330" spans="4:21" ht="15.75" customHeight="1" x14ac:dyDescent="0.2">
      <c r="D330" s="66"/>
      <c r="L330" s="2"/>
      <c r="M330" s="2"/>
      <c r="N330" s="2"/>
      <c r="O330" s="3"/>
      <c r="R330" s="2"/>
      <c r="U330" s="4"/>
    </row>
    <row r="331" spans="4:21" ht="15.75" customHeight="1" x14ac:dyDescent="0.2">
      <c r="D331" s="66"/>
      <c r="L331" s="2"/>
      <c r="M331" s="2"/>
      <c r="N331" s="2"/>
      <c r="O331" s="3"/>
      <c r="R331" s="2"/>
      <c r="U331" s="4"/>
    </row>
    <row r="332" spans="4:21" ht="15.75" customHeight="1" x14ac:dyDescent="0.2">
      <c r="D332" s="66"/>
      <c r="L332" s="2"/>
      <c r="M332" s="2"/>
      <c r="N332" s="2"/>
      <c r="O332" s="3"/>
      <c r="R332" s="2"/>
      <c r="U332" s="4"/>
    </row>
    <row r="333" spans="4:21" ht="15.75" customHeight="1" x14ac:dyDescent="0.2">
      <c r="D333" s="66"/>
      <c r="L333" s="2"/>
      <c r="M333" s="2"/>
      <c r="N333" s="2"/>
      <c r="O333" s="3"/>
      <c r="R333" s="2"/>
      <c r="U333" s="4"/>
    </row>
    <row r="334" spans="4:21" ht="15.75" customHeight="1" x14ac:dyDescent="0.2">
      <c r="D334" s="66"/>
      <c r="L334" s="2"/>
      <c r="M334" s="2"/>
      <c r="N334" s="2"/>
      <c r="O334" s="3"/>
      <c r="R334" s="2"/>
      <c r="U334" s="4"/>
    </row>
    <row r="335" spans="4:21" ht="15.75" customHeight="1" x14ac:dyDescent="0.2">
      <c r="D335" s="66"/>
      <c r="L335" s="2"/>
      <c r="M335" s="2"/>
      <c r="N335" s="2"/>
      <c r="O335" s="3"/>
      <c r="R335" s="2"/>
      <c r="U335" s="4"/>
    </row>
    <row r="336" spans="4:21" ht="15.75" customHeight="1" x14ac:dyDescent="0.2">
      <c r="D336" s="66"/>
      <c r="L336" s="2"/>
      <c r="M336" s="2"/>
      <c r="N336" s="2"/>
      <c r="O336" s="3"/>
      <c r="R336" s="2"/>
      <c r="U336" s="4"/>
    </row>
    <row r="337" spans="4:21" ht="15.75" customHeight="1" x14ac:dyDescent="0.2">
      <c r="D337" s="66"/>
      <c r="L337" s="2"/>
      <c r="M337" s="2"/>
      <c r="N337" s="2"/>
      <c r="O337" s="3"/>
      <c r="R337" s="2"/>
      <c r="U337" s="4"/>
    </row>
    <row r="338" spans="4:21" ht="15.75" customHeight="1" x14ac:dyDescent="0.2">
      <c r="D338" s="66"/>
      <c r="L338" s="2"/>
      <c r="M338" s="2"/>
      <c r="N338" s="2"/>
      <c r="O338" s="3"/>
      <c r="R338" s="2"/>
      <c r="U338" s="4"/>
    </row>
    <row r="339" spans="4:21" ht="15.75" customHeight="1" x14ac:dyDescent="0.2">
      <c r="D339" s="66"/>
      <c r="L339" s="2"/>
      <c r="M339" s="2"/>
      <c r="N339" s="2"/>
      <c r="O339" s="3"/>
      <c r="R339" s="2"/>
      <c r="U339" s="4"/>
    </row>
    <row r="340" spans="4:21" ht="15.75" customHeight="1" x14ac:dyDescent="0.2">
      <c r="D340" s="66"/>
      <c r="L340" s="2"/>
      <c r="M340" s="2"/>
      <c r="N340" s="2"/>
      <c r="O340" s="3"/>
      <c r="R340" s="2"/>
      <c r="U340" s="4"/>
    </row>
    <row r="341" spans="4:21" ht="15.75" customHeight="1" x14ac:dyDescent="0.2">
      <c r="D341" s="66"/>
      <c r="L341" s="2"/>
      <c r="M341" s="2"/>
      <c r="N341" s="2"/>
      <c r="O341" s="3"/>
      <c r="R341" s="2"/>
      <c r="U341" s="4"/>
    </row>
    <row r="342" spans="4:21" ht="15.75" customHeight="1" x14ac:dyDescent="0.2">
      <c r="D342" s="66"/>
      <c r="L342" s="2"/>
      <c r="M342" s="2"/>
      <c r="N342" s="2"/>
      <c r="O342" s="3"/>
      <c r="R342" s="2"/>
      <c r="U342" s="4"/>
    </row>
    <row r="343" spans="4:21" ht="15.75" customHeight="1" x14ac:dyDescent="0.2">
      <c r="D343" s="66"/>
      <c r="L343" s="2"/>
      <c r="M343" s="2"/>
      <c r="N343" s="2"/>
      <c r="O343" s="3"/>
      <c r="R343" s="2"/>
      <c r="U343" s="4"/>
    </row>
    <row r="344" spans="4:21" ht="15.75" customHeight="1" x14ac:dyDescent="0.2">
      <c r="D344" s="66"/>
      <c r="L344" s="2"/>
      <c r="M344" s="2"/>
      <c r="N344" s="2"/>
      <c r="O344" s="3"/>
      <c r="R344" s="2"/>
      <c r="U344" s="4"/>
    </row>
    <row r="345" spans="4:21" ht="15.75" customHeight="1" x14ac:dyDescent="0.2">
      <c r="D345" s="66"/>
      <c r="L345" s="2"/>
      <c r="M345" s="2"/>
      <c r="N345" s="2"/>
      <c r="O345" s="3"/>
      <c r="R345" s="2"/>
      <c r="U345" s="4"/>
    </row>
    <row r="346" spans="4:21" ht="15.75" customHeight="1" x14ac:dyDescent="0.2">
      <c r="D346" s="66"/>
      <c r="L346" s="2"/>
      <c r="M346" s="2"/>
      <c r="N346" s="2"/>
      <c r="O346" s="3"/>
      <c r="R346" s="2"/>
      <c r="U346" s="4"/>
    </row>
    <row r="347" spans="4:21" ht="15.75" customHeight="1" x14ac:dyDescent="0.2">
      <c r="D347" s="66"/>
      <c r="L347" s="2"/>
      <c r="M347" s="2"/>
      <c r="N347" s="2"/>
      <c r="O347" s="3"/>
      <c r="R347" s="2"/>
      <c r="U347" s="4"/>
    </row>
    <row r="348" spans="4:21" ht="15.75" customHeight="1" x14ac:dyDescent="0.2">
      <c r="D348" s="66"/>
      <c r="L348" s="2"/>
      <c r="M348" s="2"/>
      <c r="N348" s="2"/>
      <c r="O348" s="3"/>
      <c r="R348" s="2"/>
      <c r="U348" s="4"/>
    </row>
    <row r="349" spans="4:21" ht="15.75" customHeight="1" x14ac:dyDescent="0.2">
      <c r="D349" s="66"/>
      <c r="L349" s="2"/>
      <c r="M349" s="2"/>
      <c r="N349" s="2"/>
      <c r="O349" s="3"/>
      <c r="R349" s="2"/>
      <c r="U349" s="4"/>
    </row>
    <row r="350" spans="4:21" ht="15.75" customHeight="1" x14ac:dyDescent="0.2">
      <c r="D350" s="66"/>
      <c r="L350" s="2"/>
      <c r="M350" s="2"/>
      <c r="N350" s="2"/>
      <c r="O350" s="3"/>
      <c r="R350" s="2"/>
      <c r="U350" s="4"/>
    </row>
    <row r="351" spans="4:21" ht="15.75" customHeight="1" x14ac:dyDescent="0.2">
      <c r="D351" s="66"/>
      <c r="L351" s="2"/>
      <c r="M351" s="2"/>
      <c r="N351" s="2"/>
      <c r="O351" s="3"/>
      <c r="R351" s="2"/>
      <c r="U351" s="4"/>
    </row>
    <row r="352" spans="4:21" ht="15.75" customHeight="1" x14ac:dyDescent="0.2">
      <c r="D352" s="66"/>
      <c r="L352" s="2"/>
      <c r="M352" s="2"/>
      <c r="N352" s="2"/>
      <c r="O352" s="3"/>
      <c r="R352" s="2"/>
      <c r="U352" s="4"/>
    </row>
    <row r="353" spans="4:21" ht="15.75" customHeight="1" x14ac:dyDescent="0.2">
      <c r="D353" s="66"/>
      <c r="L353" s="2"/>
      <c r="M353" s="2"/>
      <c r="N353" s="2"/>
      <c r="O353" s="3"/>
      <c r="R353" s="2"/>
      <c r="U353" s="4"/>
    </row>
    <row r="354" spans="4:21" ht="15.75" customHeight="1" x14ac:dyDescent="0.2">
      <c r="D354" s="66"/>
      <c r="L354" s="2"/>
      <c r="M354" s="2"/>
      <c r="N354" s="2"/>
      <c r="O354" s="3"/>
      <c r="R354" s="2"/>
      <c r="U354" s="4"/>
    </row>
    <row r="355" spans="4:21" ht="15.75" customHeight="1" x14ac:dyDescent="0.2">
      <c r="D355" s="66"/>
      <c r="L355" s="2"/>
      <c r="M355" s="2"/>
      <c r="N355" s="2"/>
      <c r="O355" s="3"/>
      <c r="R355" s="2"/>
      <c r="U355" s="4"/>
    </row>
    <row r="356" spans="4:21" ht="15.75" customHeight="1" x14ac:dyDescent="0.2">
      <c r="D356" s="66"/>
      <c r="L356" s="2"/>
      <c r="M356" s="2"/>
      <c r="N356" s="2"/>
      <c r="O356" s="3"/>
      <c r="R356" s="2"/>
      <c r="U356" s="4"/>
    </row>
    <row r="357" spans="4:21" ht="15.75" customHeight="1" x14ac:dyDescent="0.2">
      <c r="D357" s="66"/>
      <c r="L357" s="2"/>
      <c r="M357" s="2"/>
      <c r="N357" s="2"/>
      <c r="O357" s="3"/>
      <c r="R357" s="2"/>
      <c r="U357" s="4"/>
    </row>
    <row r="358" spans="4:21" ht="15.75" customHeight="1" x14ac:dyDescent="0.2">
      <c r="D358" s="66"/>
    </row>
    <row r="359" spans="4:21" ht="15.75" customHeight="1" x14ac:dyDescent="0.2">
      <c r="D359" s="66"/>
    </row>
    <row r="360" spans="4:21" ht="15.75" customHeight="1" x14ac:dyDescent="0.2">
      <c r="D360" s="66"/>
    </row>
    <row r="361" spans="4:21" ht="15.75" customHeight="1" x14ac:dyDescent="0.2">
      <c r="D361" s="66"/>
    </row>
    <row r="362" spans="4:21" ht="15.75" customHeight="1" x14ac:dyDescent="0.2">
      <c r="D362" s="66"/>
    </row>
    <row r="363" spans="4:21" ht="15.75" customHeight="1" x14ac:dyDescent="0.2">
      <c r="D363" s="66"/>
    </row>
    <row r="364" spans="4:21" ht="15.75" customHeight="1" x14ac:dyDescent="0.2">
      <c r="D364" s="66"/>
    </row>
    <row r="365" spans="4:21" ht="15.75" customHeight="1" x14ac:dyDescent="0.2">
      <c r="D365" s="66"/>
    </row>
    <row r="366" spans="4:21" ht="15.75" customHeight="1" x14ac:dyDescent="0.2">
      <c r="D366" s="66"/>
    </row>
    <row r="367" spans="4:21" ht="15.75" customHeight="1" x14ac:dyDescent="0.2">
      <c r="D367" s="66"/>
    </row>
    <row r="368" spans="4:21" ht="15.75" customHeight="1" x14ac:dyDescent="0.2">
      <c r="D368" s="66"/>
    </row>
    <row r="369" spans="4:4" ht="15.75" customHeight="1" x14ac:dyDescent="0.2">
      <c r="D369" s="66"/>
    </row>
    <row r="370" spans="4:4" ht="15.75" customHeight="1" x14ac:dyDescent="0.2">
      <c r="D370" s="66"/>
    </row>
    <row r="371" spans="4:4" ht="15.75" customHeight="1" x14ac:dyDescent="0.2">
      <c r="D371" s="66"/>
    </row>
    <row r="372" spans="4:4" ht="15.75" customHeight="1" x14ac:dyDescent="0.2">
      <c r="D372" s="66"/>
    </row>
    <row r="373" spans="4:4" ht="15.75" customHeight="1" x14ac:dyDescent="0.2">
      <c r="D373" s="66"/>
    </row>
    <row r="374" spans="4:4" ht="15.75" customHeight="1" x14ac:dyDescent="0.2">
      <c r="D374" s="66"/>
    </row>
    <row r="375" spans="4:4" ht="15.75" customHeight="1" x14ac:dyDescent="0.2">
      <c r="D375" s="66"/>
    </row>
    <row r="376" spans="4:4" ht="15.75" customHeight="1" x14ac:dyDescent="0.2">
      <c r="D376" s="66"/>
    </row>
    <row r="377" spans="4:4" ht="15.75" customHeight="1" x14ac:dyDescent="0.2">
      <c r="D377" s="66"/>
    </row>
    <row r="378" spans="4:4" ht="15.75" customHeight="1" x14ac:dyDescent="0.2">
      <c r="D378" s="66"/>
    </row>
    <row r="379" spans="4:4" ht="15.75" customHeight="1" x14ac:dyDescent="0.2">
      <c r="D379" s="66"/>
    </row>
    <row r="380" spans="4:4" ht="15.75" customHeight="1" x14ac:dyDescent="0.2">
      <c r="D380" s="66"/>
    </row>
    <row r="381" spans="4:4" ht="15.75" customHeight="1" x14ac:dyDescent="0.2">
      <c r="D381" s="66"/>
    </row>
    <row r="382" spans="4:4" ht="15.75" customHeight="1" x14ac:dyDescent="0.2">
      <c r="D382" s="66"/>
    </row>
    <row r="383" spans="4:4" ht="15.75" customHeight="1" x14ac:dyDescent="0.2">
      <c r="D383" s="66"/>
    </row>
    <row r="384" spans="4:4" ht="15.75" customHeight="1" x14ac:dyDescent="0.2">
      <c r="D384" s="66"/>
    </row>
    <row r="385" spans="4:4" ht="15.75" customHeight="1" x14ac:dyDescent="0.2">
      <c r="D385" s="66"/>
    </row>
    <row r="386" spans="4:4" ht="15.75" customHeight="1" x14ac:dyDescent="0.2">
      <c r="D386" s="66"/>
    </row>
    <row r="387" spans="4:4" ht="15.75" customHeight="1" x14ac:dyDescent="0.2">
      <c r="D387" s="66"/>
    </row>
    <row r="388" spans="4:4" ht="15.75" customHeight="1" x14ac:dyDescent="0.2">
      <c r="D388" s="66"/>
    </row>
    <row r="389" spans="4:4" ht="15.75" customHeight="1" x14ac:dyDescent="0.2">
      <c r="D389" s="66"/>
    </row>
    <row r="390" spans="4:4" ht="15.75" customHeight="1" x14ac:dyDescent="0.2">
      <c r="D390" s="66"/>
    </row>
    <row r="391" spans="4:4" ht="15.75" customHeight="1" x14ac:dyDescent="0.2">
      <c r="D391" s="66"/>
    </row>
    <row r="392" spans="4:4" ht="15.75" customHeight="1" x14ac:dyDescent="0.2">
      <c r="D392" s="66"/>
    </row>
    <row r="393" spans="4:4" ht="15.75" customHeight="1" x14ac:dyDescent="0.2">
      <c r="D393" s="66"/>
    </row>
    <row r="394" spans="4:4" ht="15.75" customHeight="1" x14ac:dyDescent="0.2">
      <c r="D394" s="66"/>
    </row>
    <row r="395" spans="4:4" ht="15.75" customHeight="1" x14ac:dyDescent="0.2">
      <c r="D395" s="66"/>
    </row>
    <row r="396" spans="4:4" ht="15.75" customHeight="1" x14ac:dyDescent="0.2">
      <c r="D396" s="66"/>
    </row>
    <row r="397" spans="4:4" ht="15.75" customHeight="1" x14ac:dyDescent="0.2">
      <c r="D397" s="66"/>
    </row>
    <row r="398" spans="4:4" ht="15.75" customHeight="1" x14ac:dyDescent="0.2">
      <c r="D398" s="66"/>
    </row>
    <row r="399" spans="4:4" ht="15.75" customHeight="1" x14ac:dyDescent="0.2">
      <c r="D399" s="66"/>
    </row>
    <row r="400" spans="4:4" ht="15.75" customHeight="1" x14ac:dyDescent="0.2">
      <c r="D400" s="66"/>
    </row>
    <row r="401" spans="4:4" ht="15.75" customHeight="1" x14ac:dyDescent="0.2">
      <c r="D401" s="66"/>
    </row>
    <row r="402" spans="4:4" ht="15.75" customHeight="1" x14ac:dyDescent="0.2">
      <c r="D402" s="66"/>
    </row>
    <row r="403" spans="4:4" ht="15.75" customHeight="1" x14ac:dyDescent="0.2">
      <c r="D403" s="66"/>
    </row>
    <row r="404" spans="4:4" ht="15.75" customHeight="1" x14ac:dyDescent="0.2">
      <c r="D404" s="66"/>
    </row>
    <row r="405" spans="4:4" ht="15.75" customHeight="1" x14ac:dyDescent="0.2">
      <c r="D405" s="66"/>
    </row>
    <row r="406" spans="4:4" ht="15.75" customHeight="1" x14ac:dyDescent="0.2">
      <c r="D406" s="66"/>
    </row>
    <row r="407" spans="4:4" ht="15.75" customHeight="1" x14ac:dyDescent="0.2">
      <c r="D407" s="66"/>
    </row>
    <row r="408" spans="4:4" ht="15.75" customHeight="1" x14ac:dyDescent="0.2">
      <c r="D408" s="66"/>
    </row>
    <row r="409" spans="4:4" ht="15.75" customHeight="1" x14ac:dyDescent="0.2">
      <c r="D409" s="66"/>
    </row>
    <row r="410" spans="4:4" ht="15.75" customHeight="1" x14ac:dyDescent="0.2">
      <c r="D410" s="66"/>
    </row>
    <row r="411" spans="4:4" ht="15.75" customHeight="1" x14ac:dyDescent="0.2">
      <c r="D411" s="66"/>
    </row>
    <row r="412" spans="4:4" ht="15.75" customHeight="1" x14ac:dyDescent="0.2">
      <c r="D412" s="66"/>
    </row>
    <row r="413" spans="4:4" ht="15.75" customHeight="1" x14ac:dyDescent="0.2">
      <c r="D413" s="66"/>
    </row>
    <row r="414" spans="4:4" ht="15.75" customHeight="1" x14ac:dyDescent="0.2">
      <c r="D414" s="66"/>
    </row>
    <row r="415" spans="4:4" ht="15.75" customHeight="1" x14ac:dyDescent="0.2">
      <c r="D415" s="66"/>
    </row>
    <row r="416" spans="4:4" ht="15.75" customHeight="1" x14ac:dyDescent="0.2">
      <c r="D416" s="66"/>
    </row>
    <row r="417" spans="4:4" ht="15.75" customHeight="1" x14ac:dyDescent="0.2">
      <c r="D417" s="66"/>
    </row>
    <row r="418" spans="4:4" ht="15.75" customHeight="1" x14ac:dyDescent="0.2">
      <c r="D418" s="66"/>
    </row>
    <row r="419" spans="4:4" ht="15.75" customHeight="1" x14ac:dyDescent="0.2">
      <c r="D419" s="66"/>
    </row>
    <row r="420" spans="4:4" ht="15.75" customHeight="1" x14ac:dyDescent="0.2">
      <c r="D420" s="66"/>
    </row>
    <row r="421" spans="4:4" ht="15.75" customHeight="1" x14ac:dyDescent="0.2">
      <c r="D421" s="66"/>
    </row>
    <row r="422" spans="4:4" ht="15.75" customHeight="1" x14ac:dyDescent="0.2">
      <c r="D422" s="66"/>
    </row>
    <row r="423" spans="4:4" ht="15.75" customHeight="1" x14ac:dyDescent="0.2">
      <c r="D423" s="66"/>
    </row>
    <row r="424" spans="4:4" ht="15.75" customHeight="1" x14ac:dyDescent="0.2">
      <c r="D424" s="66"/>
    </row>
    <row r="425" spans="4:4" ht="15.75" customHeight="1" x14ac:dyDescent="0.2">
      <c r="D425" s="66"/>
    </row>
    <row r="426" spans="4:4" ht="15.75" customHeight="1" x14ac:dyDescent="0.2">
      <c r="D426" s="66"/>
    </row>
    <row r="427" spans="4:4" ht="15.75" customHeight="1" x14ac:dyDescent="0.2">
      <c r="D427" s="66"/>
    </row>
    <row r="428" spans="4:4" ht="15.75" customHeight="1" x14ac:dyDescent="0.2">
      <c r="D428" s="66"/>
    </row>
    <row r="429" spans="4:4" ht="15.75" customHeight="1" x14ac:dyDescent="0.2">
      <c r="D429" s="66"/>
    </row>
    <row r="430" spans="4:4" ht="15.75" customHeight="1" x14ac:dyDescent="0.2">
      <c r="D430" s="66"/>
    </row>
    <row r="431" spans="4:4" ht="15.75" customHeight="1" x14ac:dyDescent="0.2">
      <c r="D431" s="66"/>
    </row>
    <row r="432" spans="4:4" ht="15.75" customHeight="1" x14ac:dyDescent="0.2">
      <c r="D432" s="66"/>
    </row>
    <row r="433" spans="4:4" ht="15.75" customHeight="1" x14ac:dyDescent="0.2">
      <c r="D433" s="66"/>
    </row>
    <row r="434" spans="4:4" ht="15.75" customHeight="1" x14ac:dyDescent="0.2">
      <c r="D434" s="66"/>
    </row>
    <row r="435" spans="4:4" ht="15.75" customHeight="1" x14ac:dyDescent="0.2">
      <c r="D435" s="66"/>
    </row>
    <row r="436" spans="4:4" ht="15.75" customHeight="1" x14ac:dyDescent="0.2">
      <c r="D436" s="66"/>
    </row>
    <row r="437" spans="4:4" ht="15.75" customHeight="1" x14ac:dyDescent="0.2">
      <c r="D437" s="66"/>
    </row>
    <row r="438" spans="4:4" ht="15.75" customHeight="1" x14ac:dyDescent="0.2">
      <c r="D438" s="66"/>
    </row>
    <row r="439" spans="4:4" ht="15.75" customHeight="1" x14ac:dyDescent="0.2">
      <c r="D439" s="66"/>
    </row>
    <row r="440" spans="4:4" ht="15.75" customHeight="1" x14ac:dyDescent="0.2">
      <c r="D440" s="66"/>
    </row>
    <row r="441" spans="4:4" ht="15.75" customHeight="1" x14ac:dyDescent="0.2">
      <c r="D441" s="66"/>
    </row>
    <row r="442" spans="4:4" ht="15.75" customHeight="1" x14ac:dyDescent="0.2">
      <c r="D442" s="66"/>
    </row>
    <row r="443" spans="4:4" ht="15.75" customHeight="1" x14ac:dyDescent="0.2">
      <c r="D443" s="66"/>
    </row>
    <row r="444" spans="4:4" ht="15.75" customHeight="1" x14ac:dyDescent="0.2">
      <c r="D444" s="66"/>
    </row>
    <row r="445" spans="4:4" ht="15.75" customHeight="1" x14ac:dyDescent="0.2">
      <c r="D445" s="66"/>
    </row>
    <row r="446" spans="4:4" ht="15.75" customHeight="1" x14ac:dyDescent="0.2">
      <c r="D446" s="66"/>
    </row>
    <row r="447" spans="4:4" ht="15.75" customHeight="1" x14ac:dyDescent="0.2">
      <c r="D447" s="66"/>
    </row>
    <row r="448" spans="4:4" ht="15.75" customHeight="1" x14ac:dyDescent="0.2">
      <c r="D448" s="66"/>
    </row>
    <row r="449" spans="4:4" ht="15.75" customHeight="1" x14ac:dyDescent="0.2">
      <c r="D449" s="66"/>
    </row>
    <row r="450" spans="4:4" ht="15.75" customHeight="1" x14ac:dyDescent="0.2">
      <c r="D450" s="66"/>
    </row>
    <row r="451" spans="4:4" ht="15.75" customHeight="1" x14ac:dyDescent="0.2">
      <c r="D451" s="66"/>
    </row>
    <row r="452" spans="4:4" ht="15.75" customHeight="1" x14ac:dyDescent="0.2">
      <c r="D452" s="66"/>
    </row>
    <row r="453" spans="4:4" ht="15.75" customHeight="1" x14ac:dyDescent="0.2">
      <c r="D453" s="66"/>
    </row>
    <row r="454" spans="4:4" ht="15.75" customHeight="1" x14ac:dyDescent="0.2">
      <c r="D454" s="66"/>
    </row>
    <row r="455" spans="4:4" ht="15.75" customHeight="1" x14ac:dyDescent="0.2">
      <c r="D455" s="66"/>
    </row>
    <row r="456" spans="4:4" ht="15.75" customHeight="1" x14ac:dyDescent="0.2">
      <c r="D456" s="66"/>
    </row>
    <row r="457" spans="4:4" ht="15.75" customHeight="1" x14ac:dyDescent="0.2">
      <c r="D457" s="66"/>
    </row>
    <row r="458" spans="4:4" ht="15.75" customHeight="1" x14ac:dyDescent="0.2">
      <c r="D458" s="66"/>
    </row>
    <row r="459" spans="4:4" ht="15.75" customHeight="1" x14ac:dyDescent="0.2">
      <c r="D459" s="66"/>
    </row>
    <row r="460" spans="4:4" ht="15.75" customHeight="1" x14ac:dyDescent="0.2">
      <c r="D460" s="66"/>
    </row>
    <row r="461" spans="4:4" ht="15.75" customHeight="1" x14ac:dyDescent="0.2">
      <c r="D461" s="66"/>
    </row>
    <row r="462" spans="4:4" ht="15.75" customHeight="1" x14ac:dyDescent="0.2">
      <c r="D462" s="66"/>
    </row>
    <row r="463" spans="4:4" ht="15.75" customHeight="1" x14ac:dyDescent="0.2">
      <c r="D463" s="66"/>
    </row>
    <row r="464" spans="4:4" ht="15.75" customHeight="1" x14ac:dyDescent="0.2">
      <c r="D464" s="66"/>
    </row>
    <row r="465" spans="4:4" ht="15.75" customHeight="1" x14ac:dyDescent="0.2">
      <c r="D465" s="66"/>
    </row>
    <row r="466" spans="4:4" ht="15.75" customHeight="1" x14ac:dyDescent="0.2">
      <c r="D466" s="66"/>
    </row>
    <row r="467" spans="4:4" ht="15.75" customHeight="1" x14ac:dyDescent="0.2">
      <c r="D467" s="66"/>
    </row>
    <row r="468" spans="4:4" ht="15.75" customHeight="1" x14ac:dyDescent="0.2">
      <c r="D468" s="66"/>
    </row>
    <row r="469" spans="4:4" ht="15.75" customHeight="1" x14ac:dyDescent="0.2">
      <c r="D469" s="66"/>
    </row>
    <row r="470" spans="4:4" ht="15.75" customHeight="1" x14ac:dyDescent="0.2">
      <c r="D470" s="66"/>
    </row>
    <row r="471" spans="4:4" ht="15.75" customHeight="1" x14ac:dyDescent="0.2">
      <c r="D471" s="66"/>
    </row>
    <row r="472" spans="4:4" ht="15.75" customHeight="1" x14ac:dyDescent="0.2">
      <c r="D472" s="66"/>
    </row>
    <row r="473" spans="4:4" ht="15.75" customHeight="1" x14ac:dyDescent="0.2">
      <c r="D473" s="66"/>
    </row>
    <row r="474" spans="4:4" ht="15.75" customHeight="1" x14ac:dyDescent="0.2">
      <c r="D474" s="66"/>
    </row>
    <row r="475" spans="4:4" ht="15.75" customHeight="1" x14ac:dyDescent="0.2">
      <c r="D475" s="66"/>
    </row>
    <row r="476" spans="4:4" ht="15.75" customHeight="1" x14ac:dyDescent="0.2">
      <c r="D476" s="66"/>
    </row>
    <row r="477" spans="4:4" ht="15.75" customHeight="1" x14ac:dyDescent="0.2">
      <c r="D477" s="66"/>
    </row>
    <row r="478" spans="4:4" ht="15.75" customHeight="1" x14ac:dyDescent="0.2">
      <c r="D478" s="66"/>
    </row>
    <row r="479" spans="4:4" ht="15.75" customHeight="1" x14ac:dyDescent="0.2">
      <c r="D479" s="66"/>
    </row>
    <row r="480" spans="4:4" ht="15.75" customHeight="1" x14ac:dyDescent="0.2">
      <c r="D480" s="66"/>
    </row>
    <row r="481" spans="4:4" ht="15.75" customHeight="1" x14ac:dyDescent="0.2">
      <c r="D481" s="66"/>
    </row>
    <row r="482" spans="4:4" ht="15.75" customHeight="1" x14ac:dyDescent="0.2">
      <c r="D482" s="66"/>
    </row>
    <row r="483" spans="4:4" ht="15.75" customHeight="1" x14ac:dyDescent="0.2">
      <c r="D483" s="66"/>
    </row>
    <row r="484" spans="4:4" ht="15.75" customHeight="1" x14ac:dyDescent="0.2">
      <c r="D484" s="66"/>
    </row>
    <row r="485" spans="4:4" ht="15.75" customHeight="1" x14ac:dyDescent="0.2">
      <c r="D485" s="66"/>
    </row>
    <row r="486" spans="4:4" ht="15.75" customHeight="1" x14ac:dyDescent="0.2">
      <c r="D486" s="66"/>
    </row>
    <row r="487" spans="4:4" ht="15.75" customHeight="1" x14ac:dyDescent="0.2">
      <c r="D487" s="66"/>
    </row>
    <row r="488" spans="4:4" ht="15.75" customHeight="1" x14ac:dyDescent="0.2">
      <c r="D488" s="66"/>
    </row>
    <row r="489" spans="4:4" ht="15.75" customHeight="1" x14ac:dyDescent="0.2">
      <c r="D489" s="66"/>
    </row>
    <row r="490" spans="4:4" ht="15.75" customHeight="1" x14ac:dyDescent="0.2">
      <c r="D490" s="66"/>
    </row>
    <row r="491" spans="4:4" ht="15.75" customHeight="1" x14ac:dyDescent="0.2">
      <c r="D491" s="66"/>
    </row>
    <row r="492" spans="4:4" ht="15.75" customHeight="1" x14ac:dyDescent="0.2">
      <c r="D492" s="66"/>
    </row>
    <row r="493" spans="4:4" ht="15.75" customHeight="1" x14ac:dyDescent="0.2">
      <c r="D493" s="66"/>
    </row>
    <row r="494" spans="4:4" ht="15.75" customHeight="1" x14ac:dyDescent="0.2">
      <c r="D494" s="66"/>
    </row>
    <row r="495" spans="4:4" ht="15.75" customHeight="1" x14ac:dyDescent="0.2">
      <c r="D495" s="66"/>
    </row>
    <row r="496" spans="4:4" ht="15.75" customHeight="1" x14ac:dyDescent="0.2">
      <c r="D496" s="66"/>
    </row>
    <row r="497" spans="4:4" ht="15.75" customHeight="1" x14ac:dyDescent="0.2">
      <c r="D497" s="66"/>
    </row>
    <row r="498" spans="4:4" ht="15.75" customHeight="1" x14ac:dyDescent="0.2">
      <c r="D498" s="66"/>
    </row>
    <row r="499" spans="4:4" ht="15.75" customHeight="1" x14ac:dyDescent="0.2">
      <c r="D499" s="66"/>
    </row>
    <row r="500" spans="4:4" ht="15.75" customHeight="1" x14ac:dyDescent="0.2">
      <c r="D500" s="66"/>
    </row>
    <row r="501" spans="4:4" ht="15.75" customHeight="1" x14ac:dyDescent="0.2">
      <c r="D501" s="66"/>
    </row>
    <row r="502" spans="4:4" ht="15.75" customHeight="1" x14ac:dyDescent="0.2">
      <c r="D502" s="66"/>
    </row>
    <row r="503" spans="4:4" ht="15.75" customHeight="1" x14ac:dyDescent="0.2">
      <c r="D503" s="66"/>
    </row>
    <row r="504" spans="4:4" ht="15.75" customHeight="1" x14ac:dyDescent="0.2">
      <c r="D504" s="66"/>
    </row>
    <row r="505" spans="4:4" ht="15.75" customHeight="1" x14ac:dyDescent="0.2">
      <c r="D505" s="66"/>
    </row>
    <row r="506" spans="4:4" ht="15.75" customHeight="1" x14ac:dyDescent="0.2">
      <c r="D506" s="66"/>
    </row>
    <row r="507" spans="4:4" ht="15.75" customHeight="1" x14ac:dyDescent="0.2">
      <c r="D507" s="66"/>
    </row>
    <row r="508" spans="4:4" ht="15.75" customHeight="1" x14ac:dyDescent="0.2">
      <c r="D508" s="66"/>
    </row>
    <row r="509" spans="4:4" ht="15.75" customHeight="1" x14ac:dyDescent="0.2">
      <c r="D509" s="66"/>
    </row>
    <row r="510" spans="4:4" ht="15.75" customHeight="1" x14ac:dyDescent="0.2">
      <c r="D510" s="66"/>
    </row>
    <row r="511" spans="4:4" ht="15.75" customHeight="1" x14ac:dyDescent="0.2">
      <c r="D511" s="66"/>
    </row>
    <row r="512" spans="4:4" ht="15.75" customHeight="1" x14ac:dyDescent="0.2">
      <c r="D512" s="66"/>
    </row>
    <row r="513" spans="4:4" ht="15.75" customHeight="1" x14ac:dyDescent="0.2">
      <c r="D513" s="66"/>
    </row>
    <row r="514" spans="4:4" ht="15.75" customHeight="1" x14ac:dyDescent="0.2">
      <c r="D514" s="66"/>
    </row>
    <row r="515" spans="4:4" ht="15.75" customHeight="1" x14ac:dyDescent="0.2">
      <c r="D515" s="66"/>
    </row>
    <row r="516" spans="4:4" ht="15.75" customHeight="1" x14ac:dyDescent="0.2">
      <c r="D516" s="66"/>
    </row>
    <row r="517" spans="4:4" ht="15.75" customHeight="1" x14ac:dyDescent="0.2">
      <c r="D517" s="66"/>
    </row>
    <row r="518" spans="4:4" ht="15.75" customHeight="1" x14ac:dyDescent="0.2">
      <c r="D518" s="66"/>
    </row>
    <row r="519" spans="4:4" ht="15.75" customHeight="1" x14ac:dyDescent="0.2">
      <c r="D519" s="66"/>
    </row>
    <row r="520" spans="4:4" ht="15.75" customHeight="1" x14ac:dyDescent="0.2">
      <c r="D520" s="66"/>
    </row>
    <row r="521" spans="4:4" ht="15.75" customHeight="1" x14ac:dyDescent="0.2">
      <c r="D521" s="66"/>
    </row>
    <row r="522" spans="4:4" ht="15.75" customHeight="1" x14ac:dyDescent="0.2">
      <c r="D522" s="66"/>
    </row>
    <row r="523" spans="4:4" ht="15.75" customHeight="1" x14ac:dyDescent="0.2">
      <c r="D523" s="66"/>
    </row>
    <row r="524" spans="4:4" ht="15.75" customHeight="1" x14ac:dyDescent="0.2">
      <c r="D524" s="66"/>
    </row>
    <row r="525" spans="4:4" ht="15.75" customHeight="1" x14ac:dyDescent="0.2">
      <c r="D525" s="66"/>
    </row>
    <row r="526" spans="4:4" ht="15.75" customHeight="1" x14ac:dyDescent="0.2">
      <c r="D526" s="66"/>
    </row>
    <row r="527" spans="4:4" ht="15.75" customHeight="1" x14ac:dyDescent="0.2">
      <c r="D527" s="66"/>
    </row>
    <row r="528" spans="4:4" ht="15.75" customHeight="1" x14ac:dyDescent="0.2">
      <c r="D528" s="66"/>
    </row>
    <row r="529" spans="4:4" ht="15.75" customHeight="1" x14ac:dyDescent="0.2">
      <c r="D529" s="66"/>
    </row>
    <row r="530" spans="4:4" ht="15.75" customHeight="1" x14ac:dyDescent="0.2">
      <c r="D530" s="66"/>
    </row>
    <row r="531" spans="4:4" ht="15.75" customHeight="1" x14ac:dyDescent="0.2">
      <c r="D531" s="66"/>
    </row>
    <row r="532" spans="4:4" ht="15.75" customHeight="1" x14ac:dyDescent="0.2">
      <c r="D532" s="66"/>
    </row>
    <row r="533" spans="4:4" ht="15.75" customHeight="1" x14ac:dyDescent="0.2">
      <c r="D533" s="66"/>
    </row>
    <row r="534" spans="4:4" ht="15.75" customHeight="1" x14ac:dyDescent="0.2">
      <c r="D534" s="66"/>
    </row>
    <row r="535" spans="4:4" ht="15.75" customHeight="1" x14ac:dyDescent="0.2">
      <c r="D535" s="66"/>
    </row>
    <row r="536" spans="4:4" ht="15.75" customHeight="1" x14ac:dyDescent="0.2">
      <c r="D536" s="66"/>
    </row>
    <row r="537" spans="4:4" ht="15.75" customHeight="1" x14ac:dyDescent="0.2">
      <c r="D537" s="66"/>
    </row>
    <row r="538" spans="4:4" ht="15.75" customHeight="1" x14ac:dyDescent="0.2">
      <c r="D538" s="66"/>
    </row>
    <row r="539" spans="4:4" ht="15.75" customHeight="1" x14ac:dyDescent="0.2">
      <c r="D539" s="66"/>
    </row>
    <row r="540" spans="4:4" ht="15.75" customHeight="1" x14ac:dyDescent="0.2">
      <c r="D540" s="66"/>
    </row>
    <row r="541" spans="4:4" ht="15.75" customHeight="1" x14ac:dyDescent="0.2">
      <c r="D541" s="66"/>
    </row>
    <row r="542" spans="4:4" ht="15.75" customHeight="1" x14ac:dyDescent="0.2">
      <c r="D542" s="66"/>
    </row>
    <row r="543" spans="4:4" ht="15.75" customHeight="1" x14ac:dyDescent="0.2">
      <c r="D543" s="66"/>
    </row>
    <row r="544" spans="4:4" ht="15.75" customHeight="1" x14ac:dyDescent="0.2">
      <c r="D544" s="66"/>
    </row>
    <row r="545" spans="4:4" ht="15.75" customHeight="1" x14ac:dyDescent="0.2">
      <c r="D545" s="66"/>
    </row>
    <row r="546" spans="4:4" ht="15.75" customHeight="1" x14ac:dyDescent="0.2">
      <c r="D546" s="66"/>
    </row>
    <row r="547" spans="4:4" ht="15.75" customHeight="1" x14ac:dyDescent="0.2">
      <c r="D547" s="66"/>
    </row>
    <row r="548" spans="4:4" ht="15.75" customHeight="1" x14ac:dyDescent="0.2">
      <c r="D548" s="66"/>
    </row>
    <row r="549" spans="4:4" ht="15.75" customHeight="1" x14ac:dyDescent="0.2">
      <c r="D549" s="66"/>
    </row>
    <row r="550" spans="4:4" ht="15.75" customHeight="1" x14ac:dyDescent="0.2">
      <c r="D550" s="66"/>
    </row>
    <row r="551" spans="4:4" ht="15.75" customHeight="1" x14ac:dyDescent="0.2">
      <c r="D551" s="66"/>
    </row>
    <row r="552" spans="4:4" ht="15.75" customHeight="1" x14ac:dyDescent="0.2">
      <c r="D552" s="66"/>
    </row>
    <row r="553" spans="4:4" ht="15.75" customHeight="1" x14ac:dyDescent="0.2">
      <c r="D553" s="66"/>
    </row>
    <row r="554" spans="4:4" ht="15.75" customHeight="1" x14ac:dyDescent="0.2">
      <c r="D554" s="66"/>
    </row>
    <row r="555" spans="4:4" ht="15.75" customHeight="1" x14ac:dyDescent="0.2">
      <c r="D555" s="66"/>
    </row>
    <row r="556" spans="4:4" ht="15.75" customHeight="1" x14ac:dyDescent="0.2">
      <c r="D556" s="66"/>
    </row>
    <row r="557" spans="4:4" ht="15.75" customHeight="1" x14ac:dyDescent="0.2">
      <c r="D557" s="66"/>
    </row>
    <row r="558" spans="4:4" ht="15.75" customHeight="1" x14ac:dyDescent="0.2">
      <c r="D558" s="66"/>
    </row>
    <row r="559" spans="4:4" ht="15.75" customHeight="1" x14ac:dyDescent="0.2">
      <c r="D559" s="66"/>
    </row>
    <row r="560" spans="4:4" ht="15.75" customHeight="1" x14ac:dyDescent="0.2">
      <c r="D560" s="66"/>
    </row>
    <row r="561" spans="4:4" ht="15.75" customHeight="1" x14ac:dyDescent="0.2">
      <c r="D561" s="66"/>
    </row>
    <row r="562" spans="4:4" ht="15.75" customHeight="1" x14ac:dyDescent="0.2">
      <c r="D562" s="66"/>
    </row>
    <row r="563" spans="4:4" ht="15.75" customHeight="1" x14ac:dyDescent="0.2">
      <c r="D563" s="66"/>
    </row>
    <row r="564" spans="4:4" ht="15.75" customHeight="1" x14ac:dyDescent="0.2">
      <c r="D564" s="66"/>
    </row>
    <row r="565" spans="4:4" ht="15.75" customHeight="1" x14ac:dyDescent="0.2">
      <c r="D565" s="66"/>
    </row>
    <row r="566" spans="4:4" ht="15.75" customHeight="1" x14ac:dyDescent="0.2">
      <c r="D566" s="66"/>
    </row>
    <row r="567" spans="4:4" ht="15.75" customHeight="1" x14ac:dyDescent="0.2">
      <c r="D567" s="66"/>
    </row>
    <row r="568" spans="4:4" ht="15.75" customHeight="1" x14ac:dyDescent="0.2">
      <c r="D568" s="66"/>
    </row>
    <row r="569" spans="4:4" ht="15.75" customHeight="1" x14ac:dyDescent="0.2">
      <c r="D569" s="66"/>
    </row>
    <row r="570" spans="4:4" ht="15.75" customHeight="1" x14ac:dyDescent="0.2">
      <c r="D570" s="66"/>
    </row>
    <row r="571" spans="4:4" ht="15.75" customHeight="1" x14ac:dyDescent="0.2">
      <c r="D571" s="66"/>
    </row>
    <row r="572" spans="4:4" ht="15.75" customHeight="1" x14ac:dyDescent="0.2">
      <c r="D572" s="66"/>
    </row>
    <row r="573" spans="4:4" ht="15.75" customHeight="1" x14ac:dyDescent="0.2">
      <c r="D573" s="66"/>
    </row>
    <row r="574" spans="4:4" ht="15.75" customHeight="1" x14ac:dyDescent="0.2">
      <c r="D574" s="66"/>
    </row>
    <row r="575" spans="4:4" ht="15.75" customHeight="1" x14ac:dyDescent="0.2">
      <c r="D575" s="66"/>
    </row>
    <row r="576" spans="4:4" ht="15.75" customHeight="1" x14ac:dyDescent="0.2">
      <c r="D576" s="66"/>
    </row>
    <row r="577" spans="4:4" ht="15.75" customHeight="1" x14ac:dyDescent="0.2">
      <c r="D577" s="66"/>
    </row>
    <row r="578" spans="4:4" ht="15.75" customHeight="1" x14ac:dyDescent="0.2">
      <c r="D578" s="66"/>
    </row>
    <row r="579" spans="4:4" ht="15.75" customHeight="1" x14ac:dyDescent="0.2">
      <c r="D579" s="66"/>
    </row>
    <row r="580" spans="4:4" ht="15.75" customHeight="1" x14ac:dyDescent="0.2">
      <c r="D580" s="66"/>
    </row>
    <row r="581" spans="4:4" ht="15.75" customHeight="1" x14ac:dyDescent="0.2">
      <c r="D581" s="66"/>
    </row>
    <row r="582" spans="4:4" ht="15.75" customHeight="1" x14ac:dyDescent="0.2">
      <c r="D582" s="66"/>
    </row>
    <row r="583" spans="4:4" ht="15.75" customHeight="1" x14ac:dyDescent="0.2">
      <c r="D583" s="66"/>
    </row>
    <row r="584" spans="4:4" ht="15.75" customHeight="1" x14ac:dyDescent="0.2">
      <c r="D584" s="66"/>
    </row>
    <row r="585" spans="4:4" ht="15.75" customHeight="1" x14ac:dyDescent="0.2">
      <c r="D585" s="66"/>
    </row>
    <row r="586" spans="4:4" ht="15.75" customHeight="1" x14ac:dyDescent="0.2">
      <c r="D586" s="66"/>
    </row>
    <row r="587" spans="4:4" ht="15.75" customHeight="1" x14ac:dyDescent="0.2">
      <c r="D587" s="66"/>
    </row>
    <row r="588" spans="4:4" ht="15.75" customHeight="1" x14ac:dyDescent="0.2">
      <c r="D588" s="66"/>
    </row>
    <row r="589" spans="4:4" ht="15.75" customHeight="1" x14ac:dyDescent="0.2">
      <c r="D589" s="66"/>
    </row>
    <row r="590" spans="4:4" ht="15.75" customHeight="1" x14ac:dyDescent="0.2">
      <c r="D590" s="66"/>
    </row>
    <row r="591" spans="4:4" ht="15.75" customHeight="1" x14ac:dyDescent="0.2">
      <c r="D591" s="66"/>
    </row>
    <row r="592" spans="4:4" ht="15.75" customHeight="1" x14ac:dyDescent="0.2">
      <c r="D592" s="66"/>
    </row>
    <row r="593" spans="4:4" ht="15.75" customHeight="1" x14ac:dyDescent="0.2">
      <c r="D593" s="66"/>
    </row>
    <row r="594" spans="4:4" ht="15.75" customHeight="1" x14ac:dyDescent="0.2">
      <c r="D594" s="66"/>
    </row>
    <row r="595" spans="4:4" ht="15.75" customHeight="1" x14ac:dyDescent="0.2">
      <c r="D595" s="66"/>
    </row>
    <row r="596" spans="4:4" ht="15.75" customHeight="1" x14ac:dyDescent="0.2">
      <c r="D596" s="66"/>
    </row>
    <row r="597" spans="4:4" ht="15.75" customHeight="1" x14ac:dyDescent="0.2">
      <c r="D597" s="66"/>
    </row>
    <row r="598" spans="4:4" ht="15.75" customHeight="1" x14ac:dyDescent="0.2">
      <c r="D598" s="66"/>
    </row>
    <row r="599" spans="4:4" ht="15.75" customHeight="1" x14ac:dyDescent="0.2">
      <c r="D599" s="66"/>
    </row>
    <row r="600" spans="4:4" ht="15.75" customHeight="1" x14ac:dyDescent="0.2">
      <c r="D600" s="66"/>
    </row>
    <row r="601" spans="4:4" ht="15.75" customHeight="1" x14ac:dyDescent="0.2">
      <c r="D601" s="66"/>
    </row>
    <row r="602" spans="4:4" ht="15.75" customHeight="1" x14ac:dyDescent="0.2">
      <c r="D602" s="66"/>
    </row>
    <row r="603" spans="4:4" ht="15.75" customHeight="1" x14ac:dyDescent="0.2">
      <c r="D603" s="66"/>
    </row>
    <row r="604" spans="4:4" ht="15.75" customHeight="1" x14ac:dyDescent="0.2">
      <c r="D604" s="66"/>
    </row>
    <row r="605" spans="4:4" ht="15.75" customHeight="1" x14ac:dyDescent="0.2">
      <c r="D605" s="66"/>
    </row>
    <row r="606" spans="4:4" ht="15.75" customHeight="1" x14ac:dyDescent="0.2">
      <c r="D606" s="66"/>
    </row>
    <row r="607" spans="4:4" ht="15.75" customHeight="1" x14ac:dyDescent="0.2">
      <c r="D607" s="66"/>
    </row>
    <row r="608" spans="4:4" ht="15.75" customHeight="1" x14ac:dyDescent="0.2">
      <c r="D608" s="66"/>
    </row>
    <row r="609" spans="4:4" ht="15.75" customHeight="1" x14ac:dyDescent="0.2">
      <c r="D609" s="66"/>
    </row>
    <row r="610" spans="4:4" ht="15.75" customHeight="1" x14ac:dyDescent="0.2">
      <c r="D610" s="66"/>
    </row>
    <row r="611" spans="4:4" ht="15.75" customHeight="1" x14ac:dyDescent="0.2">
      <c r="D611" s="66"/>
    </row>
    <row r="612" spans="4:4" ht="15.75" customHeight="1" x14ac:dyDescent="0.2">
      <c r="D612" s="66"/>
    </row>
    <row r="613" spans="4:4" ht="15.75" customHeight="1" x14ac:dyDescent="0.2">
      <c r="D613" s="66"/>
    </row>
    <row r="614" spans="4:4" ht="15.75" customHeight="1" x14ac:dyDescent="0.2">
      <c r="D614" s="66"/>
    </row>
    <row r="615" spans="4:4" ht="15.75" customHeight="1" x14ac:dyDescent="0.2">
      <c r="D615" s="66"/>
    </row>
    <row r="616" spans="4:4" ht="15.75" customHeight="1" x14ac:dyDescent="0.2">
      <c r="D616" s="66"/>
    </row>
    <row r="617" spans="4:4" ht="15.75" customHeight="1" x14ac:dyDescent="0.2">
      <c r="D617" s="66"/>
    </row>
    <row r="618" spans="4:4" ht="15.75" customHeight="1" x14ac:dyDescent="0.2">
      <c r="D618" s="66"/>
    </row>
    <row r="619" spans="4:4" ht="15.75" customHeight="1" x14ac:dyDescent="0.2">
      <c r="D619" s="66"/>
    </row>
    <row r="620" spans="4:4" ht="15.75" customHeight="1" x14ac:dyDescent="0.2">
      <c r="D620" s="66"/>
    </row>
    <row r="621" spans="4:4" ht="15.75" customHeight="1" x14ac:dyDescent="0.2">
      <c r="D621" s="66"/>
    </row>
    <row r="622" spans="4:4" ht="15.75" customHeight="1" x14ac:dyDescent="0.2">
      <c r="D622" s="66"/>
    </row>
    <row r="623" spans="4:4" ht="15.75" customHeight="1" x14ac:dyDescent="0.2">
      <c r="D623" s="66"/>
    </row>
    <row r="624" spans="4:4" ht="15.75" customHeight="1" x14ac:dyDescent="0.2">
      <c r="D624" s="66"/>
    </row>
    <row r="625" spans="4:4" ht="15.75" customHeight="1" x14ac:dyDescent="0.2">
      <c r="D625" s="66"/>
    </row>
    <row r="626" spans="4:4" ht="15.75" customHeight="1" x14ac:dyDescent="0.2">
      <c r="D626" s="66"/>
    </row>
    <row r="627" spans="4:4" ht="15.75" customHeight="1" x14ac:dyDescent="0.2">
      <c r="D627" s="66"/>
    </row>
    <row r="628" spans="4:4" ht="15.75" customHeight="1" x14ac:dyDescent="0.2">
      <c r="D628" s="66"/>
    </row>
    <row r="629" spans="4:4" ht="15.75" customHeight="1" x14ac:dyDescent="0.2">
      <c r="D629" s="66"/>
    </row>
    <row r="630" spans="4:4" ht="15.75" customHeight="1" x14ac:dyDescent="0.2">
      <c r="D630" s="66"/>
    </row>
    <row r="631" spans="4:4" ht="15.75" customHeight="1" x14ac:dyDescent="0.2">
      <c r="D631" s="66"/>
    </row>
    <row r="632" spans="4:4" ht="15.75" customHeight="1" x14ac:dyDescent="0.2">
      <c r="D632" s="66"/>
    </row>
    <row r="633" spans="4:4" ht="15.75" customHeight="1" x14ac:dyDescent="0.2">
      <c r="D633" s="66"/>
    </row>
    <row r="634" spans="4:4" ht="15.75" customHeight="1" x14ac:dyDescent="0.2">
      <c r="D634" s="66"/>
    </row>
    <row r="635" spans="4:4" ht="15.75" customHeight="1" x14ac:dyDescent="0.2">
      <c r="D635" s="66"/>
    </row>
    <row r="636" spans="4:4" ht="15.75" customHeight="1" x14ac:dyDescent="0.2">
      <c r="D636" s="66"/>
    </row>
    <row r="637" spans="4:4" ht="15.75" customHeight="1" x14ac:dyDescent="0.2">
      <c r="D637" s="66"/>
    </row>
    <row r="638" spans="4:4" ht="15.75" customHeight="1" x14ac:dyDescent="0.2">
      <c r="D638" s="66"/>
    </row>
    <row r="639" spans="4:4" ht="15.75" customHeight="1" x14ac:dyDescent="0.2">
      <c r="D639" s="66"/>
    </row>
    <row r="640" spans="4:4" ht="15.75" customHeight="1" x14ac:dyDescent="0.2">
      <c r="D640" s="66"/>
    </row>
    <row r="641" spans="4:4" ht="15.75" customHeight="1" x14ac:dyDescent="0.2">
      <c r="D641" s="66"/>
    </row>
    <row r="642" spans="4:4" ht="15.75" customHeight="1" x14ac:dyDescent="0.2">
      <c r="D642" s="66"/>
    </row>
    <row r="643" spans="4:4" ht="15.75" customHeight="1" x14ac:dyDescent="0.2">
      <c r="D643" s="66"/>
    </row>
    <row r="644" spans="4:4" ht="15.75" customHeight="1" x14ac:dyDescent="0.2">
      <c r="D644" s="66"/>
    </row>
    <row r="645" spans="4:4" ht="15.75" customHeight="1" x14ac:dyDescent="0.2">
      <c r="D645" s="66"/>
    </row>
    <row r="646" spans="4:4" ht="15.75" customHeight="1" x14ac:dyDescent="0.2">
      <c r="D646" s="66"/>
    </row>
    <row r="647" spans="4:4" ht="15.75" customHeight="1" x14ac:dyDescent="0.2">
      <c r="D647" s="66"/>
    </row>
    <row r="648" spans="4:4" ht="15.75" customHeight="1" x14ac:dyDescent="0.2">
      <c r="D648" s="66"/>
    </row>
    <row r="649" spans="4:4" ht="15.75" customHeight="1" x14ac:dyDescent="0.2">
      <c r="D649" s="66"/>
    </row>
    <row r="650" spans="4:4" ht="15.75" customHeight="1" x14ac:dyDescent="0.2">
      <c r="D650" s="66"/>
    </row>
    <row r="651" spans="4:4" ht="15.75" customHeight="1" x14ac:dyDescent="0.2">
      <c r="D651" s="66"/>
    </row>
    <row r="652" spans="4:4" ht="15.75" customHeight="1" x14ac:dyDescent="0.2">
      <c r="D652" s="66"/>
    </row>
    <row r="653" spans="4:4" ht="15.75" customHeight="1" x14ac:dyDescent="0.2">
      <c r="D653" s="66"/>
    </row>
    <row r="654" spans="4:4" ht="15.75" customHeight="1" x14ac:dyDescent="0.2">
      <c r="D654" s="66"/>
    </row>
    <row r="655" spans="4:4" ht="15.75" customHeight="1" x14ac:dyDescent="0.2">
      <c r="D655" s="66"/>
    </row>
    <row r="656" spans="4:4" ht="15.75" customHeight="1" x14ac:dyDescent="0.2">
      <c r="D656" s="66"/>
    </row>
    <row r="657" spans="4:4" ht="15.75" customHeight="1" x14ac:dyDescent="0.2">
      <c r="D657" s="66"/>
    </row>
    <row r="658" spans="4:4" ht="15.75" customHeight="1" x14ac:dyDescent="0.2">
      <c r="D658" s="66"/>
    </row>
    <row r="659" spans="4:4" ht="15.75" customHeight="1" x14ac:dyDescent="0.2">
      <c r="D659" s="66"/>
    </row>
    <row r="660" spans="4:4" ht="15.75" customHeight="1" x14ac:dyDescent="0.2">
      <c r="D660" s="66"/>
    </row>
    <row r="661" spans="4:4" ht="15.75" customHeight="1" x14ac:dyDescent="0.2">
      <c r="D661" s="66"/>
    </row>
    <row r="662" spans="4:4" ht="15.75" customHeight="1" x14ac:dyDescent="0.2">
      <c r="D662" s="66"/>
    </row>
    <row r="663" spans="4:4" ht="15.75" customHeight="1" x14ac:dyDescent="0.2">
      <c r="D663" s="66"/>
    </row>
    <row r="664" spans="4:4" ht="15.75" customHeight="1" x14ac:dyDescent="0.2">
      <c r="D664" s="66"/>
    </row>
    <row r="665" spans="4:4" ht="15.75" customHeight="1" x14ac:dyDescent="0.2">
      <c r="D665" s="66"/>
    </row>
    <row r="666" spans="4:4" ht="15.75" customHeight="1" x14ac:dyDescent="0.2">
      <c r="D666" s="66"/>
    </row>
    <row r="667" spans="4:4" ht="15.75" customHeight="1" x14ac:dyDescent="0.2">
      <c r="D667" s="66"/>
    </row>
    <row r="668" spans="4:4" ht="15.75" customHeight="1" x14ac:dyDescent="0.2">
      <c r="D668" s="66"/>
    </row>
    <row r="669" spans="4:4" ht="15.75" customHeight="1" x14ac:dyDescent="0.2">
      <c r="D669" s="66"/>
    </row>
    <row r="670" spans="4:4" ht="15.75" customHeight="1" x14ac:dyDescent="0.2">
      <c r="D670" s="66"/>
    </row>
    <row r="671" spans="4:4" ht="15.75" customHeight="1" x14ac:dyDescent="0.2">
      <c r="D671" s="66"/>
    </row>
    <row r="672" spans="4:4" ht="15.75" customHeight="1" x14ac:dyDescent="0.2">
      <c r="D672" s="66"/>
    </row>
    <row r="673" spans="4:4" ht="15.75" customHeight="1" x14ac:dyDescent="0.2">
      <c r="D673" s="66"/>
    </row>
    <row r="674" spans="4:4" ht="15.75" customHeight="1" x14ac:dyDescent="0.2">
      <c r="D674" s="66"/>
    </row>
    <row r="675" spans="4:4" ht="15.75" customHeight="1" x14ac:dyDescent="0.2">
      <c r="D675" s="66"/>
    </row>
    <row r="676" spans="4:4" ht="15.75" customHeight="1" x14ac:dyDescent="0.2">
      <c r="D676" s="66"/>
    </row>
    <row r="677" spans="4:4" ht="15.75" customHeight="1" x14ac:dyDescent="0.2">
      <c r="D677" s="66"/>
    </row>
    <row r="678" spans="4:4" ht="15.75" customHeight="1" x14ac:dyDescent="0.2">
      <c r="D678" s="66"/>
    </row>
    <row r="679" spans="4:4" ht="15.75" customHeight="1" x14ac:dyDescent="0.2">
      <c r="D679" s="66"/>
    </row>
    <row r="680" spans="4:4" ht="15.75" customHeight="1" x14ac:dyDescent="0.2">
      <c r="D680" s="66"/>
    </row>
    <row r="681" spans="4:4" ht="15.75" customHeight="1" x14ac:dyDescent="0.2">
      <c r="D681" s="66"/>
    </row>
    <row r="682" spans="4:4" ht="15.75" customHeight="1" x14ac:dyDescent="0.2">
      <c r="D682" s="66"/>
    </row>
    <row r="683" spans="4:4" ht="15.75" customHeight="1" x14ac:dyDescent="0.2">
      <c r="D683" s="66"/>
    </row>
    <row r="684" spans="4:4" ht="15.75" customHeight="1" x14ac:dyDescent="0.2">
      <c r="D684" s="66"/>
    </row>
    <row r="685" spans="4:4" ht="15.75" customHeight="1" x14ac:dyDescent="0.2">
      <c r="D685" s="66"/>
    </row>
    <row r="686" spans="4:4" ht="15.75" customHeight="1" x14ac:dyDescent="0.2">
      <c r="D686" s="66"/>
    </row>
    <row r="687" spans="4:4" ht="15.75" customHeight="1" x14ac:dyDescent="0.2">
      <c r="D687" s="66"/>
    </row>
    <row r="688" spans="4:4" ht="15.75" customHeight="1" x14ac:dyDescent="0.2">
      <c r="D688" s="66"/>
    </row>
    <row r="689" spans="4:4" ht="15.75" customHeight="1" x14ac:dyDescent="0.2">
      <c r="D689" s="66"/>
    </row>
    <row r="690" spans="4:4" ht="15.75" customHeight="1" x14ac:dyDescent="0.2">
      <c r="D690" s="66"/>
    </row>
    <row r="691" spans="4:4" ht="15.75" customHeight="1" x14ac:dyDescent="0.2">
      <c r="D691" s="66"/>
    </row>
    <row r="692" spans="4:4" ht="15.75" customHeight="1" x14ac:dyDescent="0.2">
      <c r="D692" s="66"/>
    </row>
    <row r="693" spans="4:4" ht="15.75" customHeight="1" x14ac:dyDescent="0.2">
      <c r="D693" s="66"/>
    </row>
    <row r="694" spans="4:4" ht="15.75" customHeight="1" x14ac:dyDescent="0.2">
      <c r="D694" s="66"/>
    </row>
    <row r="695" spans="4:4" ht="15.75" customHeight="1" x14ac:dyDescent="0.2">
      <c r="D695" s="66"/>
    </row>
    <row r="696" spans="4:4" ht="15.75" customHeight="1" x14ac:dyDescent="0.2">
      <c r="D696" s="66"/>
    </row>
    <row r="697" spans="4:4" ht="15.75" customHeight="1" x14ac:dyDescent="0.2">
      <c r="D697" s="66"/>
    </row>
    <row r="698" spans="4:4" ht="15.75" customHeight="1" x14ac:dyDescent="0.2">
      <c r="D698" s="66"/>
    </row>
    <row r="699" spans="4:4" ht="15.75" customHeight="1" x14ac:dyDescent="0.2">
      <c r="D699" s="66"/>
    </row>
    <row r="700" spans="4:4" ht="15.75" customHeight="1" x14ac:dyDescent="0.2">
      <c r="D700" s="66"/>
    </row>
    <row r="701" spans="4:4" ht="15.75" customHeight="1" x14ac:dyDescent="0.2">
      <c r="D701" s="66"/>
    </row>
    <row r="702" spans="4:4" ht="15.75" customHeight="1" x14ac:dyDescent="0.2">
      <c r="D702" s="66"/>
    </row>
    <row r="703" spans="4:4" ht="15.75" customHeight="1" x14ac:dyDescent="0.2">
      <c r="D703" s="66"/>
    </row>
    <row r="704" spans="4:4" ht="15.75" customHeight="1" x14ac:dyDescent="0.2">
      <c r="D704" s="66"/>
    </row>
    <row r="705" spans="4:4" ht="15.75" customHeight="1" x14ac:dyDescent="0.2">
      <c r="D705" s="66"/>
    </row>
    <row r="706" spans="4:4" ht="15.75" customHeight="1" x14ac:dyDescent="0.2">
      <c r="D706" s="66"/>
    </row>
    <row r="707" spans="4:4" ht="15.75" customHeight="1" x14ac:dyDescent="0.2">
      <c r="D707" s="66"/>
    </row>
    <row r="708" spans="4:4" ht="15.75" customHeight="1" x14ac:dyDescent="0.2">
      <c r="D708" s="66"/>
    </row>
    <row r="709" spans="4:4" ht="15.75" customHeight="1" x14ac:dyDescent="0.2">
      <c r="D709" s="66"/>
    </row>
    <row r="710" spans="4:4" ht="15.75" customHeight="1" x14ac:dyDescent="0.2">
      <c r="D710" s="66"/>
    </row>
    <row r="711" spans="4:4" ht="15.75" customHeight="1" x14ac:dyDescent="0.2">
      <c r="D711" s="66"/>
    </row>
    <row r="712" spans="4:4" ht="15.75" customHeight="1" x14ac:dyDescent="0.2">
      <c r="D712" s="66"/>
    </row>
    <row r="713" spans="4:4" ht="15.75" customHeight="1" x14ac:dyDescent="0.2">
      <c r="D713" s="66"/>
    </row>
    <row r="714" spans="4:4" ht="15.75" customHeight="1" x14ac:dyDescent="0.2">
      <c r="D714" s="66"/>
    </row>
    <row r="715" spans="4:4" ht="15.75" customHeight="1" x14ac:dyDescent="0.2">
      <c r="D715" s="66"/>
    </row>
    <row r="716" spans="4:4" ht="15.75" customHeight="1" x14ac:dyDescent="0.2">
      <c r="D716" s="66"/>
    </row>
    <row r="717" spans="4:4" ht="15.75" customHeight="1" x14ac:dyDescent="0.2">
      <c r="D717" s="66"/>
    </row>
    <row r="718" spans="4:4" ht="15.75" customHeight="1" x14ac:dyDescent="0.2">
      <c r="D718" s="66"/>
    </row>
    <row r="719" spans="4:4" ht="15.75" customHeight="1" x14ac:dyDescent="0.2">
      <c r="D719" s="66"/>
    </row>
    <row r="720" spans="4:4" ht="15.75" customHeight="1" x14ac:dyDescent="0.2">
      <c r="D720" s="66"/>
    </row>
    <row r="721" spans="4:4" ht="15.75" customHeight="1" x14ac:dyDescent="0.2">
      <c r="D721" s="66"/>
    </row>
    <row r="722" spans="4:4" ht="15.75" customHeight="1" x14ac:dyDescent="0.2">
      <c r="D722" s="66"/>
    </row>
    <row r="723" spans="4:4" ht="15.75" customHeight="1" x14ac:dyDescent="0.2">
      <c r="D723" s="66"/>
    </row>
    <row r="724" spans="4:4" ht="15.75" customHeight="1" x14ac:dyDescent="0.2">
      <c r="D724" s="66"/>
    </row>
    <row r="725" spans="4:4" ht="15.75" customHeight="1" x14ac:dyDescent="0.2">
      <c r="D725" s="66"/>
    </row>
    <row r="726" spans="4:4" ht="15.75" customHeight="1" x14ac:dyDescent="0.2">
      <c r="D726" s="66"/>
    </row>
    <row r="727" spans="4:4" ht="15.75" customHeight="1" x14ac:dyDescent="0.2">
      <c r="D727" s="66"/>
    </row>
    <row r="728" spans="4:4" ht="15.75" customHeight="1" x14ac:dyDescent="0.2">
      <c r="D728" s="66"/>
    </row>
    <row r="729" spans="4:4" ht="15.75" customHeight="1" x14ac:dyDescent="0.2">
      <c r="D729" s="66"/>
    </row>
    <row r="730" spans="4:4" ht="15.75" customHeight="1" x14ac:dyDescent="0.2">
      <c r="D730" s="66"/>
    </row>
    <row r="731" spans="4:4" ht="15.75" customHeight="1" x14ac:dyDescent="0.2">
      <c r="D731" s="66"/>
    </row>
    <row r="732" spans="4:4" ht="15.75" customHeight="1" x14ac:dyDescent="0.2">
      <c r="D732" s="66"/>
    </row>
    <row r="733" spans="4:4" ht="15.75" customHeight="1" x14ac:dyDescent="0.2">
      <c r="D733" s="66"/>
    </row>
    <row r="734" spans="4:4" ht="15.75" customHeight="1" x14ac:dyDescent="0.2">
      <c r="D734" s="66"/>
    </row>
    <row r="735" spans="4:4" ht="15.75" customHeight="1" x14ac:dyDescent="0.2">
      <c r="D735" s="66"/>
    </row>
    <row r="736" spans="4:4" ht="15.75" customHeight="1" x14ac:dyDescent="0.2">
      <c r="D736" s="66"/>
    </row>
    <row r="737" spans="4:4" ht="15.75" customHeight="1" x14ac:dyDescent="0.2">
      <c r="D737" s="66"/>
    </row>
    <row r="738" spans="4:4" ht="15.75" customHeight="1" x14ac:dyDescent="0.2">
      <c r="D738" s="66"/>
    </row>
    <row r="739" spans="4:4" ht="15.75" customHeight="1" x14ac:dyDescent="0.2">
      <c r="D739" s="66"/>
    </row>
    <row r="740" spans="4:4" ht="15.75" customHeight="1" x14ac:dyDescent="0.2">
      <c r="D740" s="66"/>
    </row>
    <row r="741" spans="4:4" ht="15.75" customHeight="1" x14ac:dyDescent="0.2">
      <c r="D741" s="66"/>
    </row>
    <row r="742" spans="4:4" ht="15.75" customHeight="1" x14ac:dyDescent="0.2">
      <c r="D742" s="66"/>
    </row>
    <row r="743" spans="4:4" ht="15.75" customHeight="1" x14ac:dyDescent="0.2">
      <c r="D743" s="66"/>
    </row>
    <row r="744" spans="4:4" ht="15.75" customHeight="1" x14ac:dyDescent="0.2">
      <c r="D744" s="66"/>
    </row>
    <row r="745" spans="4:4" ht="15.75" customHeight="1" x14ac:dyDescent="0.2">
      <c r="D745" s="66"/>
    </row>
    <row r="746" spans="4:4" ht="15.75" customHeight="1" x14ac:dyDescent="0.2">
      <c r="D746" s="66"/>
    </row>
    <row r="747" spans="4:4" ht="15.75" customHeight="1" x14ac:dyDescent="0.2">
      <c r="D747" s="66"/>
    </row>
    <row r="748" spans="4:4" ht="15.75" customHeight="1" x14ac:dyDescent="0.2">
      <c r="D748" s="66"/>
    </row>
    <row r="749" spans="4:4" ht="15.75" customHeight="1" x14ac:dyDescent="0.2">
      <c r="D749" s="66"/>
    </row>
    <row r="750" spans="4:4" ht="15.75" customHeight="1" x14ac:dyDescent="0.2">
      <c r="D750" s="66"/>
    </row>
    <row r="751" spans="4:4" ht="15.75" customHeight="1" x14ac:dyDescent="0.2">
      <c r="D751" s="66"/>
    </row>
    <row r="752" spans="4:4" ht="15.75" customHeight="1" x14ac:dyDescent="0.2">
      <c r="D752" s="66"/>
    </row>
    <row r="753" spans="4:4" ht="15.75" customHeight="1" x14ac:dyDescent="0.2">
      <c r="D753" s="66"/>
    </row>
    <row r="754" spans="4:4" ht="15.75" customHeight="1" x14ac:dyDescent="0.2">
      <c r="D754" s="66"/>
    </row>
    <row r="755" spans="4:4" ht="15.75" customHeight="1" x14ac:dyDescent="0.2">
      <c r="D755" s="66"/>
    </row>
    <row r="756" spans="4:4" ht="15.75" customHeight="1" x14ac:dyDescent="0.2">
      <c r="D756" s="66"/>
    </row>
    <row r="757" spans="4:4" ht="15.75" customHeight="1" x14ac:dyDescent="0.2">
      <c r="D757" s="66"/>
    </row>
    <row r="758" spans="4:4" ht="15.75" customHeight="1" x14ac:dyDescent="0.2">
      <c r="D758" s="66"/>
    </row>
    <row r="759" spans="4:4" ht="15.75" customHeight="1" x14ac:dyDescent="0.2">
      <c r="D759" s="66"/>
    </row>
    <row r="760" spans="4:4" ht="15.75" customHeight="1" x14ac:dyDescent="0.2">
      <c r="D760" s="66"/>
    </row>
    <row r="761" spans="4:4" ht="15.75" customHeight="1" x14ac:dyDescent="0.2">
      <c r="D761" s="66"/>
    </row>
    <row r="762" spans="4:4" ht="15.75" customHeight="1" x14ac:dyDescent="0.2">
      <c r="D762" s="66"/>
    </row>
    <row r="763" spans="4:4" ht="15.75" customHeight="1" x14ac:dyDescent="0.2">
      <c r="D763" s="66"/>
    </row>
    <row r="764" spans="4:4" ht="15.75" customHeight="1" x14ac:dyDescent="0.2">
      <c r="D764" s="66"/>
    </row>
    <row r="765" spans="4:4" ht="15.75" customHeight="1" x14ac:dyDescent="0.2">
      <c r="D765" s="66"/>
    </row>
    <row r="766" spans="4:4" ht="15.75" customHeight="1" x14ac:dyDescent="0.2">
      <c r="D766" s="66"/>
    </row>
    <row r="767" spans="4:4" ht="15.75" customHeight="1" x14ac:dyDescent="0.2">
      <c r="D767" s="66"/>
    </row>
    <row r="768" spans="4:4" ht="15.75" customHeight="1" x14ac:dyDescent="0.2">
      <c r="D768" s="66"/>
    </row>
    <row r="769" spans="4:4" ht="15.75" customHeight="1" x14ac:dyDescent="0.2">
      <c r="D769" s="66"/>
    </row>
    <row r="770" spans="4:4" ht="15.75" customHeight="1" x14ac:dyDescent="0.2">
      <c r="D770" s="66"/>
    </row>
    <row r="771" spans="4:4" ht="15.75" customHeight="1" x14ac:dyDescent="0.2">
      <c r="D771" s="66"/>
    </row>
    <row r="772" spans="4:4" ht="15.75" customHeight="1" x14ac:dyDescent="0.2">
      <c r="D772" s="66"/>
    </row>
    <row r="773" spans="4:4" ht="15.75" customHeight="1" x14ac:dyDescent="0.2">
      <c r="D773" s="66"/>
    </row>
    <row r="774" spans="4:4" ht="15.75" customHeight="1" x14ac:dyDescent="0.2">
      <c r="D774" s="66"/>
    </row>
    <row r="775" spans="4:4" ht="15.75" customHeight="1" x14ac:dyDescent="0.2">
      <c r="D775" s="66"/>
    </row>
    <row r="776" spans="4:4" ht="15.75" customHeight="1" x14ac:dyDescent="0.2">
      <c r="D776" s="66"/>
    </row>
    <row r="777" spans="4:4" ht="15.75" customHeight="1" x14ac:dyDescent="0.2">
      <c r="D777" s="66"/>
    </row>
    <row r="778" spans="4:4" ht="15.75" customHeight="1" x14ac:dyDescent="0.2">
      <c r="D778" s="66"/>
    </row>
    <row r="779" spans="4:4" ht="15.75" customHeight="1" x14ac:dyDescent="0.2">
      <c r="D779" s="66"/>
    </row>
    <row r="780" spans="4:4" ht="15.75" customHeight="1" x14ac:dyDescent="0.2">
      <c r="D780" s="66"/>
    </row>
    <row r="781" spans="4:4" ht="15.75" customHeight="1" x14ac:dyDescent="0.2">
      <c r="D781" s="66"/>
    </row>
    <row r="782" spans="4:4" ht="15.75" customHeight="1" x14ac:dyDescent="0.2">
      <c r="D782" s="66"/>
    </row>
    <row r="783" spans="4:4" ht="15.75" customHeight="1" x14ac:dyDescent="0.2">
      <c r="D783" s="66"/>
    </row>
    <row r="784" spans="4:4" ht="15.75" customHeight="1" x14ac:dyDescent="0.2">
      <c r="D784" s="66"/>
    </row>
    <row r="785" spans="4:4" ht="15.75" customHeight="1" x14ac:dyDescent="0.2">
      <c r="D785" s="66"/>
    </row>
    <row r="786" spans="4:4" ht="15.75" customHeight="1" x14ac:dyDescent="0.2">
      <c r="D786" s="66"/>
    </row>
    <row r="787" spans="4:4" ht="15.75" customHeight="1" x14ac:dyDescent="0.2">
      <c r="D787" s="66"/>
    </row>
    <row r="788" spans="4:4" ht="15.75" customHeight="1" x14ac:dyDescent="0.2">
      <c r="D788" s="66"/>
    </row>
    <row r="789" spans="4:4" ht="15.75" customHeight="1" x14ac:dyDescent="0.2">
      <c r="D789" s="66"/>
    </row>
    <row r="790" spans="4:4" ht="15.75" customHeight="1" x14ac:dyDescent="0.2">
      <c r="D790" s="66"/>
    </row>
    <row r="791" spans="4:4" ht="15.75" customHeight="1" x14ac:dyDescent="0.2">
      <c r="D791" s="66"/>
    </row>
    <row r="792" spans="4:4" ht="15.75" customHeight="1" x14ac:dyDescent="0.2">
      <c r="D792" s="66"/>
    </row>
    <row r="793" spans="4:4" ht="15.75" customHeight="1" x14ac:dyDescent="0.2">
      <c r="D793" s="66"/>
    </row>
    <row r="794" spans="4:4" ht="15.75" customHeight="1" x14ac:dyDescent="0.2">
      <c r="D794" s="66"/>
    </row>
    <row r="795" spans="4:4" ht="15.75" customHeight="1" x14ac:dyDescent="0.2">
      <c r="D795" s="66"/>
    </row>
    <row r="796" spans="4:4" ht="15.75" customHeight="1" x14ac:dyDescent="0.2">
      <c r="D796" s="66"/>
    </row>
    <row r="797" spans="4:4" ht="15.75" customHeight="1" x14ac:dyDescent="0.2">
      <c r="D797" s="66"/>
    </row>
    <row r="798" spans="4:4" ht="15.75" customHeight="1" x14ac:dyDescent="0.2">
      <c r="D798" s="66"/>
    </row>
    <row r="799" spans="4:4" ht="15.75" customHeight="1" x14ac:dyDescent="0.2">
      <c r="D799" s="66"/>
    </row>
    <row r="800" spans="4:4" ht="15.75" customHeight="1" x14ac:dyDescent="0.2">
      <c r="D800" s="66"/>
    </row>
    <row r="801" spans="4:4" ht="15.75" customHeight="1" x14ac:dyDescent="0.2">
      <c r="D801" s="66"/>
    </row>
    <row r="802" spans="4:4" ht="15.75" customHeight="1" x14ac:dyDescent="0.2">
      <c r="D802" s="66"/>
    </row>
    <row r="803" spans="4:4" ht="15.75" customHeight="1" x14ac:dyDescent="0.2">
      <c r="D803" s="66"/>
    </row>
    <row r="804" spans="4:4" ht="15.75" customHeight="1" x14ac:dyDescent="0.2">
      <c r="D804" s="66"/>
    </row>
    <row r="805" spans="4:4" ht="15.75" customHeight="1" x14ac:dyDescent="0.2">
      <c r="D805" s="66"/>
    </row>
    <row r="806" spans="4:4" ht="15.75" customHeight="1" x14ac:dyDescent="0.2">
      <c r="D806" s="66"/>
    </row>
    <row r="807" spans="4:4" ht="15.75" customHeight="1" x14ac:dyDescent="0.2">
      <c r="D807" s="66"/>
    </row>
    <row r="808" spans="4:4" ht="15.75" customHeight="1" x14ac:dyDescent="0.2">
      <c r="D808" s="66"/>
    </row>
    <row r="809" spans="4:4" ht="15.75" customHeight="1" x14ac:dyDescent="0.2">
      <c r="D809" s="66"/>
    </row>
    <row r="810" spans="4:4" ht="15.75" customHeight="1" x14ac:dyDescent="0.2">
      <c r="D810" s="66"/>
    </row>
    <row r="811" spans="4:4" ht="15.75" customHeight="1" x14ac:dyDescent="0.2">
      <c r="D811" s="66"/>
    </row>
    <row r="812" spans="4:4" ht="15.75" customHeight="1" x14ac:dyDescent="0.2">
      <c r="D812" s="66"/>
    </row>
    <row r="813" spans="4:4" ht="15.75" customHeight="1" x14ac:dyDescent="0.2">
      <c r="D813" s="66"/>
    </row>
    <row r="814" spans="4:4" ht="15.75" customHeight="1" x14ac:dyDescent="0.2">
      <c r="D814" s="66"/>
    </row>
    <row r="815" spans="4:4" ht="15.75" customHeight="1" x14ac:dyDescent="0.2">
      <c r="D815" s="66"/>
    </row>
    <row r="816" spans="4:4" ht="15.75" customHeight="1" x14ac:dyDescent="0.2">
      <c r="D816" s="66"/>
    </row>
    <row r="817" spans="4:4" ht="15.75" customHeight="1" x14ac:dyDescent="0.2">
      <c r="D817" s="66"/>
    </row>
    <row r="818" spans="4:4" ht="15.75" customHeight="1" x14ac:dyDescent="0.2">
      <c r="D818" s="66"/>
    </row>
    <row r="819" spans="4:4" ht="15.75" customHeight="1" x14ac:dyDescent="0.2">
      <c r="D819" s="66"/>
    </row>
    <row r="820" spans="4:4" ht="15.75" customHeight="1" x14ac:dyDescent="0.2">
      <c r="D820" s="66"/>
    </row>
    <row r="821" spans="4:4" ht="15.75" customHeight="1" x14ac:dyDescent="0.2">
      <c r="D821" s="66"/>
    </row>
    <row r="822" spans="4:4" ht="15.75" customHeight="1" x14ac:dyDescent="0.2">
      <c r="D822" s="66"/>
    </row>
    <row r="823" spans="4:4" ht="15.75" customHeight="1" x14ac:dyDescent="0.2">
      <c r="D823" s="66"/>
    </row>
    <row r="824" spans="4:4" ht="15.75" customHeight="1" x14ac:dyDescent="0.2">
      <c r="D824" s="66"/>
    </row>
    <row r="825" spans="4:4" ht="15.75" customHeight="1" x14ac:dyDescent="0.2">
      <c r="D825" s="66"/>
    </row>
    <row r="826" spans="4:4" ht="15.75" customHeight="1" x14ac:dyDescent="0.2">
      <c r="D826" s="66"/>
    </row>
    <row r="827" spans="4:4" ht="15.75" customHeight="1" x14ac:dyDescent="0.2">
      <c r="D827" s="66"/>
    </row>
    <row r="828" spans="4:4" ht="15.75" customHeight="1" x14ac:dyDescent="0.2">
      <c r="D828" s="66"/>
    </row>
    <row r="829" spans="4:4" ht="15.75" customHeight="1" x14ac:dyDescent="0.2">
      <c r="D829" s="66"/>
    </row>
    <row r="830" spans="4:4" ht="15.75" customHeight="1" x14ac:dyDescent="0.2">
      <c r="D830" s="66"/>
    </row>
    <row r="831" spans="4:4" ht="15.75" customHeight="1" x14ac:dyDescent="0.2">
      <c r="D831" s="66"/>
    </row>
    <row r="832" spans="4:4" ht="15.75" customHeight="1" x14ac:dyDescent="0.2">
      <c r="D832" s="66"/>
    </row>
    <row r="833" spans="4:4" ht="15.75" customHeight="1" x14ac:dyDescent="0.2">
      <c r="D833" s="66"/>
    </row>
    <row r="834" spans="4:4" ht="15.75" customHeight="1" x14ac:dyDescent="0.2">
      <c r="D834" s="66"/>
    </row>
    <row r="835" spans="4:4" ht="15.75" customHeight="1" x14ac:dyDescent="0.2">
      <c r="D835" s="66"/>
    </row>
    <row r="836" spans="4:4" ht="15.75" customHeight="1" x14ac:dyDescent="0.2">
      <c r="D836" s="66"/>
    </row>
    <row r="837" spans="4:4" ht="15.75" customHeight="1" x14ac:dyDescent="0.2">
      <c r="D837" s="66"/>
    </row>
    <row r="838" spans="4:4" ht="15.75" customHeight="1" x14ac:dyDescent="0.2">
      <c r="D838" s="66"/>
    </row>
    <row r="839" spans="4:4" ht="15.75" customHeight="1" x14ac:dyDescent="0.2">
      <c r="D839" s="66"/>
    </row>
    <row r="840" spans="4:4" ht="15.75" customHeight="1" x14ac:dyDescent="0.2">
      <c r="D840" s="66"/>
    </row>
    <row r="841" spans="4:4" ht="15.75" customHeight="1" x14ac:dyDescent="0.2">
      <c r="D841" s="66"/>
    </row>
    <row r="842" spans="4:4" ht="15.75" customHeight="1" x14ac:dyDescent="0.2">
      <c r="D842" s="66"/>
    </row>
    <row r="843" spans="4:4" ht="15.75" customHeight="1" x14ac:dyDescent="0.2">
      <c r="D843" s="66"/>
    </row>
    <row r="844" spans="4:4" ht="15.75" customHeight="1" x14ac:dyDescent="0.2">
      <c r="D844" s="66"/>
    </row>
    <row r="845" spans="4:4" ht="15.75" customHeight="1" x14ac:dyDescent="0.2">
      <c r="D845" s="66"/>
    </row>
    <row r="846" spans="4:4" ht="15.75" customHeight="1" x14ac:dyDescent="0.2">
      <c r="D846" s="66"/>
    </row>
    <row r="847" spans="4:4" ht="15.75" customHeight="1" x14ac:dyDescent="0.2">
      <c r="D847" s="66"/>
    </row>
    <row r="848" spans="4:4" ht="15.75" customHeight="1" x14ac:dyDescent="0.2">
      <c r="D848" s="66"/>
    </row>
    <row r="849" spans="4:4" ht="15.75" customHeight="1" x14ac:dyDescent="0.2">
      <c r="D849" s="66"/>
    </row>
    <row r="850" spans="4:4" ht="15.75" customHeight="1" x14ac:dyDescent="0.2">
      <c r="D850" s="66"/>
    </row>
    <row r="851" spans="4:4" ht="15.75" customHeight="1" x14ac:dyDescent="0.2">
      <c r="D851" s="66"/>
    </row>
    <row r="852" spans="4:4" ht="15.75" customHeight="1" x14ac:dyDescent="0.2">
      <c r="D852" s="66"/>
    </row>
    <row r="853" spans="4:4" ht="15.75" customHeight="1" x14ac:dyDescent="0.2">
      <c r="D853" s="66"/>
    </row>
    <row r="854" spans="4:4" ht="15.75" customHeight="1" x14ac:dyDescent="0.2">
      <c r="D854" s="66"/>
    </row>
    <row r="855" spans="4:4" ht="15.75" customHeight="1" x14ac:dyDescent="0.2">
      <c r="D855" s="66"/>
    </row>
    <row r="856" spans="4:4" ht="15.75" customHeight="1" x14ac:dyDescent="0.2">
      <c r="D856" s="66"/>
    </row>
    <row r="857" spans="4:4" ht="15.75" customHeight="1" x14ac:dyDescent="0.2">
      <c r="D857" s="66"/>
    </row>
    <row r="858" spans="4:4" ht="15.75" customHeight="1" x14ac:dyDescent="0.2">
      <c r="D858" s="66"/>
    </row>
    <row r="859" spans="4:4" ht="15.75" customHeight="1" x14ac:dyDescent="0.2">
      <c r="D859" s="66"/>
    </row>
    <row r="860" spans="4:4" ht="15.75" customHeight="1" x14ac:dyDescent="0.2">
      <c r="D860" s="66"/>
    </row>
    <row r="861" spans="4:4" ht="15.75" customHeight="1" x14ac:dyDescent="0.2">
      <c r="D861" s="66"/>
    </row>
    <row r="862" spans="4:4" ht="15.75" customHeight="1" x14ac:dyDescent="0.2">
      <c r="D862" s="66"/>
    </row>
    <row r="863" spans="4:4" ht="15.75" customHeight="1" x14ac:dyDescent="0.2">
      <c r="D863" s="66"/>
    </row>
    <row r="864" spans="4:4" ht="15.75" customHeight="1" x14ac:dyDescent="0.2">
      <c r="D864" s="66"/>
    </row>
    <row r="865" spans="4:4" ht="15.75" customHeight="1" x14ac:dyDescent="0.2">
      <c r="D865" s="66"/>
    </row>
    <row r="866" spans="4:4" ht="15.75" customHeight="1" x14ac:dyDescent="0.2">
      <c r="D866" s="66"/>
    </row>
    <row r="867" spans="4:4" ht="15.75" customHeight="1" x14ac:dyDescent="0.2">
      <c r="D867" s="66"/>
    </row>
    <row r="868" spans="4:4" ht="15.75" customHeight="1" x14ac:dyDescent="0.2">
      <c r="D868" s="66"/>
    </row>
    <row r="869" spans="4:4" ht="15.75" customHeight="1" x14ac:dyDescent="0.2">
      <c r="D869" s="66"/>
    </row>
    <row r="870" spans="4:4" ht="15.75" customHeight="1" x14ac:dyDescent="0.2">
      <c r="D870" s="66"/>
    </row>
    <row r="871" spans="4:4" ht="15.75" customHeight="1" x14ac:dyDescent="0.2">
      <c r="D871" s="66"/>
    </row>
    <row r="872" spans="4:4" ht="15.75" customHeight="1" x14ac:dyDescent="0.2">
      <c r="D872" s="66"/>
    </row>
    <row r="873" spans="4:4" ht="15.75" customHeight="1" x14ac:dyDescent="0.2">
      <c r="D873" s="66"/>
    </row>
    <row r="874" spans="4:4" ht="15.75" customHeight="1" x14ac:dyDescent="0.2">
      <c r="D874" s="66"/>
    </row>
    <row r="875" spans="4:4" ht="15.75" customHeight="1" x14ac:dyDescent="0.2">
      <c r="D875" s="66"/>
    </row>
    <row r="876" spans="4:4" ht="15.75" customHeight="1" x14ac:dyDescent="0.2">
      <c r="D876" s="66"/>
    </row>
    <row r="877" spans="4:4" ht="15.75" customHeight="1" x14ac:dyDescent="0.2">
      <c r="D877" s="66"/>
    </row>
    <row r="878" spans="4:4" ht="15.75" customHeight="1" x14ac:dyDescent="0.2">
      <c r="D878" s="66"/>
    </row>
    <row r="879" spans="4:4" ht="15.75" customHeight="1" x14ac:dyDescent="0.2">
      <c r="D879" s="66"/>
    </row>
    <row r="880" spans="4:4" ht="15.75" customHeight="1" x14ac:dyDescent="0.2">
      <c r="D880" s="66"/>
    </row>
    <row r="881" spans="4:4" ht="15.75" customHeight="1" x14ac:dyDescent="0.2">
      <c r="D881" s="66"/>
    </row>
    <row r="882" spans="4:4" ht="15.75" customHeight="1" x14ac:dyDescent="0.2">
      <c r="D882" s="66"/>
    </row>
    <row r="883" spans="4:4" ht="15.75" customHeight="1" x14ac:dyDescent="0.2">
      <c r="D883" s="66"/>
    </row>
    <row r="884" spans="4:4" ht="15.75" customHeight="1" x14ac:dyDescent="0.2">
      <c r="D884" s="66"/>
    </row>
    <row r="885" spans="4:4" ht="15.75" customHeight="1" x14ac:dyDescent="0.2">
      <c r="D885" s="66"/>
    </row>
    <row r="886" spans="4:4" ht="15.75" customHeight="1" x14ac:dyDescent="0.2">
      <c r="D886" s="66"/>
    </row>
    <row r="887" spans="4:4" ht="15.75" customHeight="1" x14ac:dyDescent="0.2">
      <c r="D887" s="66"/>
    </row>
    <row r="888" spans="4:4" ht="15.75" customHeight="1" x14ac:dyDescent="0.2">
      <c r="D888" s="66"/>
    </row>
    <row r="889" spans="4:4" ht="15.75" customHeight="1" x14ac:dyDescent="0.2">
      <c r="D889" s="66"/>
    </row>
    <row r="890" spans="4:4" ht="15.75" customHeight="1" x14ac:dyDescent="0.2">
      <c r="D890" s="66"/>
    </row>
    <row r="891" spans="4:4" ht="15.75" customHeight="1" x14ac:dyDescent="0.2">
      <c r="D891" s="66"/>
    </row>
    <row r="892" spans="4:4" ht="15.75" customHeight="1" x14ac:dyDescent="0.2">
      <c r="D892" s="66"/>
    </row>
    <row r="893" spans="4:4" ht="15.75" customHeight="1" x14ac:dyDescent="0.2">
      <c r="D893" s="66"/>
    </row>
    <row r="894" spans="4:4" ht="15.75" customHeight="1" x14ac:dyDescent="0.2">
      <c r="D894" s="66"/>
    </row>
    <row r="895" spans="4:4" ht="15.75" customHeight="1" x14ac:dyDescent="0.2">
      <c r="D895" s="66"/>
    </row>
    <row r="896" spans="4:4" ht="15.75" customHeight="1" x14ac:dyDescent="0.2">
      <c r="D896" s="66"/>
    </row>
    <row r="897" spans="4:4" ht="15.75" customHeight="1" x14ac:dyDescent="0.2">
      <c r="D897" s="66"/>
    </row>
    <row r="898" spans="4:4" ht="15.75" customHeight="1" x14ac:dyDescent="0.2">
      <c r="D898" s="66"/>
    </row>
    <row r="899" spans="4:4" ht="15.75" customHeight="1" x14ac:dyDescent="0.2">
      <c r="D899" s="66"/>
    </row>
    <row r="900" spans="4:4" ht="15.75" customHeight="1" x14ac:dyDescent="0.2">
      <c r="D900" s="66"/>
    </row>
    <row r="901" spans="4:4" ht="15.75" customHeight="1" x14ac:dyDescent="0.2">
      <c r="D901" s="66"/>
    </row>
    <row r="902" spans="4:4" ht="15.75" customHeight="1" x14ac:dyDescent="0.2">
      <c r="D902" s="66"/>
    </row>
    <row r="903" spans="4:4" ht="15.75" customHeight="1" x14ac:dyDescent="0.2">
      <c r="D903" s="66"/>
    </row>
    <row r="904" spans="4:4" ht="15.75" customHeight="1" x14ac:dyDescent="0.2">
      <c r="D904" s="66"/>
    </row>
    <row r="905" spans="4:4" ht="15.75" customHeight="1" x14ac:dyDescent="0.2">
      <c r="D905" s="66"/>
    </row>
    <row r="906" spans="4:4" ht="15.75" customHeight="1" x14ac:dyDescent="0.2">
      <c r="D906" s="66"/>
    </row>
    <row r="907" spans="4:4" ht="15.75" customHeight="1" x14ac:dyDescent="0.2">
      <c r="D907" s="66"/>
    </row>
    <row r="908" spans="4:4" ht="15.75" customHeight="1" x14ac:dyDescent="0.2">
      <c r="D908" s="66"/>
    </row>
    <row r="909" spans="4:4" ht="15.75" customHeight="1" x14ac:dyDescent="0.2">
      <c r="D909" s="66"/>
    </row>
    <row r="910" spans="4:4" ht="15.75" customHeight="1" x14ac:dyDescent="0.2">
      <c r="D910" s="66"/>
    </row>
    <row r="911" spans="4:4" ht="15.75" customHeight="1" x14ac:dyDescent="0.2">
      <c r="D911" s="66"/>
    </row>
    <row r="912" spans="4:4" ht="15.75" customHeight="1" x14ac:dyDescent="0.2">
      <c r="D912" s="66"/>
    </row>
    <row r="913" spans="4:4" ht="15.75" customHeight="1" x14ac:dyDescent="0.2">
      <c r="D913" s="66"/>
    </row>
    <row r="914" spans="4:4" ht="15.75" customHeight="1" x14ac:dyDescent="0.2">
      <c r="D914" s="66"/>
    </row>
    <row r="915" spans="4:4" ht="15.75" customHeight="1" x14ac:dyDescent="0.2">
      <c r="D915" s="66"/>
    </row>
    <row r="916" spans="4:4" ht="15.75" customHeight="1" x14ac:dyDescent="0.2">
      <c r="D916" s="66"/>
    </row>
    <row r="917" spans="4:4" ht="15.75" customHeight="1" x14ac:dyDescent="0.2">
      <c r="D917" s="66"/>
    </row>
    <row r="918" spans="4:4" ht="15.75" customHeight="1" x14ac:dyDescent="0.2">
      <c r="D918" s="66"/>
    </row>
    <row r="919" spans="4:4" ht="15.75" customHeight="1" x14ac:dyDescent="0.2">
      <c r="D919" s="66"/>
    </row>
    <row r="920" spans="4:4" ht="15.75" customHeight="1" x14ac:dyDescent="0.2">
      <c r="D920" s="66"/>
    </row>
    <row r="921" spans="4:4" ht="15.75" customHeight="1" x14ac:dyDescent="0.2">
      <c r="D921" s="66"/>
    </row>
    <row r="922" spans="4:4" ht="15.75" customHeight="1" x14ac:dyDescent="0.2">
      <c r="D922" s="66"/>
    </row>
    <row r="923" spans="4:4" ht="15.75" customHeight="1" x14ac:dyDescent="0.2">
      <c r="D923" s="66"/>
    </row>
    <row r="924" spans="4:4" ht="15.75" customHeight="1" x14ac:dyDescent="0.2">
      <c r="D924" s="66"/>
    </row>
    <row r="925" spans="4:4" ht="15.75" customHeight="1" x14ac:dyDescent="0.2">
      <c r="D925" s="66"/>
    </row>
    <row r="926" spans="4:4" ht="15.75" customHeight="1" x14ac:dyDescent="0.2">
      <c r="D926" s="66"/>
    </row>
    <row r="927" spans="4:4" ht="15.75" customHeight="1" x14ac:dyDescent="0.2">
      <c r="D927" s="66"/>
    </row>
    <row r="928" spans="4:4" ht="15.75" customHeight="1" x14ac:dyDescent="0.2">
      <c r="D928" s="66"/>
    </row>
    <row r="929" spans="4:4" ht="15.75" customHeight="1" x14ac:dyDescent="0.2">
      <c r="D929" s="66"/>
    </row>
    <row r="930" spans="4:4" ht="15.75" customHeight="1" x14ac:dyDescent="0.2">
      <c r="D930" s="66"/>
    </row>
    <row r="931" spans="4:4" ht="15.75" customHeight="1" x14ac:dyDescent="0.2">
      <c r="D931" s="66"/>
    </row>
    <row r="932" spans="4:4" ht="15.75" customHeight="1" x14ac:dyDescent="0.2">
      <c r="D932" s="66"/>
    </row>
    <row r="933" spans="4:4" ht="15.75" customHeight="1" x14ac:dyDescent="0.2">
      <c r="D933" s="66"/>
    </row>
    <row r="934" spans="4:4" ht="15.75" customHeight="1" x14ac:dyDescent="0.2">
      <c r="D934" s="66"/>
    </row>
    <row r="935" spans="4:4" ht="15.75" customHeight="1" x14ac:dyDescent="0.2">
      <c r="D935" s="66"/>
    </row>
    <row r="936" spans="4:4" ht="15.75" customHeight="1" x14ac:dyDescent="0.2">
      <c r="D936" s="66"/>
    </row>
    <row r="937" spans="4:4" ht="15.75" customHeight="1" x14ac:dyDescent="0.2">
      <c r="D937" s="66"/>
    </row>
    <row r="938" spans="4:4" ht="15.75" customHeight="1" x14ac:dyDescent="0.2">
      <c r="D938" s="66"/>
    </row>
    <row r="939" spans="4:4" ht="15.75" customHeight="1" x14ac:dyDescent="0.2">
      <c r="D939" s="66"/>
    </row>
    <row r="940" spans="4:4" ht="15.75" customHeight="1" x14ac:dyDescent="0.2">
      <c r="D940" s="66"/>
    </row>
    <row r="941" spans="4:4" ht="15.75" customHeight="1" x14ac:dyDescent="0.2">
      <c r="D941" s="66"/>
    </row>
    <row r="942" spans="4:4" ht="15.75" customHeight="1" x14ac:dyDescent="0.2">
      <c r="D942" s="66"/>
    </row>
    <row r="943" spans="4:4" ht="15.75" customHeight="1" x14ac:dyDescent="0.2">
      <c r="D943" s="66"/>
    </row>
    <row r="944" spans="4:4" ht="15.75" customHeight="1" x14ac:dyDescent="0.2">
      <c r="D944" s="66"/>
    </row>
    <row r="945" spans="4:4" ht="15.75" customHeight="1" x14ac:dyDescent="0.2">
      <c r="D945" s="66"/>
    </row>
    <row r="946" spans="4:4" ht="15.75" customHeight="1" x14ac:dyDescent="0.2">
      <c r="D946" s="66"/>
    </row>
    <row r="947" spans="4:4" ht="15.75" customHeight="1" x14ac:dyDescent="0.2">
      <c r="D947" s="66"/>
    </row>
    <row r="948" spans="4:4" ht="15.75" customHeight="1" x14ac:dyDescent="0.2">
      <c r="D948" s="66"/>
    </row>
    <row r="949" spans="4:4" ht="15.75" customHeight="1" x14ac:dyDescent="0.2">
      <c r="D949" s="66"/>
    </row>
    <row r="950" spans="4:4" ht="15.75" customHeight="1" x14ac:dyDescent="0.2">
      <c r="D950" s="66"/>
    </row>
    <row r="951" spans="4:4" ht="15.75" customHeight="1" x14ac:dyDescent="0.2">
      <c r="D951" s="66"/>
    </row>
    <row r="952" spans="4:4" ht="15.75" customHeight="1" x14ac:dyDescent="0.2">
      <c r="D952" s="66"/>
    </row>
    <row r="953" spans="4:4" ht="15.75" customHeight="1" x14ac:dyDescent="0.2">
      <c r="D953" s="66"/>
    </row>
    <row r="954" spans="4:4" ht="15.75" customHeight="1" x14ac:dyDescent="0.2">
      <c r="D954" s="66"/>
    </row>
    <row r="955" spans="4:4" ht="15.75" customHeight="1" x14ac:dyDescent="0.2">
      <c r="D955" s="66"/>
    </row>
    <row r="956" spans="4:4" ht="15.75" customHeight="1" x14ac:dyDescent="0.2">
      <c r="D956" s="66"/>
    </row>
    <row r="957" spans="4:4" ht="15.75" customHeight="1" x14ac:dyDescent="0.2">
      <c r="D957" s="66"/>
    </row>
    <row r="958" spans="4:4" ht="15.75" customHeight="1" x14ac:dyDescent="0.2">
      <c r="D958" s="66"/>
    </row>
    <row r="959" spans="4:4" ht="15.75" customHeight="1" x14ac:dyDescent="0.2">
      <c r="D959" s="66"/>
    </row>
    <row r="960" spans="4:4" ht="15.75" customHeight="1" x14ac:dyDescent="0.2">
      <c r="D960" s="66"/>
    </row>
    <row r="961" spans="4:4" ht="15.75" customHeight="1" x14ac:dyDescent="0.2">
      <c r="D961" s="66"/>
    </row>
    <row r="962" spans="4:4" ht="15.75" customHeight="1" x14ac:dyDescent="0.2">
      <c r="D962" s="66"/>
    </row>
    <row r="963" spans="4:4" ht="15.75" customHeight="1" x14ac:dyDescent="0.2">
      <c r="D963" s="66"/>
    </row>
    <row r="964" spans="4:4" ht="15.75" customHeight="1" x14ac:dyDescent="0.2">
      <c r="D964" s="66"/>
    </row>
    <row r="965" spans="4:4" ht="15.75" customHeight="1" x14ac:dyDescent="0.2">
      <c r="D965" s="66"/>
    </row>
    <row r="966" spans="4:4" ht="15.75" customHeight="1" x14ac:dyDescent="0.2">
      <c r="D966" s="66"/>
    </row>
    <row r="967" spans="4:4" ht="15.75" customHeight="1" x14ac:dyDescent="0.2">
      <c r="D967" s="66"/>
    </row>
    <row r="968" spans="4:4" ht="15.75" customHeight="1" x14ac:dyDescent="0.2">
      <c r="D968" s="66"/>
    </row>
    <row r="969" spans="4:4" ht="15.75" customHeight="1" x14ac:dyDescent="0.2">
      <c r="D969" s="66"/>
    </row>
    <row r="970" spans="4:4" ht="15.75" customHeight="1" x14ac:dyDescent="0.2">
      <c r="D970" s="66"/>
    </row>
    <row r="971" spans="4:4" ht="15.75" customHeight="1" x14ac:dyDescent="0.2">
      <c r="D971" s="66"/>
    </row>
    <row r="972" spans="4:4" ht="15.75" customHeight="1" x14ac:dyDescent="0.2">
      <c r="D972" s="66"/>
    </row>
    <row r="973" spans="4:4" ht="15.75" customHeight="1" x14ac:dyDescent="0.2">
      <c r="D973" s="66"/>
    </row>
    <row r="974" spans="4:4" ht="15.75" customHeight="1" x14ac:dyDescent="0.2">
      <c r="D974" s="66"/>
    </row>
    <row r="975" spans="4:4" ht="15.75" customHeight="1" x14ac:dyDescent="0.2">
      <c r="D975" s="66"/>
    </row>
    <row r="976" spans="4:4" ht="15.75" customHeight="1" x14ac:dyDescent="0.2">
      <c r="D976" s="66"/>
    </row>
    <row r="977" spans="4:4" ht="15.75" customHeight="1" x14ac:dyDescent="0.2">
      <c r="D977" s="66"/>
    </row>
    <row r="978" spans="4:4" ht="15.75" customHeight="1" x14ac:dyDescent="0.2">
      <c r="D978" s="66"/>
    </row>
    <row r="979" spans="4:4" ht="15.75" customHeight="1" x14ac:dyDescent="0.2">
      <c r="D979" s="66"/>
    </row>
    <row r="980" spans="4:4" ht="15.75" customHeight="1" x14ac:dyDescent="0.2">
      <c r="D980" s="66"/>
    </row>
    <row r="981" spans="4:4" ht="15.75" customHeight="1" x14ac:dyDescent="0.2">
      <c r="D981" s="66"/>
    </row>
    <row r="982" spans="4:4" ht="15.75" customHeight="1" x14ac:dyDescent="0.2">
      <c r="D982" s="66"/>
    </row>
    <row r="983" spans="4:4" ht="15.75" customHeight="1" x14ac:dyDescent="0.2">
      <c r="D983" s="66"/>
    </row>
    <row r="984" spans="4:4" ht="15.75" customHeight="1" x14ac:dyDescent="0.2">
      <c r="D984" s="66"/>
    </row>
    <row r="985" spans="4:4" ht="15.75" customHeight="1" x14ac:dyDescent="0.2">
      <c r="D985" s="66"/>
    </row>
    <row r="986" spans="4:4" ht="15.75" customHeight="1" x14ac:dyDescent="0.2">
      <c r="D986" s="66"/>
    </row>
    <row r="987" spans="4:4" ht="15.75" customHeight="1" x14ac:dyDescent="0.2">
      <c r="D987" s="66"/>
    </row>
    <row r="988" spans="4:4" ht="15.75" customHeight="1" x14ac:dyDescent="0.2">
      <c r="D988" s="66"/>
    </row>
    <row r="989" spans="4:4" ht="15.75" customHeight="1" x14ac:dyDescent="0.2">
      <c r="D989" s="66"/>
    </row>
    <row r="990" spans="4:4" ht="15.75" customHeight="1" x14ac:dyDescent="0.2">
      <c r="D990" s="66"/>
    </row>
    <row r="991" spans="4:4" ht="15.75" customHeight="1" x14ac:dyDescent="0.2">
      <c r="D991" s="66"/>
    </row>
    <row r="992" spans="4:4" ht="15.75" customHeight="1" x14ac:dyDescent="0.2">
      <c r="D992" s="66"/>
    </row>
    <row r="993" spans="4:4" ht="15.75" customHeight="1" x14ac:dyDescent="0.2">
      <c r="D993" s="66"/>
    </row>
    <row r="994" spans="4:4" ht="15.75" customHeight="1" x14ac:dyDescent="0.2">
      <c r="D994" s="66"/>
    </row>
    <row r="995" spans="4:4" ht="15.75" customHeight="1" x14ac:dyDescent="0.2">
      <c r="D995" s="66"/>
    </row>
    <row r="996" spans="4:4" ht="15.75" customHeight="1" x14ac:dyDescent="0.2">
      <c r="D996" s="66"/>
    </row>
    <row r="997" spans="4:4" ht="15.75" customHeight="1" x14ac:dyDescent="0.2">
      <c r="D997" s="66"/>
    </row>
    <row r="998" spans="4:4" ht="15.75" customHeight="1" x14ac:dyDescent="0.2">
      <c r="D998" s="66"/>
    </row>
    <row r="999" spans="4:4" ht="15.75" customHeight="1" x14ac:dyDescent="0.2">
      <c r="D999" s="66"/>
    </row>
    <row r="1000" spans="4:4" ht="15.75" customHeight="1" x14ac:dyDescent="0.2">
      <c r="D1000" s="66"/>
    </row>
    <row r="1001" spans="4:4" ht="15.75" customHeight="1" x14ac:dyDescent="0.2">
      <c r="D1001" s="66"/>
    </row>
    <row r="1002" spans="4:4" ht="15.75" customHeight="1" x14ac:dyDescent="0.2">
      <c r="D1002" s="66"/>
    </row>
  </sheetData>
  <mergeCells count="5">
    <mergeCell ref="C144:H144"/>
    <mergeCell ref="I145:J145"/>
    <mergeCell ref="C147:L147"/>
    <mergeCell ref="J148:K148"/>
    <mergeCell ref="J149:K149"/>
  </mergeCells>
  <pageMargins left="0.7" right="0.7" top="0.75" bottom="0.75" header="0" footer="0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Sheet1</vt:lpstr>
      <vt:lpstr>Upload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Fund</vt:lpstr>
      <vt:lpstr>Object</vt:lpstr>
      <vt:lpstr>Sheet1!Print_Area</vt:lpstr>
      <vt:lpstr>Sheet1!Print_Titles</vt:lpstr>
      <vt:lpstr>Total_allocation</vt:lpstr>
      <vt:lpstr>Use_of__Funds_Number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R. Rella</dc:creator>
  <cp:lastModifiedBy>Microsoft Office User</cp:lastModifiedBy>
  <cp:lastPrinted>2022-02-10T14:35:34Z</cp:lastPrinted>
  <dcterms:created xsi:type="dcterms:W3CDTF">2022-01-21T19:31:06Z</dcterms:created>
  <dcterms:modified xsi:type="dcterms:W3CDTF">2022-03-28T19:49:03Z</dcterms:modified>
</cp:coreProperties>
</file>