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inance\Matching Programs\1 Archive Matching Programs\FY 2016-17\Dr. Philip Benjamin - Program\Final - 2016-17 Final Certification\Final Summaries, Rpts, Etc\FCS Webpage\"/>
    </mc:Choice>
  </mc:AlternateContent>
  <bookViews>
    <workbookView xWindow="0" yWindow="0" windowWidth="21570" windowHeight="10215"/>
  </bookViews>
  <sheets>
    <sheet name="FGMG Allocation" sheetId="4" r:id="rId1"/>
    <sheet name="Prior Year % Change" sheetId="5" state="hidden" r:id="rId2"/>
  </sheets>
  <definedNames>
    <definedName name="COSTFACTORS" localSheetId="1">#REF!</definedName>
    <definedName name="COSTFACTORS">#REF!</definedName>
    <definedName name="_xlnm.Print_Area" localSheetId="0">'FGMG Allocation'!$A$1:$K$37</definedName>
    <definedName name="_xlnm.Print_Area" localSheetId="1">'Prior Year % Change'!$A$1:$H$34</definedName>
    <definedName name="_xlnm.Print_Area">#REF!</definedName>
  </definedNames>
  <calcPr calcId="162913"/>
</workbook>
</file>

<file path=xl/calcChain.xml><?xml version="1.0" encoding="utf-8"?>
<calcChain xmlns="http://schemas.openxmlformats.org/spreadsheetml/2006/main">
  <c r="E31" i="4" l="1"/>
  <c r="B41" i="4" l="1"/>
  <c r="C33" i="5" l="1"/>
  <c r="D33" i="5" s="1"/>
  <c r="C32" i="5"/>
  <c r="D32" i="5" s="1"/>
  <c r="C31" i="5"/>
  <c r="D31" i="5" s="1"/>
  <c r="C30" i="5"/>
  <c r="D30" i="5" s="1"/>
  <c r="C29" i="5"/>
  <c r="D29" i="5" s="1"/>
  <c r="C28" i="5"/>
  <c r="D28" i="5" s="1"/>
  <c r="C27" i="5"/>
  <c r="D27" i="5" s="1"/>
  <c r="C26" i="5"/>
  <c r="D26" i="5" s="1"/>
  <c r="C25" i="5"/>
  <c r="D25" i="5" s="1"/>
  <c r="C24" i="5"/>
  <c r="D24" i="5" s="1"/>
  <c r="C23" i="5"/>
  <c r="D23" i="5" s="1"/>
  <c r="C22" i="5"/>
  <c r="D22" i="5" s="1"/>
  <c r="C21" i="5"/>
  <c r="D21" i="5" s="1"/>
  <c r="C20" i="5"/>
  <c r="D20" i="5" s="1"/>
  <c r="C19" i="5"/>
  <c r="D19" i="5" s="1"/>
  <c r="C18" i="5"/>
  <c r="D18" i="5" s="1"/>
  <c r="C17" i="5"/>
  <c r="D17" i="5" s="1"/>
  <c r="C16" i="5"/>
  <c r="D16" i="5" s="1"/>
  <c r="C15" i="5"/>
  <c r="D15" i="5" s="1"/>
  <c r="C14" i="5"/>
  <c r="D14" i="5" s="1"/>
  <c r="C13" i="5"/>
  <c r="D13" i="5" s="1"/>
  <c r="C12" i="5"/>
  <c r="D12" i="5" s="1"/>
  <c r="C11" i="5"/>
  <c r="D11" i="5" s="1"/>
  <c r="C10" i="5"/>
  <c r="D10" i="5" s="1"/>
  <c r="C9" i="5"/>
  <c r="D9" i="5" s="1"/>
  <c r="C8" i="5"/>
  <c r="D8" i="5" s="1"/>
  <c r="C7" i="5"/>
  <c r="C6" i="5"/>
  <c r="D6" i="5" s="1"/>
  <c r="B34" i="5"/>
  <c r="F34" i="5"/>
  <c r="C34" i="5" l="1"/>
  <c r="D34" i="5" s="1"/>
  <c r="D7" i="5"/>
  <c r="E37" i="4" l="1"/>
  <c r="B37" i="4"/>
  <c r="C36" i="4" s="1"/>
  <c r="D36" i="4" s="1"/>
  <c r="J36" i="4" l="1"/>
  <c r="C12" i="4"/>
  <c r="D12" i="4" s="1"/>
  <c r="C18" i="4"/>
  <c r="D18" i="4" s="1"/>
  <c r="H18" i="4" s="1"/>
  <c r="C10" i="4"/>
  <c r="C14" i="4"/>
  <c r="D14" i="4" s="1"/>
  <c r="H14" i="4" s="1"/>
  <c r="C31" i="4"/>
  <c r="D31" i="4" s="1"/>
  <c r="C11" i="4"/>
  <c r="D11" i="4" s="1"/>
  <c r="H11" i="4" s="1"/>
  <c r="C15" i="4"/>
  <c r="D15" i="4" s="1"/>
  <c r="H15" i="4" s="1"/>
  <c r="C9" i="4"/>
  <c r="D9" i="4" s="1"/>
  <c r="H9" i="4" s="1"/>
  <c r="C13" i="4"/>
  <c r="D13" i="4" s="1"/>
  <c r="H13" i="4" s="1"/>
  <c r="C25" i="4"/>
  <c r="D25" i="4" s="1"/>
  <c r="H25" i="4" s="1"/>
  <c r="C16" i="4"/>
  <c r="D16" i="4" s="1"/>
  <c r="H16" i="4" s="1"/>
  <c r="C17" i="4"/>
  <c r="D17" i="4" s="1"/>
  <c r="H17" i="4" s="1"/>
  <c r="C21" i="4"/>
  <c r="D21" i="4" s="1"/>
  <c r="H21" i="4" s="1"/>
  <c r="C29" i="4"/>
  <c r="D29" i="4" s="1"/>
  <c r="H29" i="4" s="1"/>
  <c r="C19" i="4"/>
  <c r="D19" i="4" s="1"/>
  <c r="H19" i="4" s="1"/>
  <c r="C20" i="4"/>
  <c r="D20" i="4" s="1"/>
  <c r="H20" i="4" s="1"/>
  <c r="C22" i="4"/>
  <c r="D22" i="4" s="1"/>
  <c r="H22" i="4" s="1"/>
  <c r="C23" i="4"/>
  <c r="D23" i="4" s="1"/>
  <c r="C24" i="4"/>
  <c r="D24" i="4" s="1"/>
  <c r="H24" i="4" s="1"/>
  <c r="C28" i="4"/>
  <c r="D28" i="4" s="1"/>
  <c r="H28" i="4" s="1"/>
  <c r="C30" i="4"/>
  <c r="D30" i="4" s="1"/>
  <c r="H30" i="4" s="1"/>
  <c r="C32" i="4"/>
  <c r="D32" i="4" s="1"/>
  <c r="H32" i="4" s="1"/>
  <c r="C35" i="4"/>
  <c r="D35" i="4" s="1"/>
  <c r="H35" i="4" s="1"/>
  <c r="G6" i="5"/>
  <c r="G33" i="5"/>
  <c r="H33" i="5" s="1"/>
  <c r="C26" i="4"/>
  <c r="D26" i="4" s="1"/>
  <c r="H26" i="4" s="1"/>
  <c r="C27" i="4"/>
  <c r="D27" i="4" s="1"/>
  <c r="H27" i="4" s="1"/>
  <c r="C33" i="4"/>
  <c r="D33" i="4" s="1"/>
  <c r="C34" i="4"/>
  <c r="D34" i="4" s="1"/>
  <c r="H34" i="4" s="1"/>
  <c r="H23" i="4" l="1"/>
  <c r="F23" i="4"/>
  <c r="H33" i="4"/>
  <c r="F33" i="4"/>
  <c r="H12" i="4"/>
  <c r="G12" i="4"/>
  <c r="F31" i="4"/>
  <c r="H31" i="4"/>
  <c r="J33" i="4"/>
  <c r="J17" i="4"/>
  <c r="J27" i="4"/>
  <c r="J19" i="4"/>
  <c r="J26" i="4"/>
  <c r="J32" i="4"/>
  <c r="J23" i="4"/>
  <c r="J29" i="4"/>
  <c r="J25" i="4"/>
  <c r="J11" i="4"/>
  <c r="J18" i="4"/>
  <c r="J9" i="4"/>
  <c r="J24" i="4"/>
  <c r="J16" i="4"/>
  <c r="J34" i="4"/>
  <c r="J30" i="4"/>
  <c r="J22" i="4"/>
  <c r="J21" i="4"/>
  <c r="J13" i="4"/>
  <c r="G31" i="4"/>
  <c r="J31" i="4"/>
  <c r="J12" i="4"/>
  <c r="J20" i="4"/>
  <c r="J14" i="4"/>
  <c r="J28" i="4"/>
  <c r="J35" i="4"/>
  <c r="J15" i="4"/>
  <c r="D10" i="4"/>
  <c r="G16" i="5"/>
  <c r="H16" i="5" s="1"/>
  <c r="F19" i="4"/>
  <c r="G20" i="5"/>
  <c r="H20" i="5" s="1"/>
  <c r="G19" i="5"/>
  <c r="H19" i="5" s="1"/>
  <c r="F22" i="4"/>
  <c r="G18" i="5"/>
  <c r="H18" i="5" s="1"/>
  <c r="F21" i="4"/>
  <c r="G10" i="5"/>
  <c r="H10" i="5" s="1"/>
  <c r="F13" i="4"/>
  <c r="G28" i="5"/>
  <c r="H28" i="5" s="1"/>
  <c r="H6" i="5"/>
  <c r="G25" i="5"/>
  <c r="H25" i="5" s="1"/>
  <c r="F28" i="4"/>
  <c r="G17" i="5"/>
  <c r="H17" i="5" s="1"/>
  <c r="F20" i="4"/>
  <c r="G14" i="5"/>
  <c r="H14" i="5" s="1"/>
  <c r="F17" i="4"/>
  <c r="G11" i="5"/>
  <c r="H11" i="5" s="1"/>
  <c r="F14" i="4"/>
  <c r="G24" i="5"/>
  <c r="H24" i="5" s="1"/>
  <c r="F27" i="4"/>
  <c r="G12" i="5"/>
  <c r="H12" i="5" s="1"/>
  <c r="F15" i="4"/>
  <c r="G21" i="5"/>
  <c r="H21" i="5" s="1"/>
  <c r="F24" i="4"/>
  <c r="G23" i="5"/>
  <c r="H23" i="5" s="1"/>
  <c r="F26" i="4"/>
  <c r="G26" i="5"/>
  <c r="H26" i="5" s="1"/>
  <c r="F29" i="4"/>
  <c r="G22" i="5"/>
  <c r="H22" i="5" s="1"/>
  <c r="F25" i="4"/>
  <c r="G8" i="5"/>
  <c r="H8" i="5" s="1"/>
  <c r="F11" i="4"/>
  <c r="G15" i="5"/>
  <c r="H15" i="5" s="1"/>
  <c r="F18" i="4"/>
  <c r="G32" i="5"/>
  <c r="H32" i="5" s="1"/>
  <c r="F35" i="4"/>
  <c r="G13" i="5"/>
  <c r="H13" i="5" s="1"/>
  <c r="F16" i="4"/>
  <c r="G29" i="5"/>
  <c r="H29" i="5" s="1"/>
  <c r="F32" i="4"/>
  <c r="G27" i="5"/>
  <c r="H27" i="5" s="1"/>
  <c r="F30" i="4"/>
  <c r="G9" i="5"/>
  <c r="H9" i="5" s="1"/>
  <c r="F12" i="4"/>
  <c r="F36" i="4"/>
  <c r="G35" i="4"/>
  <c r="G30" i="4"/>
  <c r="G22" i="4"/>
  <c r="G21" i="4"/>
  <c r="G13" i="4"/>
  <c r="G9" i="4"/>
  <c r="G28" i="4"/>
  <c r="G20" i="4"/>
  <c r="G17" i="4"/>
  <c r="G14" i="4"/>
  <c r="G27" i="4"/>
  <c r="G24" i="4"/>
  <c r="G19" i="4"/>
  <c r="G16" i="4"/>
  <c r="G15" i="4"/>
  <c r="G26" i="4"/>
  <c r="G32" i="4"/>
  <c r="G23" i="4"/>
  <c r="G29" i="4"/>
  <c r="G25" i="4"/>
  <c r="G11" i="4"/>
  <c r="G18" i="4"/>
  <c r="G36" i="4"/>
  <c r="F9" i="4"/>
  <c r="G31" i="5"/>
  <c r="H31" i="5" s="1"/>
  <c r="H10" i="4" l="1"/>
  <c r="G7" i="5"/>
  <c r="H7" i="5" s="1"/>
  <c r="J10" i="4"/>
  <c r="F10" i="4"/>
  <c r="I10" i="4" s="1"/>
  <c r="G10" i="4"/>
  <c r="G30" i="5"/>
  <c r="H30" i="5" s="1"/>
  <c r="I11" i="4"/>
  <c r="H36" i="4"/>
  <c r="F34" i="4"/>
  <c r="I9" i="4"/>
  <c r="G33" i="4"/>
  <c r="G34" i="4"/>
  <c r="I17" i="4"/>
  <c r="I13" i="4"/>
  <c r="I20" i="4"/>
  <c r="I14" i="4"/>
  <c r="I32" i="4"/>
  <c r="I25" i="4"/>
  <c r="I29" i="4"/>
  <c r="I35" i="4"/>
  <c r="I24" i="4"/>
  <c r="D37" i="4"/>
  <c r="J37" i="4" s="1"/>
  <c r="F37" i="4" l="1"/>
  <c r="G34" i="5"/>
  <c r="H34" i="5" s="1"/>
  <c r="G37" i="4"/>
  <c r="I34" i="4"/>
  <c r="I15" i="4" l="1"/>
  <c r="I36" i="4" l="1"/>
  <c r="I30" i="4" l="1"/>
  <c r="I26" i="4"/>
  <c r="I31" i="4" l="1"/>
  <c r="I12" i="4"/>
  <c r="H37" i="4" l="1"/>
  <c r="I22" i="4"/>
  <c r="I18" i="4"/>
  <c r="I19" i="4"/>
  <c r="I33" i="4"/>
  <c r="I28" i="4"/>
  <c r="I37" i="4" l="1"/>
  <c r="I16" i="4"/>
  <c r="I23" i="4"/>
  <c r="I21" i="4"/>
  <c r="I27" i="4"/>
</calcChain>
</file>

<file path=xl/comments1.xml><?xml version="1.0" encoding="utf-8"?>
<comments xmlns="http://schemas.openxmlformats.org/spreadsheetml/2006/main">
  <authors>
    <author>Florida Department of Education</author>
  </authors>
  <commentList>
    <comment ref="B3" authorId="0" shapeId="0">
      <text>
        <r>
          <rPr>
            <sz val="11"/>
            <color indexed="81"/>
            <rFont val="Tahoma"/>
            <family val="2"/>
          </rPr>
          <t>FY 2013-14 economically disadvantage unduplicated headcount
Source: J:\Finance\Matching Programs\1 Archive Matching Programs\FY 2015-16\FGMG\Work\FAIDHC Headcount Fin Aid Economically Disadvantaged.xml</t>
        </r>
      </text>
    </comment>
    <comment ref="F3" authorId="0" shapeId="0">
      <text>
        <r>
          <rPr>
            <sz val="11"/>
            <color indexed="81"/>
            <rFont val="Tahoma"/>
            <family val="2"/>
          </rPr>
          <t>2015-16 First Generation Allocation calculated on the FY 2013-14 economically disadvantage unduplicated headcount.
Source: J:\Finance\Matching Programs\1 Archive Matching Programs\FY 2015-16\FGMG\FGMG Allocation 2015-16 (by College) 12.11.15.xlsx</t>
        </r>
      </text>
    </comment>
    <comment ref="G3" authorId="0" shapeId="0">
      <text>
        <r>
          <rPr>
            <sz val="11"/>
            <color indexed="81"/>
            <rFont val="Tahoma"/>
            <family val="2"/>
          </rPr>
          <t>2016-17 First Generation Allocation calculated on the FY 2014-15 economically disadvantage unduplicated headcount.</t>
        </r>
      </text>
    </comment>
  </commentList>
</comments>
</file>

<file path=xl/sharedStrings.xml><?xml version="1.0" encoding="utf-8"?>
<sst xmlns="http://schemas.openxmlformats.org/spreadsheetml/2006/main" count="95" uniqueCount="89">
  <si>
    <t>THE FLORIDA COLLEGE SYSTEM</t>
  </si>
  <si>
    <t>ALLOCATION</t>
  </si>
  <si>
    <t>A</t>
  </si>
  <si>
    <t>B</t>
  </si>
  <si>
    <t>E</t>
  </si>
  <si>
    <t>College</t>
  </si>
  <si>
    <t>% of Certified Match Allocation</t>
  </si>
  <si>
    <t>TOTAL</t>
  </si>
  <si>
    <t>% Change</t>
  </si>
  <si>
    <t>FIRST GENERATION MATCHING GRANT PROGRAM</t>
  </si>
  <si>
    <t>Eastern Florida State College</t>
  </si>
  <si>
    <t>Broward College</t>
  </si>
  <si>
    <t>College of Central Florida</t>
  </si>
  <si>
    <t>Chipola College</t>
  </si>
  <si>
    <t>Daytona State College</t>
  </si>
  <si>
    <t>Florida SouthWestern State College</t>
  </si>
  <si>
    <t>Florida State College at Jacksonville</t>
  </si>
  <si>
    <t>Florida Keys Community College</t>
  </si>
  <si>
    <t>Gulf Coast State College</t>
  </si>
  <si>
    <t>Hillsborough Community College</t>
  </si>
  <si>
    <t>Indian River State College</t>
  </si>
  <si>
    <t>Florida Gateway College</t>
  </si>
  <si>
    <t>Lake-Sumter State College</t>
  </si>
  <si>
    <t>State College of Florida, Manatee-Sarasota</t>
  </si>
  <si>
    <t>Miami Dade College</t>
  </si>
  <si>
    <t>North Florida Community College</t>
  </si>
  <si>
    <t>Northwest Florida State College</t>
  </si>
  <si>
    <t>Palm Beach State College</t>
  </si>
  <si>
    <t>Pasco-Hernando State College</t>
  </si>
  <si>
    <t>Pensacola State College</t>
  </si>
  <si>
    <t>Polk State College</t>
  </si>
  <si>
    <t>St. Johns River State College</t>
  </si>
  <si>
    <t>St. Petersburg College</t>
  </si>
  <si>
    <t>Santa Fe College</t>
  </si>
  <si>
    <t>Seminole State College of Florida</t>
  </si>
  <si>
    <t>South Florida State College</t>
  </si>
  <si>
    <t>Tallahassee Community College</t>
  </si>
  <si>
    <t>Valencia College</t>
  </si>
  <si>
    <t xml:space="preserve"> Senate Bill 2500-A, Specific Appropriation 5. </t>
  </si>
  <si>
    <t>2015-16 Appropriation</t>
  </si>
  <si>
    <t>Final Florida Colleges Matching Dollars Certified</t>
  </si>
  <si>
    <r>
      <t>S</t>
    </r>
    <r>
      <rPr>
        <b/>
        <sz val="8"/>
        <rFont val="Arial"/>
        <family val="2"/>
      </rPr>
      <t xml:space="preserve">ection 1009.701, Florida Statutes </t>
    </r>
    <r>
      <rPr>
        <sz val="8"/>
        <rFont val="Arial"/>
        <family val="2"/>
      </rPr>
      <t xml:space="preserve">
(1) The First Generation Matching Grant Program is created to enable each state university to provide donors with a matching grant incentive for contributions that will create grant-based student financial aid for undergraduate students who demonstrate financial need and whose parents, as defined in s. 1009.21(1), have not earned a baccalaureate degree. In the case of any individual who regularly resided with and received support from only one parent, an individual whose only such parent did not complete a baccalaureate degree would also be eligible.
(2) Funds appropriated by the Legislature for the program shall be allocated by the Office of Student Financial Assistance to match private contributions on a dollar-for-dollar basis. Contributions made to a state university and pledged for the purposes of this section are eligible for state matching funds appropriated for this program and are not eligible for any other state matching grant program. Pledged contributions are not eligible for matching prior to the actual collection of the total funds. The Office of Student Financial Assistance shall reserve a proportionate allocation of the total appropriated funds for each state university on the basis of full-time equivalent enrollment. Funds that remain unmatched as of December 1 shall be reallocated to state universities that have remaining unmatched private contributions for the program on the basis of full-time equivalent enrollment.
(3) Payment of the state matching grant shall be transmitted to the president of each participating institution or his or her representative in advance of the official drop-add deadline as defined by the institution.
(4) Each participating state university shall establish an application process, determine student eligibility for initial and renewal awards in conformance with subsection (5), identify the amount awarded to each recipient, and notify recipients of the amount of their awards.
(5) In order to be eligible to receive a grant pursuant to this section, an applicant must: 
(a) Be a resident for tuition purposes pursuant to s. 1009.21.
(b) Be a first-generation college student. For the purposes of this section, a student is considered “first generation” if neither of the student’s parents, as defined in s. 1009.21(1), earned a college degree at the baccalaureate level or higher or, in the case of any individual who regularly resided with and received support from only one parent, if that parent did not earn a baccalaureate degree.
(c) Be accepted at a state university.
(d) Be enrolled for a minimum of six credit hours per term as a degree-seeking undergraduate student.
(e) Have submitted a Free Application for Federal Student Aid which is complete and error free prior to disbursement and met the eligibility requirements in s. 1009.50 for demonstrated financial need for the Florida Public Student Assistance Grant Program.
(f) Meet additional eligibility requirements as established by the institution.
(6) The award amount shall be based on the student’s need assessment after any scholarship or grant aid, including, but not limited to, a Pell Grant or a Bright Futures Scholarship, has been applied. The first priority of funding shall be given to students who demonstrate need by qualifying and receiving federal Pell Grant funds up to the full cost of tuition and fees per term. An award may not exceed the institution’s estimated annual cost of attendance for the student to attend the institution.
(7) Each participating institution shall report to the Office of Student Financial Assistance by the date established by the office the eligible students to whom grant moneys are disbursed each academic term. Each institution shall certify to the Office of Student Financial Assistance the amount of funds disbursed to each student and shall remit to the office any undisbursed advances by June 1 of each year.
(8) No later than July 1, each participating institution shall annually report to the Executive Office of the Governor, the President of the Senate, the Speaker of the House of Representatives, and the Board of Governors the eligibility requirements for recipients, the aggregate demographics of recipients, the retention and graduation rates of recipients, and a delineation of funds awarded to recipients.
(9) This section shall be implemented only as specifically funded.
</t>
    </r>
  </si>
  <si>
    <t>Florida Colleges Matching Dollars with Excess/Under</t>
  </si>
  <si>
    <t>2016-17</t>
  </si>
  <si>
    <t>2014-15 Economically Disadvantaged Headcount</t>
  </si>
  <si>
    <t>Index Based on 2014-15 Economically Disadvantaged Headcount</t>
  </si>
  <si>
    <t>2016-17 First Generation Allocation</t>
  </si>
  <si>
    <t>2016-17 Reported Contributions</t>
  </si>
  <si>
    <t>Valencia</t>
  </si>
  <si>
    <t>Tallahassee</t>
  </si>
  <si>
    <t>South Florida</t>
  </si>
  <si>
    <t>Seminole</t>
  </si>
  <si>
    <t>Santa Fe</t>
  </si>
  <si>
    <t>Saint Petersburg</t>
  </si>
  <si>
    <t>Saint Johns River</t>
  </si>
  <si>
    <t>Polk</t>
  </si>
  <si>
    <t>Pensacola</t>
  </si>
  <si>
    <t>Pasco-Hernando</t>
  </si>
  <si>
    <t>Palm Beach</t>
  </si>
  <si>
    <t xml:space="preserve">Northwest Florida </t>
  </si>
  <si>
    <t>North Florida</t>
  </si>
  <si>
    <t>Miami Dade</t>
  </si>
  <si>
    <t>SCF, Manatee-Sarasota</t>
  </si>
  <si>
    <t>Lake-Sumter</t>
  </si>
  <si>
    <t>Florida Gateway</t>
  </si>
  <si>
    <t>Indian River</t>
  </si>
  <si>
    <t>Hillsborough</t>
  </si>
  <si>
    <t xml:space="preserve">Gulf Coast </t>
  </si>
  <si>
    <t>Florida Keys</t>
  </si>
  <si>
    <t>FSC Jacksonville</t>
  </si>
  <si>
    <t>Edison</t>
  </si>
  <si>
    <t>Daytona</t>
  </si>
  <si>
    <t>Chipola</t>
  </si>
  <si>
    <t>Central Florida</t>
  </si>
  <si>
    <t>Broward</t>
  </si>
  <si>
    <t>Eastern Florida</t>
  </si>
  <si>
    <t>Change</t>
  </si>
  <si>
    <t>%</t>
  </si>
  <si>
    <t>FY</t>
  </si>
  <si>
    <t>Unduplicated Headcount</t>
  </si>
  <si>
    <t>2015-16 First Generation Allocation</t>
  </si>
  <si>
    <t>2013-14</t>
  </si>
  <si>
    <t>2014-15</t>
  </si>
  <si>
    <t>Economically Disadvantaged</t>
  </si>
  <si>
    <t>2016-17 Appropriation</t>
  </si>
  <si>
    <t xml:space="preserve"> House Bill 5001, Specific Appropriation 5. </t>
  </si>
  <si>
    <t>% of Reported Contributions</t>
  </si>
  <si>
    <t>2016-17 Overmatched Amount</t>
  </si>
  <si>
    <r>
      <rPr>
        <b/>
        <sz val="8"/>
        <rFont val="Arial"/>
        <family val="2"/>
      </rPr>
      <t xml:space="preserve">2016-17 General Appropriations Act, House Bill 5001 - </t>
    </r>
    <r>
      <rPr>
        <sz val="8"/>
        <rFont val="Arial"/>
        <family val="2"/>
      </rPr>
      <t>From the funds provided in Specific Appropriation 5, $1,327,166 shall be allocated to First Generation in College Matching Grant Programs at Florida colleges for need-based financial assistance as provided in section 1009.701, Florida Statutes. If required matching funds are not raised by participating Florida colleges or state universities by December 1, 2016, the remaining funds shall be reallocated to First Generation in College Matching Grant Programs at Florida colleges or state universities that have remaining unmatched private contributions.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</si>
</sst>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0.0%"/>
    <numFmt numFmtId="165" formatCode="&quot;$&quot;#,##0"/>
  </numFmts>
  <fonts count="17">
    <font>
      <sz val="11"/>
      <color theme="1"/>
      <name val="Calibri"/>
      <family val="2"/>
      <scheme val="minor"/>
    </font>
    <font>
      <sz val="12"/>
      <name val="Arial"/>
      <family val="2"/>
    </font>
    <font>
      <sz val="12"/>
      <name val="Arial"/>
      <family val="2"/>
    </font>
    <font>
      <sz val="12"/>
      <color indexed="8"/>
      <name val="Arial"/>
      <family val="2"/>
    </font>
    <font>
      <b/>
      <sz val="12"/>
      <color indexed="8"/>
      <name val="Arial"/>
      <family val="2"/>
    </font>
    <font>
      <sz val="10"/>
      <name val="Arial"/>
      <family val="2"/>
    </font>
    <font>
      <sz val="12"/>
      <name val="SWISS"/>
    </font>
    <font>
      <b/>
      <sz val="12"/>
      <name val="Arial"/>
      <family val="2"/>
    </font>
    <font>
      <sz val="12"/>
      <color theme="1"/>
      <name val="Arial"/>
      <family val="2"/>
    </font>
    <font>
      <b/>
      <sz val="12"/>
      <color rgb="FFFF0000"/>
      <name val="Arial"/>
      <family val="2"/>
    </font>
    <font>
      <b/>
      <sz val="14"/>
      <name val="Arial"/>
      <family val="2"/>
    </font>
    <font>
      <b/>
      <sz val="14"/>
      <color indexed="8"/>
      <name val="Arial"/>
      <family val="2"/>
    </font>
    <font>
      <sz val="11"/>
      <name val="Arial"/>
      <family val="2"/>
    </font>
    <font>
      <sz val="8"/>
      <name val="Arial"/>
      <family val="2"/>
    </font>
    <font>
      <b/>
      <sz val="8"/>
      <name val="Arial"/>
      <family val="2"/>
    </font>
    <font>
      <b/>
      <sz val="16"/>
      <name val="Arial"/>
      <family val="2"/>
    </font>
    <font>
      <sz val="11"/>
      <color indexed="81"/>
      <name val="Tahoma"/>
      <family val="2"/>
    </font>
  </fonts>
  <fills count="4">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s>
  <borders count="28">
    <border>
      <left/>
      <right/>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8"/>
      </top>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64"/>
      </top>
      <bottom style="thin">
        <color indexed="8"/>
      </bottom>
      <diagonal/>
    </border>
    <border>
      <left style="medium">
        <color indexed="64"/>
      </left>
      <right style="medium">
        <color indexed="64"/>
      </right>
      <top style="thin">
        <color indexed="8"/>
      </top>
      <bottom style="thin">
        <color indexed="64"/>
      </bottom>
      <diagonal/>
    </border>
    <border>
      <left style="medium">
        <color indexed="64"/>
      </left>
      <right style="medium">
        <color indexed="64"/>
      </right>
      <top/>
      <bottom style="thin">
        <color indexed="8"/>
      </bottom>
      <diagonal/>
    </border>
  </borders>
  <cellStyleXfs count="31">
    <xf numFmtId="0" fontId="0" fillId="0" borderId="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cellStyleXfs>
  <cellXfs count="125">
    <xf numFmtId="0" fontId="0" fillId="0" borderId="0" xfId="0"/>
    <xf numFmtId="0" fontId="2" fillId="0" borderId="4" xfId="1" applyNumberFormat="1" applyFont="1" applyFill="1" applyBorder="1" applyAlignment="1"/>
    <xf numFmtId="0" fontId="2" fillId="0" borderId="3" xfId="1" applyNumberFormat="1" applyFont="1" applyFill="1" applyBorder="1" applyAlignment="1"/>
    <xf numFmtId="0" fontId="2" fillId="0" borderId="0" xfId="1" applyNumberFormat="1" applyFont="1" applyAlignment="1"/>
    <xf numFmtId="0" fontId="2" fillId="0" borderId="0" xfId="1" applyNumberFormat="1" applyFont="1" applyBorder="1" applyAlignment="1"/>
    <xf numFmtId="0" fontId="7" fillId="0" borderId="0" xfId="1" applyNumberFormat="1" applyFont="1" applyAlignment="1"/>
    <xf numFmtId="0" fontId="2" fillId="0" borderId="0" xfId="1" applyNumberFormat="1" applyFont="1" applyFill="1" applyAlignment="1"/>
    <xf numFmtId="5" fontId="2" fillId="0" borderId="0" xfId="1" applyNumberFormat="1" applyFont="1" applyAlignment="1"/>
    <xf numFmtId="0" fontId="4" fillId="0" borderId="16" xfId="1" applyNumberFormat="1" applyFont="1" applyBorder="1" applyAlignment="1">
      <alignment horizontal="center" vertical="center"/>
    </xf>
    <xf numFmtId="0" fontId="2" fillId="0" borderId="0" xfId="1" applyNumberFormat="1" applyFont="1" applyBorder="1" applyAlignment="1">
      <alignment vertical="center"/>
    </xf>
    <xf numFmtId="0" fontId="7" fillId="0" borderId="14" xfId="7" applyFont="1" applyBorder="1" applyAlignment="1">
      <alignment horizontal="center" wrapText="1"/>
    </xf>
    <xf numFmtId="10" fontId="2" fillId="0" borderId="12" xfId="1" applyNumberFormat="1" applyFont="1" applyFill="1" applyBorder="1" applyAlignment="1"/>
    <xf numFmtId="3" fontId="2" fillId="0" borderId="17" xfId="1" applyNumberFormat="1" applyFont="1" applyFill="1" applyBorder="1" applyAlignment="1"/>
    <xf numFmtId="10" fontId="3" fillId="0" borderId="18" xfId="1" applyNumberFormat="1" applyFont="1" applyFill="1" applyBorder="1" applyAlignment="1"/>
    <xf numFmtId="0" fontId="7" fillId="0" borderId="0" xfId="1" applyNumberFormat="1" applyFont="1" applyBorder="1" applyAlignment="1">
      <alignment horizontal="center" vertical="center" wrapText="1"/>
    </xf>
    <xf numFmtId="10" fontId="2" fillId="0" borderId="0" xfId="16" applyNumberFormat="1" applyFont="1" applyAlignment="1"/>
    <xf numFmtId="0" fontId="7" fillId="0" borderId="16" xfId="1" applyNumberFormat="1" applyFont="1" applyBorder="1" applyAlignment="1">
      <alignment horizontal="center" vertical="center"/>
    </xf>
    <xf numFmtId="0" fontId="7" fillId="0" borderId="0" xfId="1" applyNumberFormat="1" applyFont="1" applyBorder="1" applyAlignment="1"/>
    <xf numFmtId="9" fontId="3" fillId="0" borderId="3" xfId="16" applyFont="1" applyFill="1" applyBorder="1" applyAlignment="1"/>
    <xf numFmtId="164" fontId="2" fillId="0" borderId="0" xfId="16" applyNumberFormat="1" applyFont="1" applyBorder="1" applyAlignment="1"/>
    <xf numFmtId="164" fontId="2" fillId="0" borderId="0" xfId="16" applyNumberFormat="1" applyFont="1" applyFill="1" applyBorder="1" applyAlignment="1"/>
    <xf numFmtId="0" fontId="10" fillId="0" borderId="10" xfId="1" applyNumberFormat="1" applyFont="1" applyFill="1" applyBorder="1" applyAlignment="1"/>
    <xf numFmtId="3" fontId="10" fillId="0" borderId="16" xfId="1" applyNumberFormat="1" applyFont="1" applyFill="1" applyBorder="1" applyAlignment="1"/>
    <xf numFmtId="10" fontId="10" fillId="0" borderId="13" xfId="1" applyNumberFormat="1" applyFont="1" applyFill="1" applyBorder="1" applyAlignment="1"/>
    <xf numFmtId="9" fontId="11" fillId="0" borderId="14" xfId="16" applyFont="1" applyFill="1" applyBorder="1" applyAlignment="1"/>
    <xf numFmtId="0" fontId="4" fillId="0" borderId="14" xfId="1" applyNumberFormat="1" applyFont="1" applyFill="1" applyBorder="1" applyAlignment="1">
      <alignment horizontal="center"/>
    </xf>
    <xf numFmtId="0" fontId="4" fillId="0" borderId="1" xfId="1" applyNumberFormat="1" applyFont="1" applyFill="1" applyBorder="1" applyAlignment="1">
      <alignment horizontal="center" wrapText="1"/>
    </xf>
    <xf numFmtId="0" fontId="4" fillId="0" borderId="15" xfId="1" applyNumberFormat="1" applyFont="1" applyFill="1" applyBorder="1" applyAlignment="1">
      <alignment horizontal="center" wrapText="1"/>
    </xf>
    <xf numFmtId="165" fontId="4" fillId="0" borderId="14" xfId="1" applyNumberFormat="1" applyFont="1" applyFill="1" applyBorder="1" applyAlignment="1">
      <alignment horizontal="center" wrapText="1"/>
    </xf>
    <xf numFmtId="10" fontId="3" fillId="0" borderId="12" xfId="1" applyNumberFormat="1" applyFont="1" applyFill="1" applyBorder="1" applyAlignment="1"/>
    <xf numFmtId="3" fontId="3" fillId="0" borderId="3" xfId="1" applyNumberFormat="1" applyFont="1" applyFill="1" applyBorder="1" applyAlignment="1"/>
    <xf numFmtId="0" fontId="3" fillId="0" borderId="3" xfId="1" applyNumberFormat="1" applyFont="1" applyFill="1" applyBorder="1" applyAlignment="1"/>
    <xf numFmtId="3" fontId="3" fillId="0" borderId="19" xfId="1" applyNumberFormat="1" applyFont="1" applyFill="1" applyBorder="1" applyAlignment="1"/>
    <xf numFmtId="3" fontId="2" fillId="0" borderId="19" xfId="1" applyNumberFormat="1" applyFont="1" applyFill="1" applyBorder="1" applyAlignment="1"/>
    <xf numFmtId="0" fontId="1" fillId="0" borderId="3" xfId="1" applyNumberFormat="1" applyFont="1" applyFill="1" applyBorder="1" applyAlignment="1"/>
    <xf numFmtId="0" fontId="1" fillId="0" borderId="0" xfId="1" applyNumberFormat="1" applyFont="1" applyAlignment="1">
      <alignment vertical="top"/>
    </xf>
    <xf numFmtId="0" fontId="12" fillId="0" borderId="0" xfId="1" applyNumberFormat="1" applyFont="1" applyAlignment="1"/>
    <xf numFmtId="165" fontId="12" fillId="0" borderId="0" xfId="6" applyNumberFormat="1" applyFont="1" applyAlignment="1">
      <alignment horizontal="left"/>
    </xf>
    <xf numFmtId="0" fontId="12" fillId="0" borderId="0" xfId="1" applyNumberFormat="1" applyFont="1" applyAlignment="1">
      <alignment horizontal="left"/>
    </xf>
    <xf numFmtId="3" fontId="12" fillId="0" borderId="0" xfId="1" applyNumberFormat="1" applyFont="1" applyAlignment="1"/>
    <xf numFmtId="0" fontId="12" fillId="0" borderId="0" xfId="1" applyNumberFormat="1" applyFont="1" applyBorder="1" applyAlignment="1"/>
    <xf numFmtId="10" fontId="12" fillId="0" borderId="0" xfId="16" applyNumberFormat="1" applyFont="1" applyAlignment="1">
      <alignment horizontal="left"/>
    </xf>
    <xf numFmtId="0" fontId="13" fillId="0" borderId="0" xfId="30" applyFont="1" applyAlignment="1">
      <alignment vertical="top" wrapText="1" shrinkToFit="1"/>
    </xf>
    <xf numFmtId="3" fontId="1" fillId="0" borderId="20" xfId="0" quotePrefix="1" applyNumberFormat="1" applyFont="1" applyFill="1" applyBorder="1"/>
    <xf numFmtId="3" fontId="1" fillId="0" borderId="21" xfId="0" quotePrefix="1" applyNumberFormat="1" applyFont="1" applyFill="1" applyBorder="1"/>
    <xf numFmtId="0" fontId="3" fillId="0" borderId="2" xfId="1" applyNumberFormat="1" applyFont="1" applyFill="1" applyBorder="1" applyAlignment="1"/>
    <xf numFmtId="3" fontId="3" fillId="0" borderId="0" xfId="1" applyNumberFormat="1" applyFont="1" applyFill="1" applyBorder="1" applyAlignment="1"/>
    <xf numFmtId="10" fontId="3" fillId="0" borderId="5" xfId="1" applyNumberFormat="1" applyFont="1" applyFill="1" applyBorder="1" applyAlignment="1"/>
    <xf numFmtId="165" fontId="1" fillId="0" borderId="20" xfId="0" quotePrefix="1" applyNumberFormat="1" applyFont="1" applyFill="1" applyBorder="1"/>
    <xf numFmtId="165" fontId="2" fillId="0" borderId="0" xfId="1" applyNumberFormat="1" applyFont="1" applyAlignment="1"/>
    <xf numFmtId="165" fontId="3" fillId="0" borderId="6" xfId="1" applyNumberFormat="1" applyFont="1" applyFill="1" applyBorder="1" applyAlignment="1"/>
    <xf numFmtId="3" fontId="3" fillId="0" borderId="4" xfId="1" applyNumberFormat="1" applyFont="1" applyFill="1" applyBorder="1" applyAlignment="1"/>
    <xf numFmtId="0" fontId="7" fillId="0" borderId="14" xfId="1" applyNumberFormat="1" applyFont="1" applyBorder="1" applyAlignment="1">
      <alignment horizontal="center" wrapText="1"/>
    </xf>
    <xf numFmtId="0" fontId="7" fillId="0" borderId="0" xfId="1" applyNumberFormat="1" applyFont="1" applyBorder="1" applyAlignment="1">
      <alignment horizontal="center" vertical="center"/>
    </xf>
    <xf numFmtId="165" fontId="10" fillId="0" borderId="10" xfId="1" applyNumberFormat="1" applyFont="1" applyFill="1" applyBorder="1" applyAlignment="1"/>
    <xf numFmtId="3" fontId="1" fillId="0" borderId="3" xfId="0" quotePrefix="1" applyNumberFormat="1" applyFont="1" applyFill="1" applyBorder="1"/>
    <xf numFmtId="3" fontId="1" fillId="0" borderId="4" xfId="0" quotePrefix="1" applyNumberFormat="1" applyFont="1" applyFill="1" applyBorder="1"/>
    <xf numFmtId="0" fontId="1" fillId="0" borderId="0" xfId="1"/>
    <xf numFmtId="0" fontId="1" fillId="2" borderId="0" xfId="1" applyNumberFormat="1" applyFont="1" applyFill="1" applyBorder="1" applyAlignment="1" applyProtection="1"/>
    <xf numFmtId="9" fontId="1" fillId="0" borderId="0" xfId="1" applyNumberFormat="1"/>
    <xf numFmtId="9" fontId="3" fillId="0" borderId="3" xfId="27" applyFont="1" applyFill="1" applyBorder="1" applyAlignment="1"/>
    <xf numFmtId="165" fontId="7" fillId="0" borderId="14" xfId="1" applyNumberFormat="1" applyFont="1" applyBorder="1"/>
    <xf numFmtId="165" fontId="7" fillId="0" borderId="15" xfId="1" applyNumberFormat="1" applyFont="1" applyBorder="1"/>
    <xf numFmtId="9" fontId="4" fillId="0" borderId="14" xfId="27" applyFont="1" applyFill="1" applyBorder="1" applyAlignment="1"/>
    <xf numFmtId="3" fontId="7" fillId="0" borderId="13" xfId="1" applyNumberFormat="1" applyFont="1" applyBorder="1"/>
    <xf numFmtId="3" fontId="7" fillId="0" borderId="10" xfId="1" applyNumberFormat="1" applyFont="1" applyBorder="1"/>
    <xf numFmtId="0" fontId="7" fillId="0" borderId="10" xfId="1" applyNumberFormat="1" applyFont="1" applyFill="1" applyBorder="1" applyAlignment="1"/>
    <xf numFmtId="9" fontId="3" fillId="0" borderId="22" xfId="27" applyFont="1" applyFill="1" applyBorder="1" applyAlignment="1"/>
    <xf numFmtId="3" fontId="1" fillId="0" borderId="4" xfId="1" applyNumberFormat="1" applyFont="1" applyFill="1" applyBorder="1" applyAlignment="1"/>
    <xf numFmtId="0" fontId="1" fillId="0" borderId="4" xfId="1" applyNumberFormat="1" applyFont="1" applyFill="1" applyBorder="1" applyAlignment="1"/>
    <xf numFmtId="3" fontId="1" fillId="0" borderId="23" xfId="1" applyNumberFormat="1" applyFont="1" applyFill="1" applyBorder="1" applyAlignment="1"/>
    <xf numFmtId="0" fontId="1" fillId="0" borderId="23" xfId="1" applyNumberFormat="1" applyFont="1" applyFill="1" applyBorder="1" applyAlignment="1"/>
    <xf numFmtId="0" fontId="1" fillId="0" borderId="24" xfId="1" applyNumberFormat="1" applyFont="1" applyFill="1" applyBorder="1" applyAlignment="1"/>
    <xf numFmtId="0" fontId="8" fillId="0" borderId="23" xfId="1" applyNumberFormat="1" applyFont="1" applyFill="1" applyBorder="1" applyAlignment="1"/>
    <xf numFmtId="0" fontId="1" fillId="0" borderId="25" xfId="1" applyNumberFormat="1" applyFont="1" applyFill="1" applyBorder="1" applyAlignment="1"/>
    <xf numFmtId="0" fontId="1" fillId="0" borderId="26" xfId="1" applyNumberFormat="1" applyFont="1" applyFill="1" applyBorder="1" applyAlignment="1"/>
    <xf numFmtId="0" fontId="1" fillId="0" borderId="27" xfId="1" applyNumberFormat="1" applyFont="1" applyFill="1" applyBorder="1" applyAlignment="1"/>
    <xf numFmtId="3" fontId="3" fillId="0" borderId="23" xfId="1" applyNumberFormat="1" applyFont="1" applyFill="1" applyBorder="1" applyAlignment="1"/>
    <xf numFmtId="0" fontId="3" fillId="0" borderId="23" xfId="1" applyNumberFormat="1" applyFont="1" applyFill="1" applyBorder="1" applyAlignment="1"/>
    <xf numFmtId="165" fontId="1" fillId="0" borderId="6" xfId="1" applyNumberFormat="1" applyBorder="1"/>
    <xf numFmtId="9" fontId="3" fillId="0" borderId="2" xfId="27" applyFont="1" applyFill="1" applyBorder="1" applyAlignment="1"/>
    <xf numFmtId="3" fontId="3" fillId="0" borderId="5" xfId="1" applyNumberFormat="1" applyFont="1" applyFill="1" applyBorder="1" applyAlignment="1"/>
    <xf numFmtId="3" fontId="3" fillId="0" borderId="2" xfId="1" applyNumberFormat="1" applyFont="1" applyFill="1" applyBorder="1" applyAlignment="1"/>
    <xf numFmtId="0" fontId="7" fillId="0" borderId="8" xfId="1" applyFont="1" applyBorder="1" applyAlignment="1">
      <alignment horizontal="center"/>
    </xf>
    <xf numFmtId="0" fontId="7" fillId="0" borderId="9" xfId="1" applyFont="1" applyBorder="1" applyAlignment="1">
      <alignment horizontal="center"/>
    </xf>
    <xf numFmtId="2" fontId="7" fillId="0" borderId="10" xfId="1" quotePrefix="1" applyNumberFormat="1" applyFont="1" applyBorder="1" applyAlignment="1">
      <alignment horizontal="center"/>
    </xf>
    <xf numFmtId="0" fontId="4" fillId="0" borderId="10" xfId="1" applyNumberFormat="1" applyFont="1" applyFill="1" applyBorder="1" applyAlignment="1">
      <alignment horizontal="center"/>
    </xf>
    <xf numFmtId="0" fontId="7" fillId="0" borderId="2" xfId="1" applyFont="1" applyBorder="1" applyAlignment="1">
      <alignment horizontal="center"/>
    </xf>
    <xf numFmtId="0" fontId="1" fillId="0" borderId="2" xfId="1" applyBorder="1"/>
    <xf numFmtId="0" fontId="7" fillId="0" borderId="7" xfId="1" applyFont="1" applyBorder="1"/>
    <xf numFmtId="0" fontId="7" fillId="0" borderId="7" xfId="1" applyFont="1" applyBorder="1" applyAlignment="1">
      <alignment horizontal="center"/>
    </xf>
    <xf numFmtId="0" fontId="1" fillId="0" borderId="6" xfId="1" applyBorder="1"/>
    <xf numFmtId="165" fontId="1" fillId="0" borderId="3" xfId="1" applyNumberFormat="1" applyBorder="1"/>
    <xf numFmtId="165" fontId="1" fillId="0" borderId="4" xfId="1" applyNumberFormat="1" applyBorder="1"/>
    <xf numFmtId="165" fontId="3" fillId="0" borderId="11" xfId="1" applyNumberFormat="1" applyFont="1" applyFill="1" applyBorder="1" applyAlignment="1"/>
    <xf numFmtId="165" fontId="10" fillId="0" borderId="0" xfId="1" applyNumberFormat="1" applyFont="1" applyFill="1" applyBorder="1" applyAlignment="1"/>
    <xf numFmtId="9" fontId="11" fillId="0" borderId="0" xfId="16" applyFont="1" applyFill="1" applyBorder="1" applyAlignment="1"/>
    <xf numFmtId="3" fontId="1" fillId="0" borderId="3" xfId="1" applyNumberFormat="1" applyFont="1" applyFill="1" applyBorder="1" applyAlignment="1"/>
    <xf numFmtId="9" fontId="2" fillId="0" borderId="3" xfId="16" applyFont="1" applyFill="1" applyBorder="1" applyAlignment="1"/>
    <xf numFmtId="0" fontId="8" fillId="0" borderId="3" xfId="1" applyNumberFormat="1" applyFont="1" applyFill="1" applyBorder="1" applyAlignment="1"/>
    <xf numFmtId="0" fontId="1" fillId="0" borderId="0" xfId="1" applyNumberFormat="1" applyFont="1" applyFill="1" applyBorder="1" applyAlignment="1"/>
    <xf numFmtId="3" fontId="10" fillId="0" borderId="0" xfId="1" applyNumberFormat="1" applyFont="1" applyFill="1" applyBorder="1" applyAlignment="1"/>
    <xf numFmtId="10" fontId="10" fillId="0" borderId="0" xfId="1" applyNumberFormat="1" applyFont="1" applyFill="1" applyBorder="1" applyAlignment="1"/>
    <xf numFmtId="0" fontId="7" fillId="0" borderId="0" xfId="1" applyNumberFormat="1" applyFont="1" applyFill="1" applyBorder="1" applyAlignment="1"/>
    <xf numFmtId="0" fontId="7" fillId="3" borderId="14" xfId="1" applyNumberFormat="1" applyFont="1" applyFill="1" applyBorder="1" applyAlignment="1">
      <alignment horizontal="center" wrapText="1"/>
    </xf>
    <xf numFmtId="165" fontId="3" fillId="3" borderId="6" xfId="1" applyNumberFormat="1" applyFont="1" applyFill="1" applyBorder="1" applyAlignment="1"/>
    <xf numFmtId="3" fontId="3" fillId="3" borderId="3" xfId="1" applyNumberFormat="1" applyFont="1" applyFill="1" applyBorder="1" applyAlignment="1"/>
    <xf numFmtId="3" fontId="3" fillId="3" borderId="4" xfId="1" applyNumberFormat="1" applyFont="1" applyFill="1" applyBorder="1" applyAlignment="1"/>
    <xf numFmtId="165" fontId="10" fillId="3" borderId="10" xfId="1" applyNumberFormat="1" applyFont="1" applyFill="1" applyBorder="1" applyAlignment="1"/>
    <xf numFmtId="165" fontId="1" fillId="0" borderId="3" xfId="0" quotePrefix="1" applyNumberFormat="1" applyFont="1" applyFill="1" applyBorder="1"/>
    <xf numFmtId="0" fontId="15" fillId="0" borderId="0" xfId="1" applyNumberFormat="1" applyFont="1" applyBorder="1" applyAlignment="1">
      <alignment horizontal="center"/>
    </xf>
    <xf numFmtId="0" fontId="13" fillId="0" borderId="0" xfId="30" applyFont="1" applyAlignment="1">
      <alignment horizontal="left" vertical="top" wrapText="1" shrinkToFit="1"/>
    </xf>
    <xf numFmtId="0" fontId="15" fillId="0" borderId="0" xfId="1" applyNumberFormat="1" applyFont="1" applyAlignment="1">
      <alignment horizontal="center"/>
    </xf>
    <xf numFmtId="0" fontId="7" fillId="0" borderId="0" xfId="1" applyNumberFormat="1" applyFont="1" applyBorder="1" applyAlignment="1">
      <alignment horizontal="center"/>
    </xf>
    <xf numFmtId="0" fontId="7" fillId="0" borderId="0" xfId="1" applyFont="1" applyBorder="1" applyAlignment="1">
      <alignment horizontal="center"/>
    </xf>
    <xf numFmtId="0" fontId="7" fillId="0" borderId="16" xfId="1" applyFont="1" applyBorder="1" applyAlignment="1">
      <alignment horizontal="center"/>
    </xf>
    <xf numFmtId="0" fontId="7" fillId="0" borderId="6" xfId="1" applyFont="1" applyBorder="1" applyAlignment="1">
      <alignment horizontal="center" wrapText="1"/>
    </xf>
    <xf numFmtId="0" fontId="7" fillId="0" borderId="2" xfId="1" applyFont="1" applyBorder="1" applyAlignment="1">
      <alignment horizontal="center" wrapText="1"/>
    </xf>
    <xf numFmtId="0" fontId="7" fillId="0" borderId="10" xfId="1" applyFont="1" applyBorder="1" applyAlignment="1">
      <alignment horizontal="center" wrapText="1"/>
    </xf>
    <xf numFmtId="0" fontId="15" fillId="0" borderId="0" xfId="1" applyNumberFormat="1" applyFont="1" applyBorder="1" applyAlignment="1">
      <alignment horizontal="centerContinuous"/>
    </xf>
    <xf numFmtId="0" fontId="15" fillId="0" borderId="0" xfId="1" applyNumberFormat="1" applyFont="1" applyAlignment="1">
      <alignment horizontal="centerContinuous"/>
    </xf>
    <xf numFmtId="0" fontId="9" fillId="0" borderId="0" xfId="1" applyNumberFormat="1" applyFont="1" applyAlignment="1">
      <alignment horizontal="centerContinuous"/>
    </xf>
    <xf numFmtId="0" fontId="7" fillId="0" borderId="0" xfId="1" applyNumberFormat="1" applyFont="1" applyAlignment="1">
      <alignment horizontal="centerContinuous"/>
    </xf>
    <xf numFmtId="0" fontId="7" fillId="0" borderId="0" xfId="1" applyNumberFormat="1" applyFont="1" applyBorder="1" applyAlignment="1">
      <alignment horizontal="centerContinuous"/>
    </xf>
    <xf numFmtId="0" fontId="13" fillId="0" borderId="0" xfId="30" applyFont="1" applyAlignment="1">
      <alignment horizontal="centerContinuous" vertical="top" wrapText="1" shrinkToFit="1"/>
    </xf>
  </cellXfs>
  <cellStyles count="31">
    <cellStyle name="Comma 2" xfId="3"/>
    <cellStyle name="Comma 2 2" xfId="4"/>
    <cellStyle name="Comma 3" xfId="2"/>
    <cellStyle name="Currency 2" xfId="6"/>
    <cellStyle name="Currency 2 2" xfId="19"/>
    <cellStyle name="Currency 3" xfId="5"/>
    <cellStyle name="Currency 3 2" xfId="28"/>
    <cellStyle name="Currency 4" xfId="18"/>
    <cellStyle name="Normal" xfId="0" builtinId="0"/>
    <cellStyle name="Normal 14" xfId="7"/>
    <cellStyle name="Normal 14 2" xfId="20"/>
    <cellStyle name="Normal 16" xfId="8"/>
    <cellStyle name="Normal 16 2" xfId="21"/>
    <cellStyle name="Normal 2" xfId="9"/>
    <cellStyle name="Normal 2 10" xfId="30"/>
    <cellStyle name="Normal 2 2" xfId="22"/>
    <cellStyle name="Normal 20" xfId="10"/>
    <cellStyle name="Normal 20 2" xfId="23"/>
    <cellStyle name="Normal 25" xfId="11"/>
    <cellStyle name="Normal 26" xfId="12"/>
    <cellStyle name="Normal 26 2" xfId="24"/>
    <cellStyle name="Normal 27" xfId="13"/>
    <cellStyle name="Normal 27 2" xfId="25"/>
    <cellStyle name="Normal 3" xfId="14"/>
    <cellStyle name="Normal 4" xfId="1"/>
    <cellStyle name="Percent 2" xfId="16"/>
    <cellStyle name="Percent 2 2" xfId="27"/>
    <cellStyle name="Percent 3" xfId="17"/>
    <cellStyle name="Percent 4" xfId="15"/>
    <cellStyle name="Percent 4 2" xfId="29"/>
    <cellStyle name="Percent 5"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showGridLines="0" tabSelected="1" showOutlineSymbols="0" zoomScale="70" zoomScaleNormal="70" zoomScaleSheetLayoutView="80" workbookViewId="0">
      <selection activeCell="O45" sqref="O45"/>
    </sheetView>
  </sheetViews>
  <sheetFormatPr defaultRowHeight="14.1" customHeight="1"/>
  <cols>
    <col min="1" max="1" width="43.85546875" style="3" customWidth="1"/>
    <col min="2" max="2" width="16.85546875" style="3" hidden="1" customWidth="1"/>
    <col min="3" max="3" width="17.5703125" style="3" hidden="1" customWidth="1"/>
    <col min="4" max="4" width="15.7109375" style="3" customWidth="1"/>
    <col min="5" max="6" width="16.5703125" style="3" customWidth="1"/>
    <col min="7" max="7" width="16.5703125" style="3" hidden="1" customWidth="1"/>
    <col min="8" max="8" width="16.5703125" style="3" customWidth="1"/>
    <col min="9" max="9" width="14" style="4" customWidth="1"/>
    <col min="10" max="10" width="16.140625" style="4" hidden="1" customWidth="1"/>
    <col min="11" max="11" width="5" style="4" customWidth="1"/>
    <col min="12" max="12" width="8.85546875" style="3" customWidth="1"/>
    <col min="13" max="196" width="9.140625" style="3"/>
    <col min="197" max="197" width="30.85546875" style="3" customWidth="1"/>
    <col min="198" max="199" width="8.85546875" style="3" customWidth="1"/>
    <col min="200" max="200" width="15.85546875" style="3" customWidth="1"/>
    <col min="201" max="201" width="17" style="3" customWidth="1"/>
    <col min="202" max="202" width="15" style="3" customWidth="1"/>
    <col min="203" max="205" width="8.85546875" style="3" customWidth="1"/>
    <col min="206" max="206" width="16.7109375" style="3" customWidth="1"/>
    <col min="207" max="207" width="14" style="3" customWidth="1"/>
    <col min="208" max="208" width="5.5703125" style="3" customWidth="1"/>
    <col min="209" max="209" width="15.28515625" style="3" bestFit="1" customWidth="1"/>
    <col min="210" max="210" width="11.5703125" style="3" bestFit="1" customWidth="1"/>
    <col min="211" max="211" width="12.140625" style="3" bestFit="1" customWidth="1"/>
    <col min="212" max="212" width="12" style="3" customWidth="1"/>
    <col min="213" max="213" width="13.42578125" style="3" customWidth="1"/>
    <col min="214" max="215" width="11.5703125" style="3" bestFit="1" customWidth="1"/>
    <col min="216" max="452" width="9.140625" style="3"/>
    <col min="453" max="453" width="30.85546875" style="3" customWidth="1"/>
    <col min="454" max="455" width="8.85546875" style="3" customWidth="1"/>
    <col min="456" max="456" width="15.85546875" style="3" customWidth="1"/>
    <col min="457" max="457" width="17" style="3" customWidth="1"/>
    <col min="458" max="458" width="15" style="3" customWidth="1"/>
    <col min="459" max="461" width="8.85546875" style="3" customWidth="1"/>
    <col min="462" max="462" width="16.7109375" style="3" customWidth="1"/>
    <col min="463" max="463" width="14" style="3" customWidth="1"/>
    <col min="464" max="464" width="5.5703125" style="3" customWidth="1"/>
    <col min="465" max="465" width="15.28515625" style="3" bestFit="1" customWidth="1"/>
    <col min="466" max="466" width="11.5703125" style="3" bestFit="1" customWidth="1"/>
    <col min="467" max="467" width="12.140625" style="3" bestFit="1" customWidth="1"/>
    <col min="468" max="468" width="12" style="3" customWidth="1"/>
    <col min="469" max="469" width="13.42578125" style="3" customWidth="1"/>
    <col min="470" max="471" width="11.5703125" style="3" bestFit="1" customWidth="1"/>
    <col min="472" max="708" width="9.140625" style="3"/>
    <col min="709" max="709" width="30.85546875" style="3" customWidth="1"/>
    <col min="710" max="711" width="8.85546875" style="3" customWidth="1"/>
    <col min="712" max="712" width="15.85546875" style="3" customWidth="1"/>
    <col min="713" max="713" width="17" style="3" customWidth="1"/>
    <col min="714" max="714" width="15" style="3" customWidth="1"/>
    <col min="715" max="717" width="8.85546875" style="3" customWidth="1"/>
    <col min="718" max="718" width="16.7109375" style="3" customWidth="1"/>
    <col min="719" max="719" width="14" style="3" customWidth="1"/>
    <col min="720" max="720" width="5.5703125" style="3" customWidth="1"/>
    <col min="721" max="721" width="15.28515625" style="3" bestFit="1" customWidth="1"/>
    <col min="722" max="722" width="11.5703125" style="3" bestFit="1" customWidth="1"/>
    <col min="723" max="723" width="12.140625" style="3" bestFit="1" customWidth="1"/>
    <col min="724" max="724" width="12" style="3" customWidth="1"/>
    <col min="725" max="725" width="13.42578125" style="3" customWidth="1"/>
    <col min="726" max="727" width="11.5703125" style="3" bestFit="1" customWidth="1"/>
    <col min="728" max="964" width="9.140625" style="3"/>
    <col min="965" max="965" width="30.85546875" style="3" customWidth="1"/>
    <col min="966" max="967" width="8.85546875" style="3" customWidth="1"/>
    <col min="968" max="968" width="15.85546875" style="3" customWidth="1"/>
    <col min="969" max="969" width="17" style="3" customWidth="1"/>
    <col min="970" max="970" width="15" style="3" customWidth="1"/>
    <col min="971" max="973" width="8.85546875" style="3" customWidth="1"/>
    <col min="974" max="974" width="16.7109375" style="3" customWidth="1"/>
    <col min="975" max="975" width="14" style="3" customWidth="1"/>
    <col min="976" max="976" width="5.5703125" style="3" customWidth="1"/>
    <col min="977" max="977" width="15.28515625" style="3" bestFit="1" customWidth="1"/>
    <col min="978" max="978" width="11.5703125" style="3" bestFit="1" customWidth="1"/>
    <col min="979" max="979" width="12.140625" style="3" bestFit="1" customWidth="1"/>
    <col min="980" max="980" width="12" style="3" customWidth="1"/>
    <col min="981" max="981" width="13.42578125" style="3" customWidth="1"/>
    <col min="982" max="983" width="11.5703125" style="3" bestFit="1" customWidth="1"/>
    <col min="984" max="1220" width="9.140625" style="3"/>
    <col min="1221" max="1221" width="30.85546875" style="3" customWidth="1"/>
    <col min="1222" max="1223" width="8.85546875" style="3" customWidth="1"/>
    <col min="1224" max="1224" width="15.85546875" style="3" customWidth="1"/>
    <col min="1225" max="1225" width="17" style="3" customWidth="1"/>
    <col min="1226" max="1226" width="15" style="3" customWidth="1"/>
    <col min="1227" max="1229" width="8.85546875" style="3" customWidth="1"/>
    <col min="1230" max="1230" width="16.7109375" style="3" customWidth="1"/>
    <col min="1231" max="1231" width="14" style="3" customWidth="1"/>
    <col min="1232" max="1232" width="5.5703125" style="3" customWidth="1"/>
    <col min="1233" max="1233" width="15.28515625" style="3" bestFit="1" customWidth="1"/>
    <col min="1234" max="1234" width="11.5703125" style="3" bestFit="1" customWidth="1"/>
    <col min="1235" max="1235" width="12.140625" style="3" bestFit="1" customWidth="1"/>
    <col min="1236" max="1236" width="12" style="3" customWidth="1"/>
    <col min="1237" max="1237" width="13.42578125" style="3" customWidth="1"/>
    <col min="1238" max="1239" width="11.5703125" style="3" bestFit="1" customWidth="1"/>
    <col min="1240" max="1476" width="9.140625" style="3"/>
    <col min="1477" max="1477" width="30.85546875" style="3" customWidth="1"/>
    <col min="1478" max="1479" width="8.85546875" style="3" customWidth="1"/>
    <col min="1480" max="1480" width="15.85546875" style="3" customWidth="1"/>
    <col min="1481" max="1481" width="17" style="3" customWidth="1"/>
    <col min="1482" max="1482" width="15" style="3" customWidth="1"/>
    <col min="1483" max="1485" width="8.85546875" style="3" customWidth="1"/>
    <col min="1486" max="1486" width="16.7109375" style="3" customWidth="1"/>
    <col min="1487" max="1487" width="14" style="3" customWidth="1"/>
    <col min="1488" max="1488" width="5.5703125" style="3" customWidth="1"/>
    <col min="1489" max="1489" width="15.28515625" style="3" bestFit="1" customWidth="1"/>
    <col min="1490" max="1490" width="11.5703125" style="3" bestFit="1" customWidth="1"/>
    <col min="1491" max="1491" width="12.140625" style="3" bestFit="1" customWidth="1"/>
    <col min="1492" max="1492" width="12" style="3" customWidth="1"/>
    <col min="1493" max="1493" width="13.42578125" style="3" customWidth="1"/>
    <col min="1494" max="1495" width="11.5703125" style="3" bestFit="1" customWidth="1"/>
    <col min="1496" max="1732" width="9.140625" style="3"/>
    <col min="1733" max="1733" width="30.85546875" style="3" customWidth="1"/>
    <col min="1734" max="1735" width="8.85546875" style="3" customWidth="1"/>
    <col min="1736" max="1736" width="15.85546875" style="3" customWidth="1"/>
    <col min="1737" max="1737" width="17" style="3" customWidth="1"/>
    <col min="1738" max="1738" width="15" style="3" customWidth="1"/>
    <col min="1739" max="1741" width="8.85546875" style="3" customWidth="1"/>
    <col min="1742" max="1742" width="16.7109375" style="3" customWidth="1"/>
    <col min="1743" max="1743" width="14" style="3" customWidth="1"/>
    <col min="1744" max="1744" width="5.5703125" style="3" customWidth="1"/>
    <col min="1745" max="1745" width="15.28515625" style="3" bestFit="1" customWidth="1"/>
    <col min="1746" max="1746" width="11.5703125" style="3" bestFit="1" customWidth="1"/>
    <col min="1747" max="1747" width="12.140625" style="3" bestFit="1" customWidth="1"/>
    <col min="1748" max="1748" width="12" style="3" customWidth="1"/>
    <col min="1749" max="1749" width="13.42578125" style="3" customWidth="1"/>
    <col min="1750" max="1751" width="11.5703125" style="3" bestFit="1" customWidth="1"/>
    <col min="1752" max="1988" width="9.140625" style="3"/>
    <col min="1989" max="1989" width="30.85546875" style="3" customWidth="1"/>
    <col min="1990" max="1991" width="8.85546875" style="3" customWidth="1"/>
    <col min="1992" max="1992" width="15.85546875" style="3" customWidth="1"/>
    <col min="1993" max="1993" width="17" style="3" customWidth="1"/>
    <col min="1994" max="1994" width="15" style="3" customWidth="1"/>
    <col min="1995" max="1997" width="8.85546875" style="3" customWidth="1"/>
    <col min="1998" max="1998" width="16.7109375" style="3" customWidth="1"/>
    <col min="1999" max="1999" width="14" style="3" customWidth="1"/>
    <col min="2000" max="2000" width="5.5703125" style="3" customWidth="1"/>
    <col min="2001" max="2001" width="15.28515625" style="3" bestFit="1" customWidth="1"/>
    <col min="2002" max="2002" width="11.5703125" style="3" bestFit="1" customWidth="1"/>
    <col min="2003" max="2003" width="12.140625" style="3" bestFit="1" customWidth="1"/>
    <col min="2004" max="2004" width="12" style="3" customWidth="1"/>
    <col min="2005" max="2005" width="13.42578125" style="3" customWidth="1"/>
    <col min="2006" max="2007" width="11.5703125" style="3" bestFit="1" customWidth="1"/>
    <col min="2008" max="2244" width="9.140625" style="3"/>
    <col min="2245" max="2245" width="30.85546875" style="3" customWidth="1"/>
    <col min="2246" max="2247" width="8.85546875" style="3" customWidth="1"/>
    <col min="2248" max="2248" width="15.85546875" style="3" customWidth="1"/>
    <col min="2249" max="2249" width="17" style="3" customWidth="1"/>
    <col min="2250" max="2250" width="15" style="3" customWidth="1"/>
    <col min="2251" max="2253" width="8.85546875" style="3" customWidth="1"/>
    <col min="2254" max="2254" width="16.7109375" style="3" customWidth="1"/>
    <col min="2255" max="2255" width="14" style="3" customWidth="1"/>
    <col min="2256" max="2256" width="5.5703125" style="3" customWidth="1"/>
    <col min="2257" max="2257" width="15.28515625" style="3" bestFit="1" customWidth="1"/>
    <col min="2258" max="2258" width="11.5703125" style="3" bestFit="1" customWidth="1"/>
    <col min="2259" max="2259" width="12.140625" style="3" bestFit="1" customWidth="1"/>
    <col min="2260" max="2260" width="12" style="3" customWidth="1"/>
    <col min="2261" max="2261" width="13.42578125" style="3" customWidth="1"/>
    <col min="2262" max="2263" width="11.5703125" style="3" bestFit="1" customWidth="1"/>
    <col min="2264" max="2500" width="9.140625" style="3"/>
    <col min="2501" max="2501" width="30.85546875" style="3" customWidth="1"/>
    <col min="2502" max="2503" width="8.85546875" style="3" customWidth="1"/>
    <col min="2504" max="2504" width="15.85546875" style="3" customWidth="1"/>
    <col min="2505" max="2505" width="17" style="3" customWidth="1"/>
    <col min="2506" max="2506" width="15" style="3" customWidth="1"/>
    <col min="2507" max="2509" width="8.85546875" style="3" customWidth="1"/>
    <col min="2510" max="2510" width="16.7109375" style="3" customWidth="1"/>
    <col min="2511" max="2511" width="14" style="3" customWidth="1"/>
    <col min="2512" max="2512" width="5.5703125" style="3" customWidth="1"/>
    <col min="2513" max="2513" width="15.28515625" style="3" bestFit="1" customWidth="1"/>
    <col min="2514" max="2514" width="11.5703125" style="3" bestFit="1" customWidth="1"/>
    <col min="2515" max="2515" width="12.140625" style="3" bestFit="1" customWidth="1"/>
    <col min="2516" max="2516" width="12" style="3" customWidth="1"/>
    <col min="2517" max="2517" width="13.42578125" style="3" customWidth="1"/>
    <col min="2518" max="2519" width="11.5703125" style="3" bestFit="1" customWidth="1"/>
    <col min="2520" max="2756" width="9.140625" style="3"/>
    <col min="2757" max="2757" width="30.85546875" style="3" customWidth="1"/>
    <col min="2758" max="2759" width="8.85546875" style="3" customWidth="1"/>
    <col min="2760" max="2760" width="15.85546875" style="3" customWidth="1"/>
    <col min="2761" max="2761" width="17" style="3" customWidth="1"/>
    <col min="2762" max="2762" width="15" style="3" customWidth="1"/>
    <col min="2763" max="2765" width="8.85546875" style="3" customWidth="1"/>
    <col min="2766" max="2766" width="16.7109375" style="3" customWidth="1"/>
    <col min="2767" max="2767" width="14" style="3" customWidth="1"/>
    <col min="2768" max="2768" width="5.5703125" style="3" customWidth="1"/>
    <col min="2769" max="2769" width="15.28515625" style="3" bestFit="1" customWidth="1"/>
    <col min="2770" max="2770" width="11.5703125" style="3" bestFit="1" customWidth="1"/>
    <col min="2771" max="2771" width="12.140625" style="3" bestFit="1" customWidth="1"/>
    <col min="2772" max="2772" width="12" style="3" customWidth="1"/>
    <col min="2773" max="2773" width="13.42578125" style="3" customWidth="1"/>
    <col min="2774" max="2775" width="11.5703125" style="3" bestFit="1" customWidth="1"/>
    <col min="2776" max="3012" width="9.140625" style="3"/>
    <col min="3013" max="3013" width="30.85546875" style="3" customWidth="1"/>
    <col min="3014" max="3015" width="8.85546875" style="3" customWidth="1"/>
    <col min="3016" max="3016" width="15.85546875" style="3" customWidth="1"/>
    <col min="3017" max="3017" width="17" style="3" customWidth="1"/>
    <col min="3018" max="3018" width="15" style="3" customWidth="1"/>
    <col min="3019" max="3021" width="8.85546875" style="3" customWidth="1"/>
    <col min="3022" max="3022" width="16.7109375" style="3" customWidth="1"/>
    <col min="3023" max="3023" width="14" style="3" customWidth="1"/>
    <col min="3024" max="3024" width="5.5703125" style="3" customWidth="1"/>
    <col min="3025" max="3025" width="15.28515625" style="3" bestFit="1" customWidth="1"/>
    <col min="3026" max="3026" width="11.5703125" style="3" bestFit="1" customWidth="1"/>
    <col min="3027" max="3027" width="12.140625" style="3" bestFit="1" customWidth="1"/>
    <col min="3028" max="3028" width="12" style="3" customWidth="1"/>
    <col min="3029" max="3029" width="13.42578125" style="3" customWidth="1"/>
    <col min="3030" max="3031" width="11.5703125" style="3" bestFit="1" customWidth="1"/>
    <col min="3032" max="3268" width="9.140625" style="3"/>
    <col min="3269" max="3269" width="30.85546875" style="3" customWidth="1"/>
    <col min="3270" max="3271" width="8.85546875" style="3" customWidth="1"/>
    <col min="3272" max="3272" width="15.85546875" style="3" customWidth="1"/>
    <col min="3273" max="3273" width="17" style="3" customWidth="1"/>
    <col min="3274" max="3274" width="15" style="3" customWidth="1"/>
    <col min="3275" max="3277" width="8.85546875" style="3" customWidth="1"/>
    <col min="3278" max="3278" width="16.7109375" style="3" customWidth="1"/>
    <col min="3279" max="3279" width="14" style="3" customWidth="1"/>
    <col min="3280" max="3280" width="5.5703125" style="3" customWidth="1"/>
    <col min="3281" max="3281" width="15.28515625" style="3" bestFit="1" customWidth="1"/>
    <col min="3282" max="3282" width="11.5703125" style="3" bestFit="1" customWidth="1"/>
    <col min="3283" max="3283" width="12.140625" style="3" bestFit="1" customWidth="1"/>
    <col min="3284" max="3284" width="12" style="3" customWidth="1"/>
    <col min="3285" max="3285" width="13.42578125" style="3" customWidth="1"/>
    <col min="3286" max="3287" width="11.5703125" style="3" bestFit="1" customWidth="1"/>
    <col min="3288" max="3524" width="9.140625" style="3"/>
    <col min="3525" max="3525" width="30.85546875" style="3" customWidth="1"/>
    <col min="3526" max="3527" width="8.85546875" style="3" customWidth="1"/>
    <col min="3528" max="3528" width="15.85546875" style="3" customWidth="1"/>
    <col min="3529" max="3529" width="17" style="3" customWidth="1"/>
    <col min="3530" max="3530" width="15" style="3" customWidth="1"/>
    <col min="3531" max="3533" width="8.85546875" style="3" customWidth="1"/>
    <col min="3534" max="3534" width="16.7109375" style="3" customWidth="1"/>
    <col min="3535" max="3535" width="14" style="3" customWidth="1"/>
    <col min="3536" max="3536" width="5.5703125" style="3" customWidth="1"/>
    <col min="3537" max="3537" width="15.28515625" style="3" bestFit="1" customWidth="1"/>
    <col min="3538" max="3538" width="11.5703125" style="3" bestFit="1" customWidth="1"/>
    <col min="3539" max="3539" width="12.140625" style="3" bestFit="1" customWidth="1"/>
    <col min="3540" max="3540" width="12" style="3" customWidth="1"/>
    <col min="3541" max="3541" width="13.42578125" style="3" customWidth="1"/>
    <col min="3542" max="3543" width="11.5703125" style="3" bestFit="1" customWidth="1"/>
    <col min="3544" max="3780" width="9.140625" style="3"/>
    <col min="3781" max="3781" width="30.85546875" style="3" customWidth="1"/>
    <col min="3782" max="3783" width="8.85546875" style="3" customWidth="1"/>
    <col min="3784" max="3784" width="15.85546875" style="3" customWidth="1"/>
    <col min="3785" max="3785" width="17" style="3" customWidth="1"/>
    <col min="3786" max="3786" width="15" style="3" customWidth="1"/>
    <col min="3787" max="3789" width="8.85546875" style="3" customWidth="1"/>
    <col min="3790" max="3790" width="16.7109375" style="3" customWidth="1"/>
    <col min="3791" max="3791" width="14" style="3" customWidth="1"/>
    <col min="3792" max="3792" width="5.5703125" style="3" customWidth="1"/>
    <col min="3793" max="3793" width="15.28515625" style="3" bestFit="1" customWidth="1"/>
    <col min="3794" max="3794" width="11.5703125" style="3" bestFit="1" customWidth="1"/>
    <col min="3795" max="3795" width="12.140625" style="3" bestFit="1" customWidth="1"/>
    <col min="3796" max="3796" width="12" style="3" customWidth="1"/>
    <col min="3797" max="3797" width="13.42578125" style="3" customWidth="1"/>
    <col min="3798" max="3799" width="11.5703125" style="3" bestFit="1" customWidth="1"/>
    <col min="3800" max="4036" width="9.140625" style="3"/>
    <col min="4037" max="4037" width="30.85546875" style="3" customWidth="1"/>
    <col min="4038" max="4039" width="8.85546875" style="3" customWidth="1"/>
    <col min="4040" max="4040" width="15.85546875" style="3" customWidth="1"/>
    <col min="4041" max="4041" width="17" style="3" customWidth="1"/>
    <col min="4042" max="4042" width="15" style="3" customWidth="1"/>
    <col min="4043" max="4045" width="8.85546875" style="3" customWidth="1"/>
    <col min="4046" max="4046" width="16.7109375" style="3" customWidth="1"/>
    <col min="4047" max="4047" width="14" style="3" customWidth="1"/>
    <col min="4048" max="4048" width="5.5703125" style="3" customWidth="1"/>
    <col min="4049" max="4049" width="15.28515625" style="3" bestFit="1" customWidth="1"/>
    <col min="4050" max="4050" width="11.5703125" style="3" bestFit="1" customWidth="1"/>
    <col min="4051" max="4051" width="12.140625" style="3" bestFit="1" customWidth="1"/>
    <col min="4052" max="4052" width="12" style="3" customWidth="1"/>
    <col min="4053" max="4053" width="13.42578125" style="3" customWidth="1"/>
    <col min="4054" max="4055" width="11.5703125" style="3" bestFit="1" customWidth="1"/>
    <col min="4056" max="4292" width="9.140625" style="3"/>
    <col min="4293" max="4293" width="30.85546875" style="3" customWidth="1"/>
    <col min="4294" max="4295" width="8.85546875" style="3" customWidth="1"/>
    <col min="4296" max="4296" width="15.85546875" style="3" customWidth="1"/>
    <col min="4297" max="4297" width="17" style="3" customWidth="1"/>
    <col min="4298" max="4298" width="15" style="3" customWidth="1"/>
    <col min="4299" max="4301" width="8.85546875" style="3" customWidth="1"/>
    <col min="4302" max="4302" width="16.7109375" style="3" customWidth="1"/>
    <col min="4303" max="4303" width="14" style="3" customWidth="1"/>
    <col min="4304" max="4304" width="5.5703125" style="3" customWidth="1"/>
    <col min="4305" max="4305" width="15.28515625" style="3" bestFit="1" customWidth="1"/>
    <col min="4306" max="4306" width="11.5703125" style="3" bestFit="1" customWidth="1"/>
    <col min="4307" max="4307" width="12.140625" style="3" bestFit="1" customWidth="1"/>
    <col min="4308" max="4308" width="12" style="3" customWidth="1"/>
    <col min="4309" max="4309" width="13.42578125" style="3" customWidth="1"/>
    <col min="4310" max="4311" width="11.5703125" style="3" bestFit="1" customWidth="1"/>
    <col min="4312" max="4548" width="9.140625" style="3"/>
    <col min="4549" max="4549" width="30.85546875" style="3" customWidth="1"/>
    <col min="4550" max="4551" width="8.85546875" style="3" customWidth="1"/>
    <col min="4552" max="4552" width="15.85546875" style="3" customWidth="1"/>
    <col min="4553" max="4553" width="17" style="3" customWidth="1"/>
    <col min="4554" max="4554" width="15" style="3" customWidth="1"/>
    <col min="4555" max="4557" width="8.85546875" style="3" customWidth="1"/>
    <col min="4558" max="4558" width="16.7109375" style="3" customWidth="1"/>
    <col min="4559" max="4559" width="14" style="3" customWidth="1"/>
    <col min="4560" max="4560" width="5.5703125" style="3" customWidth="1"/>
    <col min="4561" max="4561" width="15.28515625" style="3" bestFit="1" customWidth="1"/>
    <col min="4562" max="4562" width="11.5703125" style="3" bestFit="1" customWidth="1"/>
    <col min="4563" max="4563" width="12.140625" style="3" bestFit="1" customWidth="1"/>
    <col min="4564" max="4564" width="12" style="3" customWidth="1"/>
    <col min="4565" max="4565" width="13.42578125" style="3" customWidth="1"/>
    <col min="4566" max="4567" width="11.5703125" style="3" bestFit="1" customWidth="1"/>
    <col min="4568" max="4804" width="9.140625" style="3"/>
    <col min="4805" max="4805" width="30.85546875" style="3" customWidth="1"/>
    <col min="4806" max="4807" width="8.85546875" style="3" customWidth="1"/>
    <col min="4808" max="4808" width="15.85546875" style="3" customWidth="1"/>
    <col min="4809" max="4809" width="17" style="3" customWidth="1"/>
    <col min="4810" max="4810" width="15" style="3" customWidth="1"/>
    <col min="4811" max="4813" width="8.85546875" style="3" customWidth="1"/>
    <col min="4814" max="4814" width="16.7109375" style="3" customWidth="1"/>
    <col min="4815" max="4815" width="14" style="3" customWidth="1"/>
    <col min="4816" max="4816" width="5.5703125" style="3" customWidth="1"/>
    <col min="4817" max="4817" width="15.28515625" style="3" bestFit="1" customWidth="1"/>
    <col min="4818" max="4818" width="11.5703125" style="3" bestFit="1" customWidth="1"/>
    <col min="4819" max="4819" width="12.140625" style="3" bestFit="1" customWidth="1"/>
    <col min="4820" max="4820" width="12" style="3" customWidth="1"/>
    <col min="4821" max="4821" width="13.42578125" style="3" customWidth="1"/>
    <col min="4822" max="4823" width="11.5703125" style="3" bestFit="1" customWidth="1"/>
    <col min="4824" max="5060" width="9.140625" style="3"/>
    <col min="5061" max="5061" width="30.85546875" style="3" customWidth="1"/>
    <col min="5062" max="5063" width="8.85546875" style="3" customWidth="1"/>
    <col min="5064" max="5064" width="15.85546875" style="3" customWidth="1"/>
    <col min="5065" max="5065" width="17" style="3" customWidth="1"/>
    <col min="5066" max="5066" width="15" style="3" customWidth="1"/>
    <col min="5067" max="5069" width="8.85546875" style="3" customWidth="1"/>
    <col min="5070" max="5070" width="16.7109375" style="3" customWidth="1"/>
    <col min="5071" max="5071" width="14" style="3" customWidth="1"/>
    <col min="5072" max="5072" width="5.5703125" style="3" customWidth="1"/>
    <col min="5073" max="5073" width="15.28515625" style="3" bestFit="1" customWidth="1"/>
    <col min="5074" max="5074" width="11.5703125" style="3" bestFit="1" customWidth="1"/>
    <col min="5075" max="5075" width="12.140625" style="3" bestFit="1" customWidth="1"/>
    <col min="5076" max="5076" width="12" style="3" customWidth="1"/>
    <col min="5077" max="5077" width="13.42578125" style="3" customWidth="1"/>
    <col min="5078" max="5079" width="11.5703125" style="3" bestFit="1" customWidth="1"/>
    <col min="5080" max="5316" width="9.140625" style="3"/>
    <col min="5317" max="5317" width="30.85546875" style="3" customWidth="1"/>
    <col min="5318" max="5319" width="8.85546875" style="3" customWidth="1"/>
    <col min="5320" max="5320" width="15.85546875" style="3" customWidth="1"/>
    <col min="5321" max="5321" width="17" style="3" customWidth="1"/>
    <col min="5322" max="5322" width="15" style="3" customWidth="1"/>
    <col min="5323" max="5325" width="8.85546875" style="3" customWidth="1"/>
    <col min="5326" max="5326" width="16.7109375" style="3" customWidth="1"/>
    <col min="5327" max="5327" width="14" style="3" customWidth="1"/>
    <col min="5328" max="5328" width="5.5703125" style="3" customWidth="1"/>
    <col min="5329" max="5329" width="15.28515625" style="3" bestFit="1" customWidth="1"/>
    <col min="5330" max="5330" width="11.5703125" style="3" bestFit="1" customWidth="1"/>
    <col min="5331" max="5331" width="12.140625" style="3" bestFit="1" customWidth="1"/>
    <col min="5332" max="5332" width="12" style="3" customWidth="1"/>
    <col min="5333" max="5333" width="13.42578125" style="3" customWidth="1"/>
    <col min="5334" max="5335" width="11.5703125" style="3" bestFit="1" customWidth="1"/>
    <col min="5336" max="5572" width="9.140625" style="3"/>
    <col min="5573" max="5573" width="30.85546875" style="3" customWidth="1"/>
    <col min="5574" max="5575" width="8.85546875" style="3" customWidth="1"/>
    <col min="5576" max="5576" width="15.85546875" style="3" customWidth="1"/>
    <col min="5577" max="5577" width="17" style="3" customWidth="1"/>
    <col min="5578" max="5578" width="15" style="3" customWidth="1"/>
    <col min="5579" max="5581" width="8.85546875" style="3" customWidth="1"/>
    <col min="5582" max="5582" width="16.7109375" style="3" customWidth="1"/>
    <col min="5583" max="5583" width="14" style="3" customWidth="1"/>
    <col min="5584" max="5584" width="5.5703125" style="3" customWidth="1"/>
    <col min="5585" max="5585" width="15.28515625" style="3" bestFit="1" customWidth="1"/>
    <col min="5586" max="5586" width="11.5703125" style="3" bestFit="1" customWidth="1"/>
    <col min="5587" max="5587" width="12.140625" style="3" bestFit="1" customWidth="1"/>
    <col min="5588" max="5588" width="12" style="3" customWidth="1"/>
    <col min="5589" max="5589" width="13.42578125" style="3" customWidth="1"/>
    <col min="5590" max="5591" width="11.5703125" style="3" bestFit="1" customWidth="1"/>
    <col min="5592" max="5828" width="9.140625" style="3"/>
    <col min="5829" max="5829" width="30.85546875" style="3" customWidth="1"/>
    <col min="5830" max="5831" width="8.85546875" style="3" customWidth="1"/>
    <col min="5832" max="5832" width="15.85546875" style="3" customWidth="1"/>
    <col min="5833" max="5833" width="17" style="3" customWidth="1"/>
    <col min="5834" max="5834" width="15" style="3" customWidth="1"/>
    <col min="5835" max="5837" width="8.85546875" style="3" customWidth="1"/>
    <col min="5838" max="5838" width="16.7109375" style="3" customWidth="1"/>
    <col min="5839" max="5839" width="14" style="3" customWidth="1"/>
    <col min="5840" max="5840" width="5.5703125" style="3" customWidth="1"/>
    <col min="5841" max="5841" width="15.28515625" style="3" bestFit="1" customWidth="1"/>
    <col min="5842" max="5842" width="11.5703125" style="3" bestFit="1" customWidth="1"/>
    <col min="5843" max="5843" width="12.140625" style="3" bestFit="1" customWidth="1"/>
    <col min="5844" max="5844" width="12" style="3" customWidth="1"/>
    <col min="5845" max="5845" width="13.42578125" style="3" customWidth="1"/>
    <col min="5846" max="5847" width="11.5703125" style="3" bestFit="1" customWidth="1"/>
    <col min="5848" max="6084" width="9.140625" style="3"/>
    <col min="6085" max="6085" width="30.85546875" style="3" customWidth="1"/>
    <col min="6086" max="6087" width="8.85546875" style="3" customWidth="1"/>
    <col min="6088" max="6088" width="15.85546875" style="3" customWidth="1"/>
    <col min="6089" max="6089" width="17" style="3" customWidth="1"/>
    <col min="6090" max="6090" width="15" style="3" customWidth="1"/>
    <col min="6091" max="6093" width="8.85546875" style="3" customWidth="1"/>
    <col min="6094" max="6094" width="16.7109375" style="3" customWidth="1"/>
    <col min="6095" max="6095" width="14" style="3" customWidth="1"/>
    <col min="6096" max="6096" width="5.5703125" style="3" customWidth="1"/>
    <col min="6097" max="6097" width="15.28515625" style="3" bestFit="1" customWidth="1"/>
    <col min="6098" max="6098" width="11.5703125" style="3" bestFit="1" customWidth="1"/>
    <col min="6099" max="6099" width="12.140625" style="3" bestFit="1" customWidth="1"/>
    <col min="6100" max="6100" width="12" style="3" customWidth="1"/>
    <col min="6101" max="6101" width="13.42578125" style="3" customWidth="1"/>
    <col min="6102" max="6103" width="11.5703125" style="3" bestFit="1" customWidth="1"/>
    <col min="6104" max="6340" width="9.140625" style="3"/>
    <col min="6341" max="6341" width="30.85546875" style="3" customWidth="1"/>
    <col min="6342" max="6343" width="8.85546875" style="3" customWidth="1"/>
    <col min="6344" max="6344" width="15.85546875" style="3" customWidth="1"/>
    <col min="6345" max="6345" width="17" style="3" customWidth="1"/>
    <col min="6346" max="6346" width="15" style="3" customWidth="1"/>
    <col min="6347" max="6349" width="8.85546875" style="3" customWidth="1"/>
    <col min="6350" max="6350" width="16.7109375" style="3" customWidth="1"/>
    <col min="6351" max="6351" width="14" style="3" customWidth="1"/>
    <col min="6352" max="6352" width="5.5703125" style="3" customWidth="1"/>
    <col min="6353" max="6353" width="15.28515625" style="3" bestFit="1" customWidth="1"/>
    <col min="6354" max="6354" width="11.5703125" style="3" bestFit="1" customWidth="1"/>
    <col min="6355" max="6355" width="12.140625" style="3" bestFit="1" customWidth="1"/>
    <col min="6356" max="6356" width="12" style="3" customWidth="1"/>
    <col min="6357" max="6357" width="13.42578125" style="3" customWidth="1"/>
    <col min="6358" max="6359" width="11.5703125" style="3" bestFit="1" customWidth="1"/>
    <col min="6360" max="6596" width="9.140625" style="3"/>
    <col min="6597" max="6597" width="30.85546875" style="3" customWidth="1"/>
    <col min="6598" max="6599" width="8.85546875" style="3" customWidth="1"/>
    <col min="6600" max="6600" width="15.85546875" style="3" customWidth="1"/>
    <col min="6601" max="6601" width="17" style="3" customWidth="1"/>
    <col min="6602" max="6602" width="15" style="3" customWidth="1"/>
    <col min="6603" max="6605" width="8.85546875" style="3" customWidth="1"/>
    <col min="6606" max="6606" width="16.7109375" style="3" customWidth="1"/>
    <col min="6607" max="6607" width="14" style="3" customWidth="1"/>
    <col min="6608" max="6608" width="5.5703125" style="3" customWidth="1"/>
    <col min="6609" max="6609" width="15.28515625" style="3" bestFit="1" customWidth="1"/>
    <col min="6610" max="6610" width="11.5703125" style="3" bestFit="1" customWidth="1"/>
    <col min="6611" max="6611" width="12.140625" style="3" bestFit="1" customWidth="1"/>
    <col min="6612" max="6612" width="12" style="3" customWidth="1"/>
    <col min="6613" max="6613" width="13.42578125" style="3" customWidth="1"/>
    <col min="6614" max="6615" width="11.5703125" style="3" bestFit="1" customWidth="1"/>
    <col min="6616" max="6852" width="9.140625" style="3"/>
    <col min="6853" max="6853" width="30.85546875" style="3" customWidth="1"/>
    <col min="6854" max="6855" width="8.85546875" style="3" customWidth="1"/>
    <col min="6856" max="6856" width="15.85546875" style="3" customWidth="1"/>
    <col min="6857" max="6857" width="17" style="3" customWidth="1"/>
    <col min="6858" max="6858" width="15" style="3" customWidth="1"/>
    <col min="6859" max="6861" width="8.85546875" style="3" customWidth="1"/>
    <col min="6862" max="6862" width="16.7109375" style="3" customWidth="1"/>
    <col min="6863" max="6863" width="14" style="3" customWidth="1"/>
    <col min="6864" max="6864" width="5.5703125" style="3" customWidth="1"/>
    <col min="6865" max="6865" width="15.28515625" style="3" bestFit="1" customWidth="1"/>
    <col min="6866" max="6866" width="11.5703125" style="3" bestFit="1" customWidth="1"/>
    <col min="6867" max="6867" width="12.140625" style="3" bestFit="1" customWidth="1"/>
    <col min="6868" max="6868" width="12" style="3" customWidth="1"/>
    <col min="6869" max="6869" width="13.42578125" style="3" customWidth="1"/>
    <col min="6870" max="6871" width="11.5703125" style="3" bestFit="1" customWidth="1"/>
    <col min="6872" max="7108" width="9.140625" style="3"/>
    <col min="7109" max="7109" width="30.85546875" style="3" customWidth="1"/>
    <col min="7110" max="7111" width="8.85546875" style="3" customWidth="1"/>
    <col min="7112" max="7112" width="15.85546875" style="3" customWidth="1"/>
    <col min="7113" max="7113" width="17" style="3" customWidth="1"/>
    <col min="7114" max="7114" width="15" style="3" customWidth="1"/>
    <col min="7115" max="7117" width="8.85546875" style="3" customWidth="1"/>
    <col min="7118" max="7118" width="16.7109375" style="3" customWidth="1"/>
    <col min="7119" max="7119" width="14" style="3" customWidth="1"/>
    <col min="7120" max="7120" width="5.5703125" style="3" customWidth="1"/>
    <col min="7121" max="7121" width="15.28515625" style="3" bestFit="1" customWidth="1"/>
    <col min="7122" max="7122" width="11.5703125" style="3" bestFit="1" customWidth="1"/>
    <col min="7123" max="7123" width="12.140625" style="3" bestFit="1" customWidth="1"/>
    <col min="7124" max="7124" width="12" style="3" customWidth="1"/>
    <col min="7125" max="7125" width="13.42578125" style="3" customWidth="1"/>
    <col min="7126" max="7127" width="11.5703125" style="3" bestFit="1" customWidth="1"/>
    <col min="7128" max="7364" width="9.140625" style="3"/>
    <col min="7365" max="7365" width="30.85546875" style="3" customWidth="1"/>
    <col min="7366" max="7367" width="8.85546875" style="3" customWidth="1"/>
    <col min="7368" max="7368" width="15.85546875" style="3" customWidth="1"/>
    <col min="7369" max="7369" width="17" style="3" customWidth="1"/>
    <col min="7370" max="7370" width="15" style="3" customWidth="1"/>
    <col min="7371" max="7373" width="8.85546875" style="3" customWidth="1"/>
    <col min="7374" max="7374" width="16.7109375" style="3" customWidth="1"/>
    <col min="7375" max="7375" width="14" style="3" customWidth="1"/>
    <col min="7376" max="7376" width="5.5703125" style="3" customWidth="1"/>
    <col min="7377" max="7377" width="15.28515625" style="3" bestFit="1" customWidth="1"/>
    <col min="7378" max="7378" width="11.5703125" style="3" bestFit="1" customWidth="1"/>
    <col min="7379" max="7379" width="12.140625" style="3" bestFit="1" customWidth="1"/>
    <col min="7380" max="7380" width="12" style="3" customWidth="1"/>
    <col min="7381" max="7381" width="13.42578125" style="3" customWidth="1"/>
    <col min="7382" max="7383" width="11.5703125" style="3" bestFit="1" customWidth="1"/>
    <col min="7384" max="7620" width="9.140625" style="3"/>
    <col min="7621" max="7621" width="30.85546875" style="3" customWidth="1"/>
    <col min="7622" max="7623" width="8.85546875" style="3" customWidth="1"/>
    <col min="7624" max="7624" width="15.85546875" style="3" customWidth="1"/>
    <col min="7625" max="7625" width="17" style="3" customWidth="1"/>
    <col min="7626" max="7626" width="15" style="3" customWidth="1"/>
    <col min="7627" max="7629" width="8.85546875" style="3" customWidth="1"/>
    <col min="7630" max="7630" width="16.7109375" style="3" customWidth="1"/>
    <col min="7631" max="7631" width="14" style="3" customWidth="1"/>
    <col min="7632" max="7632" width="5.5703125" style="3" customWidth="1"/>
    <col min="7633" max="7633" width="15.28515625" style="3" bestFit="1" customWidth="1"/>
    <col min="7634" max="7634" width="11.5703125" style="3" bestFit="1" customWidth="1"/>
    <col min="7635" max="7635" width="12.140625" style="3" bestFit="1" customWidth="1"/>
    <col min="7636" max="7636" width="12" style="3" customWidth="1"/>
    <col min="7637" max="7637" width="13.42578125" style="3" customWidth="1"/>
    <col min="7638" max="7639" width="11.5703125" style="3" bestFit="1" customWidth="1"/>
    <col min="7640" max="7876" width="9.140625" style="3"/>
    <col min="7877" max="7877" width="30.85546875" style="3" customWidth="1"/>
    <col min="7878" max="7879" width="8.85546875" style="3" customWidth="1"/>
    <col min="7880" max="7880" width="15.85546875" style="3" customWidth="1"/>
    <col min="7881" max="7881" width="17" style="3" customWidth="1"/>
    <col min="7882" max="7882" width="15" style="3" customWidth="1"/>
    <col min="7883" max="7885" width="8.85546875" style="3" customWidth="1"/>
    <col min="7886" max="7886" width="16.7109375" style="3" customWidth="1"/>
    <col min="7887" max="7887" width="14" style="3" customWidth="1"/>
    <col min="7888" max="7888" width="5.5703125" style="3" customWidth="1"/>
    <col min="7889" max="7889" width="15.28515625" style="3" bestFit="1" customWidth="1"/>
    <col min="7890" max="7890" width="11.5703125" style="3" bestFit="1" customWidth="1"/>
    <col min="7891" max="7891" width="12.140625" style="3" bestFit="1" customWidth="1"/>
    <col min="7892" max="7892" width="12" style="3" customWidth="1"/>
    <col min="7893" max="7893" width="13.42578125" style="3" customWidth="1"/>
    <col min="7894" max="7895" width="11.5703125" style="3" bestFit="1" customWidth="1"/>
    <col min="7896" max="8132" width="9.140625" style="3"/>
    <col min="8133" max="8133" width="30.85546875" style="3" customWidth="1"/>
    <col min="8134" max="8135" width="8.85546875" style="3" customWidth="1"/>
    <col min="8136" max="8136" width="15.85546875" style="3" customWidth="1"/>
    <col min="8137" max="8137" width="17" style="3" customWidth="1"/>
    <col min="8138" max="8138" width="15" style="3" customWidth="1"/>
    <col min="8139" max="8141" width="8.85546875" style="3" customWidth="1"/>
    <col min="8142" max="8142" width="16.7109375" style="3" customWidth="1"/>
    <col min="8143" max="8143" width="14" style="3" customWidth="1"/>
    <col min="8144" max="8144" width="5.5703125" style="3" customWidth="1"/>
    <col min="8145" max="8145" width="15.28515625" style="3" bestFit="1" customWidth="1"/>
    <col min="8146" max="8146" width="11.5703125" style="3" bestFit="1" customWidth="1"/>
    <col min="8147" max="8147" width="12.140625" style="3" bestFit="1" customWidth="1"/>
    <col min="8148" max="8148" width="12" style="3" customWidth="1"/>
    <col min="8149" max="8149" width="13.42578125" style="3" customWidth="1"/>
    <col min="8150" max="8151" width="11.5703125" style="3" bestFit="1" customWidth="1"/>
    <col min="8152" max="8388" width="9.140625" style="3"/>
    <col min="8389" max="8389" width="30.85546875" style="3" customWidth="1"/>
    <col min="8390" max="8391" width="8.85546875" style="3" customWidth="1"/>
    <col min="8392" max="8392" width="15.85546875" style="3" customWidth="1"/>
    <col min="8393" max="8393" width="17" style="3" customWidth="1"/>
    <col min="8394" max="8394" width="15" style="3" customWidth="1"/>
    <col min="8395" max="8397" width="8.85546875" style="3" customWidth="1"/>
    <col min="8398" max="8398" width="16.7109375" style="3" customWidth="1"/>
    <col min="8399" max="8399" width="14" style="3" customWidth="1"/>
    <col min="8400" max="8400" width="5.5703125" style="3" customWidth="1"/>
    <col min="8401" max="8401" width="15.28515625" style="3" bestFit="1" customWidth="1"/>
    <col min="8402" max="8402" width="11.5703125" style="3" bestFit="1" customWidth="1"/>
    <col min="8403" max="8403" width="12.140625" style="3" bestFit="1" customWidth="1"/>
    <col min="8404" max="8404" width="12" style="3" customWidth="1"/>
    <col min="8405" max="8405" width="13.42578125" style="3" customWidth="1"/>
    <col min="8406" max="8407" width="11.5703125" style="3" bestFit="1" customWidth="1"/>
    <col min="8408" max="8644" width="9.140625" style="3"/>
    <col min="8645" max="8645" width="30.85546875" style="3" customWidth="1"/>
    <col min="8646" max="8647" width="8.85546875" style="3" customWidth="1"/>
    <col min="8648" max="8648" width="15.85546875" style="3" customWidth="1"/>
    <col min="8649" max="8649" width="17" style="3" customWidth="1"/>
    <col min="8650" max="8650" width="15" style="3" customWidth="1"/>
    <col min="8651" max="8653" width="8.85546875" style="3" customWidth="1"/>
    <col min="8654" max="8654" width="16.7109375" style="3" customWidth="1"/>
    <col min="8655" max="8655" width="14" style="3" customWidth="1"/>
    <col min="8656" max="8656" width="5.5703125" style="3" customWidth="1"/>
    <col min="8657" max="8657" width="15.28515625" style="3" bestFit="1" customWidth="1"/>
    <col min="8658" max="8658" width="11.5703125" style="3" bestFit="1" customWidth="1"/>
    <col min="8659" max="8659" width="12.140625" style="3" bestFit="1" customWidth="1"/>
    <col min="8660" max="8660" width="12" style="3" customWidth="1"/>
    <col min="8661" max="8661" width="13.42578125" style="3" customWidth="1"/>
    <col min="8662" max="8663" width="11.5703125" style="3" bestFit="1" customWidth="1"/>
    <col min="8664" max="8900" width="9.140625" style="3"/>
    <col min="8901" max="8901" width="30.85546875" style="3" customWidth="1"/>
    <col min="8902" max="8903" width="8.85546875" style="3" customWidth="1"/>
    <col min="8904" max="8904" width="15.85546875" style="3" customWidth="1"/>
    <col min="8905" max="8905" width="17" style="3" customWidth="1"/>
    <col min="8906" max="8906" width="15" style="3" customWidth="1"/>
    <col min="8907" max="8909" width="8.85546875" style="3" customWidth="1"/>
    <col min="8910" max="8910" width="16.7109375" style="3" customWidth="1"/>
    <col min="8911" max="8911" width="14" style="3" customWidth="1"/>
    <col min="8912" max="8912" width="5.5703125" style="3" customWidth="1"/>
    <col min="8913" max="8913" width="15.28515625" style="3" bestFit="1" customWidth="1"/>
    <col min="8914" max="8914" width="11.5703125" style="3" bestFit="1" customWidth="1"/>
    <col min="8915" max="8915" width="12.140625" style="3" bestFit="1" customWidth="1"/>
    <col min="8916" max="8916" width="12" style="3" customWidth="1"/>
    <col min="8917" max="8917" width="13.42578125" style="3" customWidth="1"/>
    <col min="8918" max="8919" width="11.5703125" style="3" bestFit="1" customWidth="1"/>
    <col min="8920" max="9156" width="9.140625" style="3"/>
    <col min="9157" max="9157" width="30.85546875" style="3" customWidth="1"/>
    <col min="9158" max="9159" width="8.85546875" style="3" customWidth="1"/>
    <col min="9160" max="9160" width="15.85546875" style="3" customWidth="1"/>
    <col min="9161" max="9161" width="17" style="3" customWidth="1"/>
    <col min="9162" max="9162" width="15" style="3" customWidth="1"/>
    <col min="9163" max="9165" width="8.85546875" style="3" customWidth="1"/>
    <col min="9166" max="9166" width="16.7109375" style="3" customWidth="1"/>
    <col min="9167" max="9167" width="14" style="3" customWidth="1"/>
    <col min="9168" max="9168" width="5.5703125" style="3" customWidth="1"/>
    <col min="9169" max="9169" width="15.28515625" style="3" bestFit="1" customWidth="1"/>
    <col min="9170" max="9170" width="11.5703125" style="3" bestFit="1" customWidth="1"/>
    <col min="9171" max="9171" width="12.140625" style="3" bestFit="1" customWidth="1"/>
    <col min="9172" max="9172" width="12" style="3" customWidth="1"/>
    <col min="9173" max="9173" width="13.42578125" style="3" customWidth="1"/>
    <col min="9174" max="9175" width="11.5703125" style="3" bestFit="1" customWidth="1"/>
    <col min="9176" max="9412" width="9.140625" style="3"/>
    <col min="9413" max="9413" width="30.85546875" style="3" customWidth="1"/>
    <col min="9414" max="9415" width="8.85546875" style="3" customWidth="1"/>
    <col min="9416" max="9416" width="15.85546875" style="3" customWidth="1"/>
    <col min="9417" max="9417" width="17" style="3" customWidth="1"/>
    <col min="9418" max="9418" width="15" style="3" customWidth="1"/>
    <col min="9419" max="9421" width="8.85546875" style="3" customWidth="1"/>
    <col min="9422" max="9422" width="16.7109375" style="3" customWidth="1"/>
    <col min="9423" max="9423" width="14" style="3" customWidth="1"/>
    <col min="9424" max="9424" width="5.5703125" style="3" customWidth="1"/>
    <col min="9425" max="9425" width="15.28515625" style="3" bestFit="1" customWidth="1"/>
    <col min="9426" max="9426" width="11.5703125" style="3" bestFit="1" customWidth="1"/>
    <col min="9427" max="9427" width="12.140625" style="3" bestFit="1" customWidth="1"/>
    <col min="9428" max="9428" width="12" style="3" customWidth="1"/>
    <col min="9429" max="9429" width="13.42578125" style="3" customWidth="1"/>
    <col min="9430" max="9431" width="11.5703125" style="3" bestFit="1" customWidth="1"/>
    <col min="9432" max="9668" width="9.140625" style="3"/>
    <col min="9669" max="9669" width="30.85546875" style="3" customWidth="1"/>
    <col min="9670" max="9671" width="8.85546875" style="3" customWidth="1"/>
    <col min="9672" max="9672" width="15.85546875" style="3" customWidth="1"/>
    <col min="9673" max="9673" width="17" style="3" customWidth="1"/>
    <col min="9674" max="9674" width="15" style="3" customWidth="1"/>
    <col min="9675" max="9677" width="8.85546875" style="3" customWidth="1"/>
    <col min="9678" max="9678" width="16.7109375" style="3" customWidth="1"/>
    <col min="9679" max="9679" width="14" style="3" customWidth="1"/>
    <col min="9680" max="9680" width="5.5703125" style="3" customWidth="1"/>
    <col min="9681" max="9681" width="15.28515625" style="3" bestFit="1" customWidth="1"/>
    <col min="9682" max="9682" width="11.5703125" style="3" bestFit="1" customWidth="1"/>
    <col min="9683" max="9683" width="12.140625" style="3" bestFit="1" customWidth="1"/>
    <col min="9684" max="9684" width="12" style="3" customWidth="1"/>
    <col min="9685" max="9685" width="13.42578125" style="3" customWidth="1"/>
    <col min="9686" max="9687" width="11.5703125" style="3" bestFit="1" customWidth="1"/>
    <col min="9688" max="9924" width="9.140625" style="3"/>
    <col min="9925" max="9925" width="30.85546875" style="3" customWidth="1"/>
    <col min="9926" max="9927" width="8.85546875" style="3" customWidth="1"/>
    <col min="9928" max="9928" width="15.85546875" style="3" customWidth="1"/>
    <col min="9929" max="9929" width="17" style="3" customWidth="1"/>
    <col min="9930" max="9930" width="15" style="3" customWidth="1"/>
    <col min="9931" max="9933" width="8.85546875" style="3" customWidth="1"/>
    <col min="9934" max="9934" width="16.7109375" style="3" customWidth="1"/>
    <col min="9935" max="9935" width="14" style="3" customWidth="1"/>
    <col min="9936" max="9936" width="5.5703125" style="3" customWidth="1"/>
    <col min="9937" max="9937" width="15.28515625" style="3" bestFit="1" customWidth="1"/>
    <col min="9938" max="9938" width="11.5703125" style="3" bestFit="1" customWidth="1"/>
    <col min="9939" max="9939" width="12.140625" style="3" bestFit="1" customWidth="1"/>
    <col min="9940" max="9940" width="12" style="3" customWidth="1"/>
    <col min="9941" max="9941" width="13.42578125" style="3" customWidth="1"/>
    <col min="9942" max="9943" width="11.5703125" style="3" bestFit="1" customWidth="1"/>
    <col min="9944" max="10180" width="9.140625" style="3"/>
    <col min="10181" max="10181" width="30.85546875" style="3" customWidth="1"/>
    <col min="10182" max="10183" width="8.85546875" style="3" customWidth="1"/>
    <col min="10184" max="10184" width="15.85546875" style="3" customWidth="1"/>
    <col min="10185" max="10185" width="17" style="3" customWidth="1"/>
    <col min="10186" max="10186" width="15" style="3" customWidth="1"/>
    <col min="10187" max="10189" width="8.85546875" style="3" customWidth="1"/>
    <col min="10190" max="10190" width="16.7109375" style="3" customWidth="1"/>
    <col min="10191" max="10191" width="14" style="3" customWidth="1"/>
    <col min="10192" max="10192" width="5.5703125" style="3" customWidth="1"/>
    <col min="10193" max="10193" width="15.28515625" style="3" bestFit="1" customWidth="1"/>
    <col min="10194" max="10194" width="11.5703125" style="3" bestFit="1" customWidth="1"/>
    <col min="10195" max="10195" width="12.140625" style="3" bestFit="1" customWidth="1"/>
    <col min="10196" max="10196" width="12" style="3" customWidth="1"/>
    <col min="10197" max="10197" width="13.42578125" style="3" customWidth="1"/>
    <col min="10198" max="10199" width="11.5703125" style="3" bestFit="1" customWidth="1"/>
    <col min="10200" max="10436" width="9.140625" style="3"/>
    <col min="10437" max="10437" width="30.85546875" style="3" customWidth="1"/>
    <col min="10438" max="10439" width="8.85546875" style="3" customWidth="1"/>
    <col min="10440" max="10440" width="15.85546875" style="3" customWidth="1"/>
    <col min="10441" max="10441" width="17" style="3" customWidth="1"/>
    <col min="10442" max="10442" width="15" style="3" customWidth="1"/>
    <col min="10443" max="10445" width="8.85546875" style="3" customWidth="1"/>
    <col min="10446" max="10446" width="16.7109375" style="3" customWidth="1"/>
    <col min="10447" max="10447" width="14" style="3" customWidth="1"/>
    <col min="10448" max="10448" width="5.5703125" style="3" customWidth="1"/>
    <col min="10449" max="10449" width="15.28515625" style="3" bestFit="1" customWidth="1"/>
    <col min="10450" max="10450" width="11.5703125" style="3" bestFit="1" customWidth="1"/>
    <col min="10451" max="10451" width="12.140625" style="3" bestFit="1" customWidth="1"/>
    <col min="10452" max="10452" width="12" style="3" customWidth="1"/>
    <col min="10453" max="10453" width="13.42578125" style="3" customWidth="1"/>
    <col min="10454" max="10455" width="11.5703125" style="3" bestFit="1" customWidth="1"/>
    <col min="10456" max="10692" width="9.140625" style="3"/>
    <col min="10693" max="10693" width="30.85546875" style="3" customWidth="1"/>
    <col min="10694" max="10695" width="8.85546875" style="3" customWidth="1"/>
    <col min="10696" max="10696" width="15.85546875" style="3" customWidth="1"/>
    <col min="10697" max="10697" width="17" style="3" customWidth="1"/>
    <col min="10698" max="10698" width="15" style="3" customWidth="1"/>
    <col min="10699" max="10701" width="8.85546875" style="3" customWidth="1"/>
    <col min="10702" max="10702" width="16.7109375" style="3" customWidth="1"/>
    <col min="10703" max="10703" width="14" style="3" customWidth="1"/>
    <col min="10704" max="10704" width="5.5703125" style="3" customWidth="1"/>
    <col min="10705" max="10705" width="15.28515625" style="3" bestFit="1" customWidth="1"/>
    <col min="10706" max="10706" width="11.5703125" style="3" bestFit="1" customWidth="1"/>
    <col min="10707" max="10707" width="12.140625" style="3" bestFit="1" customWidth="1"/>
    <col min="10708" max="10708" width="12" style="3" customWidth="1"/>
    <col min="10709" max="10709" width="13.42578125" style="3" customWidth="1"/>
    <col min="10710" max="10711" width="11.5703125" style="3" bestFit="1" customWidth="1"/>
    <col min="10712" max="10948" width="9.140625" style="3"/>
    <col min="10949" max="10949" width="30.85546875" style="3" customWidth="1"/>
    <col min="10950" max="10951" width="8.85546875" style="3" customWidth="1"/>
    <col min="10952" max="10952" width="15.85546875" style="3" customWidth="1"/>
    <col min="10953" max="10953" width="17" style="3" customWidth="1"/>
    <col min="10954" max="10954" width="15" style="3" customWidth="1"/>
    <col min="10955" max="10957" width="8.85546875" style="3" customWidth="1"/>
    <col min="10958" max="10958" width="16.7109375" style="3" customWidth="1"/>
    <col min="10959" max="10959" width="14" style="3" customWidth="1"/>
    <col min="10960" max="10960" width="5.5703125" style="3" customWidth="1"/>
    <col min="10961" max="10961" width="15.28515625" style="3" bestFit="1" customWidth="1"/>
    <col min="10962" max="10962" width="11.5703125" style="3" bestFit="1" customWidth="1"/>
    <col min="10963" max="10963" width="12.140625" style="3" bestFit="1" customWidth="1"/>
    <col min="10964" max="10964" width="12" style="3" customWidth="1"/>
    <col min="10965" max="10965" width="13.42578125" style="3" customWidth="1"/>
    <col min="10966" max="10967" width="11.5703125" style="3" bestFit="1" customWidth="1"/>
    <col min="10968" max="11204" width="9.140625" style="3"/>
    <col min="11205" max="11205" width="30.85546875" style="3" customWidth="1"/>
    <col min="11206" max="11207" width="8.85546875" style="3" customWidth="1"/>
    <col min="11208" max="11208" width="15.85546875" style="3" customWidth="1"/>
    <col min="11209" max="11209" width="17" style="3" customWidth="1"/>
    <col min="11210" max="11210" width="15" style="3" customWidth="1"/>
    <col min="11211" max="11213" width="8.85546875" style="3" customWidth="1"/>
    <col min="11214" max="11214" width="16.7109375" style="3" customWidth="1"/>
    <col min="11215" max="11215" width="14" style="3" customWidth="1"/>
    <col min="11216" max="11216" width="5.5703125" style="3" customWidth="1"/>
    <col min="11217" max="11217" width="15.28515625" style="3" bestFit="1" customWidth="1"/>
    <col min="11218" max="11218" width="11.5703125" style="3" bestFit="1" customWidth="1"/>
    <col min="11219" max="11219" width="12.140625" style="3" bestFit="1" customWidth="1"/>
    <col min="11220" max="11220" width="12" style="3" customWidth="1"/>
    <col min="11221" max="11221" width="13.42578125" style="3" customWidth="1"/>
    <col min="11222" max="11223" width="11.5703125" style="3" bestFit="1" customWidth="1"/>
    <col min="11224" max="11460" width="9.140625" style="3"/>
    <col min="11461" max="11461" width="30.85546875" style="3" customWidth="1"/>
    <col min="11462" max="11463" width="8.85546875" style="3" customWidth="1"/>
    <col min="11464" max="11464" width="15.85546875" style="3" customWidth="1"/>
    <col min="11465" max="11465" width="17" style="3" customWidth="1"/>
    <col min="11466" max="11466" width="15" style="3" customWidth="1"/>
    <col min="11467" max="11469" width="8.85546875" style="3" customWidth="1"/>
    <col min="11470" max="11470" width="16.7109375" style="3" customWidth="1"/>
    <col min="11471" max="11471" width="14" style="3" customWidth="1"/>
    <col min="11472" max="11472" width="5.5703125" style="3" customWidth="1"/>
    <col min="11473" max="11473" width="15.28515625" style="3" bestFit="1" customWidth="1"/>
    <col min="11474" max="11474" width="11.5703125" style="3" bestFit="1" customWidth="1"/>
    <col min="11475" max="11475" width="12.140625" style="3" bestFit="1" customWidth="1"/>
    <col min="11476" max="11476" width="12" style="3" customWidth="1"/>
    <col min="11477" max="11477" width="13.42578125" style="3" customWidth="1"/>
    <col min="11478" max="11479" width="11.5703125" style="3" bestFit="1" customWidth="1"/>
    <col min="11480" max="11716" width="9.140625" style="3"/>
    <col min="11717" max="11717" width="30.85546875" style="3" customWidth="1"/>
    <col min="11718" max="11719" width="8.85546875" style="3" customWidth="1"/>
    <col min="11720" max="11720" width="15.85546875" style="3" customWidth="1"/>
    <col min="11721" max="11721" width="17" style="3" customWidth="1"/>
    <col min="11722" max="11722" width="15" style="3" customWidth="1"/>
    <col min="11723" max="11725" width="8.85546875" style="3" customWidth="1"/>
    <col min="11726" max="11726" width="16.7109375" style="3" customWidth="1"/>
    <col min="11727" max="11727" width="14" style="3" customWidth="1"/>
    <col min="11728" max="11728" width="5.5703125" style="3" customWidth="1"/>
    <col min="11729" max="11729" width="15.28515625" style="3" bestFit="1" customWidth="1"/>
    <col min="11730" max="11730" width="11.5703125" style="3" bestFit="1" customWidth="1"/>
    <col min="11731" max="11731" width="12.140625" style="3" bestFit="1" customWidth="1"/>
    <col min="11732" max="11732" width="12" style="3" customWidth="1"/>
    <col min="11733" max="11733" width="13.42578125" style="3" customWidth="1"/>
    <col min="11734" max="11735" width="11.5703125" style="3" bestFit="1" customWidth="1"/>
    <col min="11736" max="11972" width="9.140625" style="3"/>
    <col min="11973" max="11973" width="30.85546875" style="3" customWidth="1"/>
    <col min="11974" max="11975" width="8.85546875" style="3" customWidth="1"/>
    <col min="11976" max="11976" width="15.85546875" style="3" customWidth="1"/>
    <col min="11977" max="11977" width="17" style="3" customWidth="1"/>
    <col min="11978" max="11978" width="15" style="3" customWidth="1"/>
    <col min="11979" max="11981" width="8.85546875" style="3" customWidth="1"/>
    <col min="11982" max="11982" width="16.7109375" style="3" customWidth="1"/>
    <col min="11983" max="11983" width="14" style="3" customWidth="1"/>
    <col min="11984" max="11984" width="5.5703125" style="3" customWidth="1"/>
    <col min="11985" max="11985" width="15.28515625" style="3" bestFit="1" customWidth="1"/>
    <col min="11986" max="11986" width="11.5703125" style="3" bestFit="1" customWidth="1"/>
    <col min="11987" max="11987" width="12.140625" style="3" bestFit="1" customWidth="1"/>
    <col min="11988" max="11988" width="12" style="3" customWidth="1"/>
    <col min="11989" max="11989" width="13.42578125" style="3" customWidth="1"/>
    <col min="11990" max="11991" width="11.5703125" style="3" bestFit="1" customWidth="1"/>
    <col min="11992" max="12228" width="9.140625" style="3"/>
    <col min="12229" max="12229" width="30.85546875" style="3" customWidth="1"/>
    <col min="12230" max="12231" width="8.85546875" style="3" customWidth="1"/>
    <col min="12232" max="12232" width="15.85546875" style="3" customWidth="1"/>
    <col min="12233" max="12233" width="17" style="3" customWidth="1"/>
    <col min="12234" max="12234" width="15" style="3" customWidth="1"/>
    <col min="12235" max="12237" width="8.85546875" style="3" customWidth="1"/>
    <col min="12238" max="12238" width="16.7109375" style="3" customWidth="1"/>
    <col min="12239" max="12239" width="14" style="3" customWidth="1"/>
    <col min="12240" max="12240" width="5.5703125" style="3" customWidth="1"/>
    <col min="12241" max="12241" width="15.28515625" style="3" bestFit="1" customWidth="1"/>
    <col min="12242" max="12242" width="11.5703125" style="3" bestFit="1" customWidth="1"/>
    <col min="12243" max="12243" width="12.140625" style="3" bestFit="1" customWidth="1"/>
    <col min="12244" max="12244" width="12" style="3" customWidth="1"/>
    <col min="12245" max="12245" width="13.42578125" style="3" customWidth="1"/>
    <col min="12246" max="12247" width="11.5703125" style="3" bestFit="1" customWidth="1"/>
    <col min="12248" max="12484" width="9.140625" style="3"/>
    <col min="12485" max="12485" width="30.85546875" style="3" customWidth="1"/>
    <col min="12486" max="12487" width="8.85546875" style="3" customWidth="1"/>
    <col min="12488" max="12488" width="15.85546875" style="3" customWidth="1"/>
    <col min="12489" max="12489" width="17" style="3" customWidth="1"/>
    <col min="12490" max="12490" width="15" style="3" customWidth="1"/>
    <col min="12491" max="12493" width="8.85546875" style="3" customWidth="1"/>
    <col min="12494" max="12494" width="16.7109375" style="3" customWidth="1"/>
    <col min="12495" max="12495" width="14" style="3" customWidth="1"/>
    <col min="12496" max="12496" width="5.5703125" style="3" customWidth="1"/>
    <col min="12497" max="12497" width="15.28515625" style="3" bestFit="1" customWidth="1"/>
    <col min="12498" max="12498" width="11.5703125" style="3" bestFit="1" customWidth="1"/>
    <col min="12499" max="12499" width="12.140625" style="3" bestFit="1" customWidth="1"/>
    <col min="12500" max="12500" width="12" style="3" customWidth="1"/>
    <col min="12501" max="12501" width="13.42578125" style="3" customWidth="1"/>
    <col min="12502" max="12503" width="11.5703125" style="3" bestFit="1" customWidth="1"/>
    <col min="12504" max="12740" width="9.140625" style="3"/>
    <col min="12741" max="12741" width="30.85546875" style="3" customWidth="1"/>
    <col min="12742" max="12743" width="8.85546875" style="3" customWidth="1"/>
    <col min="12744" max="12744" width="15.85546875" style="3" customWidth="1"/>
    <col min="12745" max="12745" width="17" style="3" customWidth="1"/>
    <col min="12746" max="12746" width="15" style="3" customWidth="1"/>
    <col min="12747" max="12749" width="8.85546875" style="3" customWidth="1"/>
    <col min="12750" max="12750" width="16.7109375" style="3" customWidth="1"/>
    <col min="12751" max="12751" width="14" style="3" customWidth="1"/>
    <col min="12752" max="12752" width="5.5703125" style="3" customWidth="1"/>
    <col min="12753" max="12753" width="15.28515625" style="3" bestFit="1" customWidth="1"/>
    <col min="12754" max="12754" width="11.5703125" style="3" bestFit="1" customWidth="1"/>
    <col min="12755" max="12755" width="12.140625" style="3" bestFit="1" customWidth="1"/>
    <col min="12756" max="12756" width="12" style="3" customWidth="1"/>
    <col min="12757" max="12757" width="13.42578125" style="3" customWidth="1"/>
    <col min="12758" max="12759" width="11.5703125" style="3" bestFit="1" customWidth="1"/>
    <col min="12760" max="12996" width="9.140625" style="3"/>
    <col min="12997" max="12997" width="30.85546875" style="3" customWidth="1"/>
    <col min="12998" max="12999" width="8.85546875" style="3" customWidth="1"/>
    <col min="13000" max="13000" width="15.85546875" style="3" customWidth="1"/>
    <col min="13001" max="13001" width="17" style="3" customWidth="1"/>
    <col min="13002" max="13002" width="15" style="3" customWidth="1"/>
    <col min="13003" max="13005" width="8.85546875" style="3" customWidth="1"/>
    <col min="13006" max="13006" width="16.7109375" style="3" customWidth="1"/>
    <col min="13007" max="13007" width="14" style="3" customWidth="1"/>
    <col min="13008" max="13008" width="5.5703125" style="3" customWidth="1"/>
    <col min="13009" max="13009" width="15.28515625" style="3" bestFit="1" customWidth="1"/>
    <col min="13010" max="13010" width="11.5703125" style="3" bestFit="1" customWidth="1"/>
    <col min="13011" max="13011" width="12.140625" style="3" bestFit="1" customWidth="1"/>
    <col min="13012" max="13012" width="12" style="3" customWidth="1"/>
    <col min="13013" max="13013" width="13.42578125" style="3" customWidth="1"/>
    <col min="13014" max="13015" width="11.5703125" style="3" bestFit="1" customWidth="1"/>
    <col min="13016" max="13252" width="9.140625" style="3"/>
    <col min="13253" max="13253" width="30.85546875" style="3" customWidth="1"/>
    <col min="13254" max="13255" width="8.85546875" style="3" customWidth="1"/>
    <col min="13256" max="13256" width="15.85546875" style="3" customWidth="1"/>
    <col min="13257" max="13257" width="17" style="3" customWidth="1"/>
    <col min="13258" max="13258" width="15" style="3" customWidth="1"/>
    <col min="13259" max="13261" width="8.85546875" style="3" customWidth="1"/>
    <col min="13262" max="13262" width="16.7109375" style="3" customWidth="1"/>
    <col min="13263" max="13263" width="14" style="3" customWidth="1"/>
    <col min="13264" max="13264" width="5.5703125" style="3" customWidth="1"/>
    <col min="13265" max="13265" width="15.28515625" style="3" bestFit="1" customWidth="1"/>
    <col min="13266" max="13266" width="11.5703125" style="3" bestFit="1" customWidth="1"/>
    <col min="13267" max="13267" width="12.140625" style="3" bestFit="1" customWidth="1"/>
    <col min="13268" max="13268" width="12" style="3" customWidth="1"/>
    <col min="13269" max="13269" width="13.42578125" style="3" customWidth="1"/>
    <col min="13270" max="13271" width="11.5703125" style="3" bestFit="1" customWidth="1"/>
    <col min="13272" max="13508" width="9.140625" style="3"/>
    <col min="13509" max="13509" width="30.85546875" style="3" customWidth="1"/>
    <col min="13510" max="13511" width="8.85546875" style="3" customWidth="1"/>
    <col min="13512" max="13512" width="15.85546875" style="3" customWidth="1"/>
    <col min="13513" max="13513" width="17" style="3" customWidth="1"/>
    <col min="13514" max="13514" width="15" style="3" customWidth="1"/>
    <col min="13515" max="13517" width="8.85546875" style="3" customWidth="1"/>
    <col min="13518" max="13518" width="16.7109375" style="3" customWidth="1"/>
    <col min="13519" max="13519" width="14" style="3" customWidth="1"/>
    <col min="13520" max="13520" width="5.5703125" style="3" customWidth="1"/>
    <col min="13521" max="13521" width="15.28515625" style="3" bestFit="1" customWidth="1"/>
    <col min="13522" max="13522" width="11.5703125" style="3" bestFit="1" customWidth="1"/>
    <col min="13523" max="13523" width="12.140625" style="3" bestFit="1" customWidth="1"/>
    <col min="13524" max="13524" width="12" style="3" customWidth="1"/>
    <col min="13525" max="13525" width="13.42578125" style="3" customWidth="1"/>
    <col min="13526" max="13527" width="11.5703125" style="3" bestFit="1" customWidth="1"/>
    <col min="13528" max="13764" width="9.140625" style="3"/>
    <col min="13765" max="13765" width="30.85546875" style="3" customWidth="1"/>
    <col min="13766" max="13767" width="8.85546875" style="3" customWidth="1"/>
    <col min="13768" max="13768" width="15.85546875" style="3" customWidth="1"/>
    <col min="13769" max="13769" width="17" style="3" customWidth="1"/>
    <col min="13770" max="13770" width="15" style="3" customWidth="1"/>
    <col min="13771" max="13773" width="8.85546875" style="3" customWidth="1"/>
    <col min="13774" max="13774" width="16.7109375" style="3" customWidth="1"/>
    <col min="13775" max="13775" width="14" style="3" customWidth="1"/>
    <col min="13776" max="13776" width="5.5703125" style="3" customWidth="1"/>
    <col min="13777" max="13777" width="15.28515625" style="3" bestFit="1" customWidth="1"/>
    <col min="13778" max="13778" width="11.5703125" style="3" bestFit="1" customWidth="1"/>
    <col min="13779" max="13779" width="12.140625" style="3" bestFit="1" customWidth="1"/>
    <col min="13780" max="13780" width="12" style="3" customWidth="1"/>
    <col min="13781" max="13781" width="13.42578125" style="3" customWidth="1"/>
    <col min="13782" max="13783" width="11.5703125" style="3" bestFit="1" customWidth="1"/>
    <col min="13784" max="14020" width="9.140625" style="3"/>
    <col min="14021" max="14021" width="30.85546875" style="3" customWidth="1"/>
    <col min="14022" max="14023" width="8.85546875" style="3" customWidth="1"/>
    <col min="14024" max="14024" width="15.85546875" style="3" customWidth="1"/>
    <col min="14025" max="14025" width="17" style="3" customWidth="1"/>
    <col min="14026" max="14026" width="15" style="3" customWidth="1"/>
    <col min="14027" max="14029" width="8.85546875" style="3" customWidth="1"/>
    <col min="14030" max="14030" width="16.7109375" style="3" customWidth="1"/>
    <col min="14031" max="14031" width="14" style="3" customWidth="1"/>
    <col min="14032" max="14032" width="5.5703125" style="3" customWidth="1"/>
    <col min="14033" max="14033" width="15.28515625" style="3" bestFit="1" customWidth="1"/>
    <col min="14034" max="14034" width="11.5703125" style="3" bestFit="1" customWidth="1"/>
    <col min="14035" max="14035" width="12.140625" style="3" bestFit="1" customWidth="1"/>
    <col min="14036" max="14036" width="12" style="3" customWidth="1"/>
    <col min="14037" max="14037" width="13.42578125" style="3" customWidth="1"/>
    <col min="14038" max="14039" width="11.5703125" style="3" bestFit="1" customWidth="1"/>
    <col min="14040" max="14276" width="9.140625" style="3"/>
    <col min="14277" max="14277" width="30.85546875" style="3" customWidth="1"/>
    <col min="14278" max="14279" width="8.85546875" style="3" customWidth="1"/>
    <col min="14280" max="14280" width="15.85546875" style="3" customWidth="1"/>
    <col min="14281" max="14281" width="17" style="3" customWidth="1"/>
    <col min="14282" max="14282" width="15" style="3" customWidth="1"/>
    <col min="14283" max="14285" width="8.85546875" style="3" customWidth="1"/>
    <col min="14286" max="14286" width="16.7109375" style="3" customWidth="1"/>
    <col min="14287" max="14287" width="14" style="3" customWidth="1"/>
    <col min="14288" max="14288" width="5.5703125" style="3" customWidth="1"/>
    <col min="14289" max="14289" width="15.28515625" style="3" bestFit="1" customWidth="1"/>
    <col min="14290" max="14290" width="11.5703125" style="3" bestFit="1" customWidth="1"/>
    <col min="14291" max="14291" width="12.140625" style="3" bestFit="1" customWidth="1"/>
    <col min="14292" max="14292" width="12" style="3" customWidth="1"/>
    <col min="14293" max="14293" width="13.42578125" style="3" customWidth="1"/>
    <col min="14294" max="14295" width="11.5703125" style="3" bestFit="1" customWidth="1"/>
    <col min="14296" max="14532" width="9.140625" style="3"/>
    <col min="14533" max="14533" width="30.85546875" style="3" customWidth="1"/>
    <col min="14534" max="14535" width="8.85546875" style="3" customWidth="1"/>
    <col min="14536" max="14536" width="15.85546875" style="3" customWidth="1"/>
    <col min="14537" max="14537" width="17" style="3" customWidth="1"/>
    <col min="14538" max="14538" width="15" style="3" customWidth="1"/>
    <col min="14539" max="14541" width="8.85546875" style="3" customWidth="1"/>
    <col min="14542" max="14542" width="16.7109375" style="3" customWidth="1"/>
    <col min="14543" max="14543" width="14" style="3" customWidth="1"/>
    <col min="14544" max="14544" width="5.5703125" style="3" customWidth="1"/>
    <col min="14545" max="14545" width="15.28515625" style="3" bestFit="1" customWidth="1"/>
    <col min="14546" max="14546" width="11.5703125" style="3" bestFit="1" customWidth="1"/>
    <col min="14547" max="14547" width="12.140625" style="3" bestFit="1" customWidth="1"/>
    <col min="14548" max="14548" width="12" style="3" customWidth="1"/>
    <col min="14549" max="14549" width="13.42578125" style="3" customWidth="1"/>
    <col min="14550" max="14551" width="11.5703125" style="3" bestFit="1" customWidth="1"/>
    <col min="14552" max="14788" width="9.140625" style="3"/>
    <col min="14789" max="14789" width="30.85546875" style="3" customWidth="1"/>
    <col min="14790" max="14791" width="8.85546875" style="3" customWidth="1"/>
    <col min="14792" max="14792" width="15.85546875" style="3" customWidth="1"/>
    <col min="14793" max="14793" width="17" style="3" customWidth="1"/>
    <col min="14794" max="14794" width="15" style="3" customWidth="1"/>
    <col min="14795" max="14797" width="8.85546875" style="3" customWidth="1"/>
    <col min="14798" max="14798" width="16.7109375" style="3" customWidth="1"/>
    <col min="14799" max="14799" width="14" style="3" customWidth="1"/>
    <col min="14800" max="14800" width="5.5703125" style="3" customWidth="1"/>
    <col min="14801" max="14801" width="15.28515625" style="3" bestFit="1" customWidth="1"/>
    <col min="14802" max="14802" width="11.5703125" style="3" bestFit="1" customWidth="1"/>
    <col min="14803" max="14803" width="12.140625" style="3" bestFit="1" customWidth="1"/>
    <col min="14804" max="14804" width="12" style="3" customWidth="1"/>
    <col min="14805" max="14805" width="13.42578125" style="3" customWidth="1"/>
    <col min="14806" max="14807" width="11.5703125" style="3" bestFit="1" customWidth="1"/>
    <col min="14808" max="15044" width="9.140625" style="3"/>
    <col min="15045" max="15045" width="30.85546875" style="3" customWidth="1"/>
    <col min="15046" max="15047" width="8.85546875" style="3" customWidth="1"/>
    <col min="15048" max="15048" width="15.85546875" style="3" customWidth="1"/>
    <col min="15049" max="15049" width="17" style="3" customWidth="1"/>
    <col min="15050" max="15050" width="15" style="3" customWidth="1"/>
    <col min="15051" max="15053" width="8.85546875" style="3" customWidth="1"/>
    <col min="15054" max="15054" width="16.7109375" style="3" customWidth="1"/>
    <col min="15055" max="15055" width="14" style="3" customWidth="1"/>
    <col min="15056" max="15056" width="5.5703125" style="3" customWidth="1"/>
    <col min="15057" max="15057" width="15.28515625" style="3" bestFit="1" customWidth="1"/>
    <col min="15058" max="15058" width="11.5703125" style="3" bestFit="1" customWidth="1"/>
    <col min="15059" max="15059" width="12.140625" style="3" bestFit="1" customWidth="1"/>
    <col min="15060" max="15060" width="12" style="3" customWidth="1"/>
    <col min="15061" max="15061" width="13.42578125" style="3" customWidth="1"/>
    <col min="15062" max="15063" width="11.5703125" style="3" bestFit="1" customWidth="1"/>
    <col min="15064" max="15300" width="9.140625" style="3"/>
    <col min="15301" max="15301" width="30.85546875" style="3" customWidth="1"/>
    <col min="15302" max="15303" width="8.85546875" style="3" customWidth="1"/>
    <col min="15304" max="15304" width="15.85546875" style="3" customWidth="1"/>
    <col min="15305" max="15305" width="17" style="3" customWidth="1"/>
    <col min="15306" max="15306" width="15" style="3" customWidth="1"/>
    <col min="15307" max="15309" width="8.85546875" style="3" customWidth="1"/>
    <col min="15310" max="15310" width="16.7109375" style="3" customWidth="1"/>
    <col min="15311" max="15311" width="14" style="3" customWidth="1"/>
    <col min="15312" max="15312" width="5.5703125" style="3" customWidth="1"/>
    <col min="15313" max="15313" width="15.28515625" style="3" bestFit="1" customWidth="1"/>
    <col min="15314" max="15314" width="11.5703125" style="3" bestFit="1" customWidth="1"/>
    <col min="15315" max="15315" width="12.140625" style="3" bestFit="1" customWidth="1"/>
    <col min="15316" max="15316" width="12" style="3" customWidth="1"/>
    <col min="15317" max="15317" width="13.42578125" style="3" customWidth="1"/>
    <col min="15318" max="15319" width="11.5703125" style="3" bestFit="1" customWidth="1"/>
    <col min="15320" max="15556" width="9.140625" style="3"/>
    <col min="15557" max="15557" width="30.85546875" style="3" customWidth="1"/>
    <col min="15558" max="15559" width="8.85546875" style="3" customWidth="1"/>
    <col min="15560" max="15560" width="15.85546875" style="3" customWidth="1"/>
    <col min="15561" max="15561" width="17" style="3" customWidth="1"/>
    <col min="15562" max="15562" width="15" style="3" customWidth="1"/>
    <col min="15563" max="15565" width="8.85546875" style="3" customWidth="1"/>
    <col min="15566" max="15566" width="16.7109375" style="3" customWidth="1"/>
    <col min="15567" max="15567" width="14" style="3" customWidth="1"/>
    <col min="15568" max="15568" width="5.5703125" style="3" customWidth="1"/>
    <col min="15569" max="15569" width="15.28515625" style="3" bestFit="1" customWidth="1"/>
    <col min="15570" max="15570" width="11.5703125" style="3" bestFit="1" customWidth="1"/>
    <col min="15571" max="15571" width="12.140625" style="3" bestFit="1" customWidth="1"/>
    <col min="15572" max="15572" width="12" style="3" customWidth="1"/>
    <col min="15573" max="15573" width="13.42578125" style="3" customWidth="1"/>
    <col min="15574" max="15575" width="11.5703125" style="3" bestFit="1" customWidth="1"/>
    <col min="15576" max="15812" width="9.140625" style="3"/>
    <col min="15813" max="15813" width="30.85546875" style="3" customWidth="1"/>
    <col min="15814" max="15815" width="8.85546875" style="3" customWidth="1"/>
    <col min="15816" max="15816" width="15.85546875" style="3" customWidth="1"/>
    <col min="15817" max="15817" width="17" style="3" customWidth="1"/>
    <col min="15818" max="15818" width="15" style="3" customWidth="1"/>
    <col min="15819" max="15821" width="8.85546875" style="3" customWidth="1"/>
    <col min="15822" max="15822" width="16.7109375" style="3" customWidth="1"/>
    <col min="15823" max="15823" width="14" style="3" customWidth="1"/>
    <col min="15824" max="15824" width="5.5703125" style="3" customWidth="1"/>
    <col min="15825" max="15825" width="15.28515625" style="3" bestFit="1" customWidth="1"/>
    <col min="15826" max="15826" width="11.5703125" style="3" bestFit="1" customWidth="1"/>
    <col min="15827" max="15827" width="12.140625" style="3" bestFit="1" customWidth="1"/>
    <col min="15828" max="15828" width="12" style="3" customWidth="1"/>
    <col min="15829" max="15829" width="13.42578125" style="3" customWidth="1"/>
    <col min="15830" max="15831" width="11.5703125" style="3" bestFit="1" customWidth="1"/>
    <col min="15832" max="16068" width="9.140625" style="3"/>
    <col min="16069" max="16069" width="30.85546875" style="3" customWidth="1"/>
    <col min="16070" max="16071" width="8.85546875" style="3" customWidth="1"/>
    <col min="16072" max="16072" width="15.85546875" style="3" customWidth="1"/>
    <col min="16073" max="16073" width="17" style="3" customWidth="1"/>
    <col min="16074" max="16074" width="15" style="3" customWidth="1"/>
    <col min="16075" max="16077" width="8.85546875" style="3" customWidth="1"/>
    <col min="16078" max="16078" width="16.7109375" style="3" customWidth="1"/>
    <col min="16079" max="16079" width="14" style="3" customWidth="1"/>
    <col min="16080" max="16080" width="5.5703125" style="3" customWidth="1"/>
    <col min="16081" max="16081" width="15.28515625" style="3" bestFit="1" customWidth="1"/>
    <col min="16082" max="16082" width="11.5703125" style="3" bestFit="1" customWidth="1"/>
    <col min="16083" max="16083" width="12.140625" style="3" bestFit="1" customWidth="1"/>
    <col min="16084" max="16084" width="12" style="3" customWidth="1"/>
    <col min="16085" max="16085" width="13.42578125" style="3" customWidth="1"/>
    <col min="16086" max="16087" width="11.5703125" style="3" bestFit="1" customWidth="1"/>
    <col min="16088" max="16324" width="9.140625" style="3"/>
    <col min="16325" max="16384" width="9.140625" style="3" customWidth="1"/>
  </cols>
  <sheetData>
    <row r="1" spans="1:13" ht="19.899999999999999" customHeight="1">
      <c r="A1" s="119" t="s">
        <v>0</v>
      </c>
      <c r="B1" s="119"/>
      <c r="C1" s="119"/>
      <c r="D1" s="119"/>
      <c r="E1" s="119"/>
      <c r="F1" s="119"/>
      <c r="G1" s="119"/>
      <c r="H1" s="119"/>
      <c r="I1" s="119"/>
      <c r="J1" s="110"/>
      <c r="K1" s="17"/>
    </row>
    <row r="2" spans="1:13" ht="19.899999999999999" customHeight="1">
      <c r="A2" s="119" t="s">
        <v>9</v>
      </c>
      <c r="B2" s="119"/>
      <c r="C2" s="119"/>
      <c r="D2" s="119"/>
      <c r="E2" s="119"/>
      <c r="F2" s="119"/>
      <c r="G2" s="119"/>
      <c r="H2" s="119"/>
      <c r="I2" s="119"/>
      <c r="J2" s="110"/>
      <c r="K2" s="17"/>
    </row>
    <row r="3" spans="1:13" ht="19.899999999999999" customHeight="1">
      <c r="A3" s="119" t="s">
        <v>1</v>
      </c>
      <c r="B3" s="119"/>
      <c r="C3" s="119"/>
      <c r="D3" s="119"/>
      <c r="E3" s="119"/>
      <c r="F3" s="119"/>
      <c r="G3" s="119"/>
      <c r="H3" s="119"/>
      <c r="I3" s="119"/>
      <c r="J3" s="110"/>
      <c r="K3" s="17"/>
    </row>
    <row r="4" spans="1:13" ht="19.899999999999999" customHeight="1">
      <c r="A4" s="120" t="s">
        <v>43</v>
      </c>
      <c r="B4" s="120"/>
      <c r="C4" s="120"/>
      <c r="D4" s="120"/>
      <c r="E4" s="120"/>
      <c r="F4" s="120"/>
      <c r="G4" s="120"/>
      <c r="H4" s="120"/>
      <c r="I4" s="120"/>
      <c r="J4" s="112"/>
      <c r="K4" s="5"/>
    </row>
    <row r="5" spans="1:13" ht="19.899999999999999" customHeight="1">
      <c r="A5" s="120"/>
      <c r="B5" s="120"/>
      <c r="C5" s="120"/>
      <c r="D5" s="120"/>
      <c r="E5" s="120"/>
      <c r="F5" s="120"/>
      <c r="G5" s="120"/>
      <c r="H5" s="120"/>
      <c r="I5" s="120"/>
      <c r="J5" s="112"/>
      <c r="K5" s="5"/>
    </row>
    <row r="6" spans="1:13" ht="15" customHeight="1" thickBot="1">
      <c r="A6" s="121"/>
      <c r="B6" s="121"/>
      <c r="C6" s="121"/>
      <c r="D6" s="122"/>
      <c r="E6" s="122"/>
      <c r="F6" s="122"/>
      <c r="G6" s="122"/>
      <c r="H6" s="122"/>
      <c r="I6" s="123"/>
      <c r="J6" s="113"/>
      <c r="K6" s="113"/>
    </row>
    <row r="7" spans="1:13" s="9" customFormat="1" ht="21.95" hidden="1" customHeight="1" thickBot="1">
      <c r="A7" s="8"/>
      <c r="B7" s="16"/>
      <c r="C7" s="16"/>
      <c r="D7" s="16" t="s">
        <v>2</v>
      </c>
      <c r="E7" s="53" t="s">
        <v>3</v>
      </c>
      <c r="F7" s="53"/>
      <c r="G7" s="53"/>
      <c r="H7" s="53"/>
      <c r="I7" s="16" t="s">
        <v>4</v>
      </c>
      <c r="J7" s="53"/>
      <c r="K7" s="14"/>
    </row>
    <row r="8" spans="1:13" ht="79.150000000000006" customHeight="1" thickBot="1">
      <c r="A8" s="25" t="s">
        <v>5</v>
      </c>
      <c r="B8" s="26" t="s">
        <v>44</v>
      </c>
      <c r="C8" s="27" t="s">
        <v>45</v>
      </c>
      <c r="D8" s="28" t="s">
        <v>46</v>
      </c>
      <c r="E8" s="28" t="s">
        <v>47</v>
      </c>
      <c r="F8" s="104" t="s">
        <v>40</v>
      </c>
      <c r="G8" s="52" t="s">
        <v>87</v>
      </c>
      <c r="H8" s="52" t="s">
        <v>42</v>
      </c>
      <c r="I8" s="10" t="s">
        <v>6</v>
      </c>
      <c r="J8" s="10" t="s">
        <v>86</v>
      </c>
    </row>
    <row r="9" spans="1:13" ht="15" customHeight="1">
      <c r="A9" s="45" t="s">
        <v>10</v>
      </c>
      <c r="B9" s="46">
        <v>9517</v>
      </c>
      <c r="C9" s="47">
        <f t="shared" ref="C9:C36" si="0">B9/$B$37</f>
        <v>3.1666333932255271E-2</v>
      </c>
      <c r="D9" s="50">
        <f>ROUND(C9*$B$40,0)</f>
        <v>42026</v>
      </c>
      <c r="E9" s="94">
        <v>42026</v>
      </c>
      <c r="F9" s="105">
        <f>D9</f>
        <v>42026</v>
      </c>
      <c r="G9" s="48">
        <f t="shared" ref="G9:G36" si="1">IF((D9-E9)&lt;0,(E9-D9),0)</f>
        <v>0</v>
      </c>
      <c r="H9" s="109">
        <f t="shared" ref="H9:H35" si="2">E9-D9</f>
        <v>0</v>
      </c>
      <c r="I9" s="18">
        <f t="shared" ref="I9:I37" si="3">F9/D9</f>
        <v>1</v>
      </c>
      <c r="J9" s="18">
        <f t="shared" ref="J9:J37" si="4">E9/D9</f>
        <v>1</v>
      </c>
      <c r="K9" s="19"/>
    </row>
    <row r="10" spans="1:13" ht="15" customHeight="1">
      <c r="A10" s="31" t="s">
        <v>11</v>
      </c>
      <c r="B10" s="32">
        <v>34968</v>
      </c>
      <c r="C10" s="29">
        <f t="shared" si="0"/>
        <v>0.11635056897584348</v>
      </c>
      <c r="D10" s="30">
        <f t="shared" ref="D10:D36" si="5">ROUND(C10*$B$40,0)</f>
        <v>154417</v>
      </c>
      <c r="E10" s="30">
        <v>154417</v>
      </c>
      <c r="F10" s="106">
        <f>D10</f>
        <v>154417</v>
      </c>
      <c r="G10" s="43">
        <f t="shared" si="1"/>
        <v>0</v>
      </c>
      <c r="H10" s="55">
        <f t="shared" si="2"/>
        <v>0</v>
      </c>
      <c r="I10" s="18">
        <f t="shared" si="3"/>
        <v>1</v>
      </c>
      <c r="J10" s="18">
        <f t="shared" si="4"/>
        <v>1</v>
      </c>
      <c r="K10" s="19"/>
    </row>
    <row r="11" spans="1:13" ht="15" customHeight="1">
      <c r="A11" s="31" t="s">
        <v>12</v>
      </c>
      <c r="B11" s="32">
        <v>6502</v>
      </c>
      <c r="C11" s="29">
        <f t="shared" si="0"/>
        <v>2.1634391428761564E-2</v>
      </c>
      <c r="D11" s="30">
        <f t="shared" si="5"/>
        <v>28712</v>
      </c>
      <c r="E11" s="30">
        <v>28712</v>
      </c>
      <c r="F11" s="106">
        <f t="shared" ref="F11:F32" si="6">D11</f>
        <v>28712</v>
      </c>
      <c r="G11" s="43">
        <f t="shared" si="1"/>
        <v>0</v>
      </c>
      <c r="H11" s="55">
        <f t="shared" si="2"/>
        <v>0</v>
      </c>
      <c r="I11" s="18">
        <f t="shared" si="3"/>
        <v>1</v>
      </c>
      <c r="J11" s="18">
        <f t="shared" si="4"/>
        <v>1</v>
      </c>
      <c r="K11" s="19"/>
      <c r="M11"/>
    </row>
    <row r="12" spans="1:13" ht="15" customHeight="1">
      <c r="A12" s="2" t="s">
        <v>13</v>
      </c>
      <c r="B12" s="32">
        <v>982</v>
      </c>
      <c r="C12" s="29">
        <f t="shared" si="0"/>
        <v>3.2674519198775537E-3</v>
      </c>
      <c r="D12" s="30">
        <f t="shared" si="5"/>
        <v>4336</v>
      </c>
      <c r="E12" s="30">
        <v>12143</v>
      </c>
      <c r="F12" s="106">
        <f t="shared" si="6"/>
        <v>4336</v>
      </c>
      <c r="G12" s="43">
        <f t="shared" si="1"/>
        <v>7807</v>
      </c>
      <c r="H12" s="55">
        <f t="shared" si="2"/>
        <v>7807</v>
      </c>
      <c r="I12" s="18">
        <f t="shared" si="3"/>
        <v>1</v>
      </c>
      <c r="J12" s="18">
        <f t="shared" si="4"/>
        <v>2.800507380073801</v>
      </c>
      <c r="K12" s="19"/>
    </row>
    <row r="13" spans="1:13" ht="15" customHeight="1">
      <c r="A13" s="2" t="s">
        <v>14</v>
      </c>
      <c r="B13" s="33">
        <v>10875</v>
      </c>
      <c r="C13" s="29">
        <f t="shared" si="0"/>
        <v>3.6184867238969853E-2</v>
      </c>
      <c r="D13" s="30">
        <f t="shared" si="5"/>
        <v>48023</v>
      </c>
      <c r="E13" s="30">
        <v>48023</v>
      </c>
      <c r="F13" s="106">
        <f t="shared" si="6"/>
        <v>48023</v>
      </c>
      <c r="G13" s="43">
        <f t="shared" si="1"/>
        <v>0</v>
      </c>
      <c r="H13" s="55">
        <f t="shared" si="2"/>
        <v>0</v>
      </c>
      <c r="I13" s="18">
        <f t="shared" si="3"/>
        <v>1</v>
      </c>
      <c r="J13" s="18">
        <f t="shared" si="4"/>
        <v>1</v>
      </c>
      <c r="K13" s="19"/>
    </row>
    <row r="14" spans="1:13" ht="15" customHeight="1">
      <c r="A14" s="34" t="s">
        <v>15</v>
      </c>
      <c r="B14" s="33">
        <v>8562</v>
      </c>
      <c r="C14" s="29">
        <f t="shared" si="0"/>
        <v>2.8488720303453782E-2</v>
      </c>
      <c r="D14" s="30">
        <f t="shared" si="5"/>
        <v>37809</v>
      </c>
      <c r="E14" s="30">
        <v>37809</v>
      </c>
      <c r="F14" s="106">
        <f t="shared" si="6"/>
        <v>37809</v>
      </c>
      <c r="G14" s="43">
        <f t="shared" si="1"/>
        <v>0</v>
      </c>
      <c r="H14" s="55">
        <f t="shared" si="2"/>
        <v>0</v>
      </c>
      <c r="I14" s="18">
        <f t="shared" si="3"/>
        <v>1</v>
      </c>
      <c r="J14" s="18">
        <f t="shared" si="4"/>
        <v>1</v>
      </c>
      <c r="K14" s="19"/>
    </row>
    <row r="15" spans="1:13" ht="15" customHeight="1">
      <c r="A15" s="2" t="s">
        <v>16</v>
      </c>
      <c r="B15" s="33">
        <v>17899</v>
      </c>
      <c r="C15" s="29">
        <f t="shared" si="0"/>
        <v>5.9556132295201972E-2</v>
      </c>
      <c r="D15" s="30">
        <f t="shared" si="5"/>
        <v>79041</v>
      </c>
      <c r="E15" s="30">
        <v>79041</v>
      </c>
      <c r="F15" s="106">
        <f t="shared" si="6"/>
        <v>79041</v>
      </c>
      <c r="G15" s="43">
        <f t="shared" si="1"/>
        <v>0</v>
      </c>
      <c r="H15" s="55">
        <f t="shared" si="2"/>
        <v>0</v>
      </c>
      <c r="I15" s="18">
        <f t="shared" si="3"/>
        <v>1</v>
      </c>
      <c r="J15" s="18">
        <f t="shared" si="4"/>
        <v>1</v>
      </c>
      <c r="K15" s="19"/>
    </row>
    <row r="16" spans="1:13" ht="15" customHeight="1">
      <c r="A16" s="2" t="s">
        <v>17</v>
      </c>
      <c r="B16" s="33">
        <v>527</v>
      </c>
      <c r="C16" s="29">
        <f t="shared" si="0"/>
        <v>1.7535103480401943E-3</v>
      </c>
      <c r="D16" s="30">
        <f t="shared" si="5"/>
        <v>2327</v>
      </c>
      <c r="E16" s="30">
        <v>15000</v>
      </c>
      <c r="F16" s="106">
        <f t="shared" si="6"/>
        <v>2327</v>
      </c>
      <c r="G16" s="43">
        <f t="shared" si="1"/>
        <v>12673</v>
      </c>
      <c r="H16" s="55">
        <f t="shared" si="2"/>
        <v>12673</v>
      </c>
      <c r="I16" s="18">
        <f t="shared" si="3"/>
        <v>1</v>
      </c>
      <c r="J16" s="18">
        <f t="shared" si="4"/>
        <v>6.4460678985818651</v>
      </c>
      <c r="K16" s="19"/>
    </row>
    <row r="17" spans="1:11" ht="15" customHeight="1">
      <c r="A17" s="34" t="s">
        <v>18</v>
      </c>
      <c r="B17" s="33">
        <v>3890</v>
      </c>
      <c r="C17" s="29">
        <f t="shared" si="0"/>
        <v>1.2943368603180941E-2</v>
      </c>
      <c r="D17" s="30">
        <f t="shared" si="5"/>
        <v>17178</v>
      </c>
      <c r="E17" s="30">
        <v>17178</v>
      </c>
      <c r="F17" s="106">
        <f t="shared" si="6"/>
        <v>17178</v>
      </c>
      <c r="G17" s="43">
        <f t="shared" si="1"/>
        <v>0</v>
      </c>
      <c r="H17" s="55">
        <f t="shared" si="2"/>
        <v>0</v>
      </c>
      <c r="I17" s="18">
        <f t="shared" si="3"/>
        <v>1</v>
      </c>
      <c r="J17" s="18">
        <f t="shared" si="4"/>
        <v>1</v>
      </c>
      <c r="K17" s="19"/>
    </row>
    <row r="18" spans="1:11" ht="15" customHeight="1">
      <c r="A18" s="2" t="s">
        <v>19</v>
      </c>
      <c r="B18" s="33">
        <v>18168</v>
      </c>
      <c r="C18" s="29">
        <f t="shared" si="0"/>
        <v>6.0451187861848672E-2</v>
      </c>
      <c r="D18" s="30">
        <f t="shared" si="5"/>
        <v>80229</v>
      </c>
      <c r="E18" s="30">
        <v>98709</v>
      </c>
      <c r="F18" s="106">
        <f t="shared" si="6"/>
        <v>80229</v>
      </c>
      <c r="G18" s="43">
        <f t="shared" si="1"/>
        <v>18480</v>
      </c>
      <c r="H18" s="55">
        <f t="shared" si="2"/>
        <v>18480</v>
      </c>
      <c r="I18" s="18">
        <f t="shared" si="3"/>
        <v>1</v>
      </c>
      <c r="J18" s="18">
        <f t="shared" si="4"/>
        <v>1.2303406498896907</v>
      </c>
      <c r="K18" s="19"/>
    </row>
    <row r="19" spans="1:11" ht="15" customHeight="1">
      <c r="A19" s="2" t="s">
        <v>20</v>
      </c>
      <c r="B19" s="33">
        <v>9607</v>
      </c>
      <c r="C19" s="29">
        <f t="shared" si="0"/>
        <v>3.1965794902508816E-2</v>
      </c>
      <c r="D19" s="30">
        <f t="shared" si="5"/>
        <v>42424</v>
      </c>
      <c r="E19" s="30">
        <v>100000</v>
      </c>
      <c r="F19" s="106">
        <f t="shared" si="6"/>
        <v>42424</v>
      </c>
      <c r="G19" s="43">
        <f t="shared" si="1"/>
        <v>57576</v>
      </c>
      <c r="H19" s="55">
        <f t="shared" si="2"/>
        <v>57576</v>
      </c>
      <c r="I19" s="18">
        <f t="shared" si="3"/>
        <v>1</v>
      </c>
      <c r="J19" s="18">
        <f t="shared" si="4"/>
        <v>2.3571563266075808</v>
      </c>
      <c r="K19" s="19"/>
    </row>
    <row r="20" spans="1:11" ht="15" customHeight="1">
      <c r="A20" s="2" t="s">
        <v>21</v>
      </c>
      <c r="B20" s="33">
        <v>1524</v>
      </c>
      <c r="C20" s="29">
        <f t="shared" si="0"/>
        <v>5.0708724296266716E-3</v>
      </c>
      <c r="D20" s="30">
        <f t="shared" si="5"/>
        <v>6730</v>
      </c>
      <c r="E20" s="30">
        <v>6730</v>
      </c>
      <c r="F20" s="106">
        <f t="shared" si="6"/>
        <v>6730</v>
      </c>
      <c r="G20" s="43">
        <f t="shared" si="1"/>
        <v>0</v>
      </c>
      <c r="H20" s="55">
        <f t="shared" si="2"/>
        <v>0</v>
      </c>
      <c r="I20" s="18">
        <f t="shared" si="3"/>
        <v>1</v>
      </c>
      <c r="J20" s="18">
        <f t="shared" si="4"/>
        <v>1</v>
      </c>
      <c r="K20" s="19"/>
    </row>
    <row r="21" spans="1:11" ht="15" customHeight="1">
      <c r="A21" s="2" t="s">
        <v>22</v>
      </c>
      <c r="B21" s="33">
        <v>1935</v>
      </c>
      <c r="C21" s="29">
        <f t="shared" si="0"/>
        <v>6.438410860451188E-3</v>
      </c>
      <c r="D21" s="30">
        <f t="shared" si="5"/>
        <v>8545</v>
      </c>
      <c r="E21" s="30">
        <v>8545</v>
      </c>
      <c r="F21" s="106">
        <f t="shared" si="6"/>
        <v>8545</v>
      </c>
      <c r="G21" s="43">
        <f t="shared" si="1"/>
        <v>0</v>
      </c>
      <c r="H21" s="55">
        <f t="shared" si="2"/>
        <v>0</v>
      </c>
      <c r="I21" s="18">
        <f t="shared" si="3"/>
        <v>1</v>
      </c>
      <c r="J21" s="18">
        <f t="shared" si="4"/>
        <v>1</v>
      </c>
      <c r="K21" s="19"/>
    </row>
    <row r="22" spans="1:11" ht="15" customHeight="1">
      <c r="A22" s="2" t="s">
        <v>23</v>
      </c>
      <c r="B22" s="33">
        <v>7126</v>
      </c>
      <c r="C22" s="29">
        <f t="shared" si="0"/>
        <v>2.3710654155852797E-2</v>
      </c>
      <c r="D22" s="30">
        <f t="shared" si="5"/>
        <v>31468</v>
      </c>
      <c r="E22" s="30">
        <v>60376</v>
      </c>
      <c r="F22" s="106">
        <f t="shared" si="6"/>
        <v>31468</v>
      </c>
      <c r="G22" s="43">
        <f t="shared" si="1"/>
        <v>28908</v>
      </c>
      <c r="H22" s="55">
        <f t="shared" si="2"/>
        <v>28908</v>
      </c>
      <c r="I22" s="18">
        <f t="shared" si="3"/>
        <v>1</v>
      </c>
      <c r="J22" s="18">
        <f t="shared" si="4"/>
        <v>1.9186475149358078</v>
      </c>
      <c r="K22" s="19"/>
    </row>
    <row r="23" spans="1:11" s="6" customFormat="1" ht="15" customHeight="1">
      <c r="A23" s="2" t="s">
        <v>24</v>
      </c>
      <c r="B23" s="33">
        <v>45642</v>
      </c>
      <c r="C23" s="29">
        <f>B23/$B$37</f>
        <v>0.15186664004791375</v>
      </c>
      <c r="D23" s="30">
        <f>ROUND(C23*$B$40,0)+2</f>
        <v>201554</v>
      </c>
      <c r="E23" s="30">
        <v>1100000</v>
      </c>
      <c r="F23" s="106">
        <f>D23</f>
        <v>201554</v>
      </c>
      <c r="G23" s="43">
        <f t="shared" si="1"/>
        <v>898446</v>
      </c>
      <c r="H23" s="55">
        <f t="shared" si="2"/>
        <v>898446</v>
      </c>
      <c r="I23" s="18">
        <f t="shared" si="3"/>
        <v>1</v>
      </c>
      <c r="J23" s="18">
        <f t="shared" si="4"/>
        <v>5.457594490806434</v>
      </c>
      <c r="K23" s="19"/>
    </row>
    <row r="24" spans="1:11" s="6" customFormat="1" ht="15" customHeight="1">
      <c r="A24" s="2" t="s">
        <v>25</v>
      </c>
      <c r="B24" s="33">
        <v>786</v>
      </c>
      <c r="C24" s="11">
        <f t="shared" si="0"/>
        <v>2.6152924735476143E-3</v>
      </c>
      <c r="D24" s="30">
        <f t="shared" si="5"/>
        <v>3471</v>
      </c>
      <c r="E24" s="30">
        <v>3471</v>
      </c>
      <c r="F24" s="106">
        <f t="shared" si="6"/>
        <v>3471</v>
      </c>
      <c r="G24" s="43">
        <f t="shared" si="1"/>
        <v>0</v>
      </c>
      <c r="H24" s="55">
        <f t="shared" si="2"/>
        <v>0</v>
      </c>
      <c r="I24" s="18">
        <f t="shared" si="3"/>
        <v>1</v>
      </c>
      <c r="J24" s="18">
        <f t="shared" si="4"/>
        <v>1</v>
      </c>
      <c r="K24" s="19"/>
    </row>
    <row r="25" spans="1:11" s="6" customFormat="1" ht="15" customHeight="1">
      <c r="A25" s="2" t="s">
        <v>26</v>
      </c>
      <c r="B25" s="33">
        <v>3078</v>
      </c>
      <c r="C25" s="29">
        <f t="shared" si="0"/>
        <v>1.0241565182671192E-2</v>
      </c>
      <c r="D25" s="30">
        <f t="shared" si="5"/>
        <v>13592</v>
      </c>
      <c r="E25" s="30">
        <v>13592</v>
      </c>
      <c r="F25" s="106">
        <f t="shared" si="6"/>
        <v>13592</v>
      </c>
      <c r="G25" s="43">
        <f t="shared" si="1"/>
        <v>0</v>
      </c>
      <c r="H25" s="55">
        <f t="shared" si="2"/>
        <v>0</v>
      </c>
      <c r="I25" s="18">
        <f t="shared" si="3"/>
        <v>1</v>
      </c>
      <c r="J25" s="18">
        <f t="shared" si="4"/>
        <v>1</v>
      </c>
      <c r="K25" s="19"/>
    </row>
    <row r="26" spans="1:11" s="6" customFormat="1" ht="15" customHeight="1">
      <c r="A26" s="2" t="s">
        <v>27</v>
      </c>
      <c r="B26" s="33">
        <v>14888</v>
      </c>
      <c r="C26" s="29">
        <f t="shared" si="0"/>
        <v>4.9537499168163975E-2</v>
      </c>
      <c r="D26" s="30">
        <f t="shared" si="5"/>
        <v>65744</v>
      </c>
      <c r="E26" s="97">
        <v>65744</v>
      </c>
      <c r="F26" s="106">
        <f t="shared" si="6"/>
        <v>65744</v>
      </c>
      <c r="G26" s="43">
        <f t="shared" si="1"/>
        <v>0</v>
      </c>
      <c r="H26" s="55">
        <f t="shared" si="2"/>
        <v>0</v>
      </c>
      <c r="I26" s="98">
        <f t="shared" si="3"/>
        <v>1</v>
      </c>
      <c r="J26" s="18">
        <f t="shared" si="4"/>
        <v>1</v>
      </c>
      <c r="K26" s="19"/>
    </row>
    <row r="27" spans="1:11" s="6" customFormat="1" ht="15" customHeight="1">
      <c r="A27" s="2" t="s">
        <v>28</v>
      </c>
      <c r="B27" s="33">
        <v>7191</v>
      </c>
      <c r="C27" s="29">
        <f t="shared" si="0"/>
        <v>2.3926931523258137E-2</v>
      </c>
      <c r="D27" s="30">
        <f t="shared" si="5"/>
        <v>31755</v>
      </c>
      <c r="E27" s="30">
        <v>40000</v>
      </c>
      <c r="F27" s="106">
        <f t="shared" si="6"/>
        <v>31755</v>
      </c>
      <c r="G27" s="43">
        <f t="shared" si="1"/>
        <v>8245</v>
      </c>
      <c r="H27" s="55">
        <f t="shared" si="2"/>
        <v>8245</v>
      </c>
      <c r="I27" s="18">
        <f t="shared" si="3"/>
        <v>1</v>
      </c>
      <c r="J27" s="18">
        <f t="shared" si="4"/>
        <v>1.259644150527476</v>
      </c>
      <c r="K27" s="19"/>
    </row>
    <row r="28" spans="1:11" s="6" customFormat="1" ht="15" customHeight="1">
      <c r="A28" s="2" t="s">
        <v>29</v>
      </c>
      <c r="B28" s="33">
        <v>5093</v>
      </c>
      <c r="C28" s="29">
        <f t="shared" si="0"/>
        <v>1.694616357223664E-2</v>
      </c>
      <c r="D28" s="30">
        <f t="shared" si="5"/>
        <v>22490</v>
      </c>
      <c r="E28" s="30">
        <v>22490</v>
      </c>
      <c r="F28" s="106">
        <f t="shared" si="6"/>
        <v>22490</v>
      </c>
      <c r="G28" s="43">
        <f t="shared" si="1"/>
        <v>0</v>
      </c>
      <c r="H28" s="55">
        <f t="shared" si="2"/>
        <v>0</v>
      </c>
      <c r="I28" s="18">
        <f t="shared" si="3"/>
        <v>1</v>
      </c>
      <c r="J28" s="18">
        <f t="shared" si="4"/>
        <v>1</v>
      </c>
      <c r="K28" s="19"/>
    </row>
    <row r="29" spans="1:11" s="6" customFormat="1" ht="15" customHeight="1">
      <c r="A29" s="2" t="s">
        <v>30</v>
      </c>
      <c r="B29" s="33">
        <v>6959</v>
      </c>
      <c r="C29" s="29">
        <f t="shared" si="0"/>
        <v>2.3154987688826779E-2</v>
      </c>
      <c r="D29" s="30">
        <f t="shared" si="5"/>
        <v>30731</v>
      </c>
      <c r="E29" s="30">
        <v>30731</v>
      </c>
      <c r="F29" s="106">
        <f t="shared" si="6"/>
        <v>30731</v>
      </c>
      <c r="G29" s="43">
        <f t="shared" si="1"/>
        <v>0</v>
      </c>
      <c r="H29" s="55">
        <f t="shared" si="2"/>
        <v>0</v>
      </c>
      <c r="I29" s="18">
        <f t="shared" si="3"/>
        <v>1</v>
      </c>
      <c r="J29" s="18">
        <f t="shared" si="4"/>
        <v>1</v>
      </c>
      <c r="K29" s="19"/>
    </row>
    <row r="30" spans="1:11" s="6" customFormat="1" ht="15" customHeight="1">
      <c r="A30" s="2" t="s">
        <v>31</v>
      </c>
      <c r="B30" s="33">
        <v>3960</v>
      </c>
      <c r="C30" s="29">
        <f t="shared" si="0"/>
        <v>1.317628269115592E-2</v>
      </c>
      <c r="D30" s="30">
        <f t="shared" si="5"/>
        <v>17487</v>
      </c>
      <c r="E30" s="30">
        <v>17487</v>
      </c>
      <c r="F30" s="106">
        <f t="shared" si="6"/>
        <v>17487</v>
      </c>
      <c r="G30" s="43">
        <f t="shared" si="1"/>
        <v>0</v>
      </c>
      <c r="H30" s="55">
        <f t="shared" si="2"/>
        <v>0</v>
      </c>
      <c r="I30" s="18">
        <f t="shared" si="3"/>
        <v>1</v>
      </c>
      <c r="J30" s="18">
        <f t="shared" si="4"/>
        <v>1</v>
      </c>
      <c r="K30" s="19"/>
    </row>
    <row r="31" spans="1:11" s="6" customFormat="1" ht="15" customHeight="1">
      <c r="A31" s="2" t="s">
        <v>32</v>
      </c>
      <c r="B31" s="33">
        <v>21039</v>
      </c>
      <c r="C31" s="29">
        <f t="shared" si="0"/>
        <v>7.0003992812936719E-2</v>
      </c>
      <c r="D31" s="30">
        <f t="shared" si="5"/>
        <v>92907</v>
      </c>
      <c r="E31" s="30">
        <f>86911+13089</f>
        <v>100000</v>
      </c>
      <c r="F31" s="106">
        <f>D31</f>
        <v>92907</v>
      </c>
      <c r="G31" s="43">
        <f t="shared" si="1"/>
        <v>7093</v>
      </c>
      <c r="H31" s="55">
        <f t="shared" si="2"/>
        <v>7093</v>
      </c>
      <c r="I31" s="18">
        <f t="shared" si="3"/>
        <v>1</v>
      </c>
      <c r="J31" s="18">
        <f t="shared" si="4"/>
        <v>1.0763451623666678</v>
      </c>
      <c r="K31" s="19"/>
    </row>
    <row r="32" spans="1:11" s="6" customFormat="1" ht="15" customHeight="1">
      <c r="A32" s="99" t="s">
        <v>33</v>
      </c>
      <c r="B32" s="33">
        <v>8476</v>
      </c>
      <c r="C32" s="29">
        <f t="shared" si="0"/>
        <v>2.8202568709655953E-2</v>
      </c>
      <c r="D32" s="30">
        <f t="shared" si="5"/>
        <v>37429</v>
      </c>
      <c r="E32" s="30">
        <v>37429</v>
      </c>
      <c r="F32" s="106">
        <f t="shared" si="6"/>
        <v>37429</v>
      </c>
      <c r="G32" s="43">
        <f t="shared" si="1"/>
        <v>0</v>
      </c>
      <c r="H32" s="43">
        <f t="shared" si="2"/>
        <v>0</v>
      </c>
      <c r="I32" s="18">
        <f t="shared" si="3"/>
        <v>1</v>
      </c>
      <c r="J32" s="18">
        <f t="shared" si="4"/>
        <v>1</v>
      </c>
      <c r="K32" s="19"/>
    </row>
    <row r="33" spans="1:11" ht="15" customHeight="1">
      <c r="A33" s="2" t="s">
        <v>34</v>
      </c>
      <c r="B33" s="33">
        <v>12416</v>
      </c>
      <c r="C33" s="29">
        <f t="shared" si="0"/>
        <v>4.1312304518533308E-2</v>
      </c>
      <c r="D33" s="30">
        <f t="shared" si="5"/>
        <v>54828</v>
      </c>
      <c r="E33" s="30">
        <v>100000</v>
      </c>
      <c r="F33" s="106">
        <f>D33</f>
        <v>54828</v>
      </c>
      <c r="G33" s="43">
        <f t="shared" si="1"/>
        <v>45172</v>
      </c>
      <c r="H33" s="55">
        <f t="shared" si="2"/>
        <v>45172</v>
      </c>
      <c r="I33" s="18">
        <f t="shared" si="3"/>
        <v>1</v>
      </c>
      <c r="J33" s="18">
        <f t="shared" si="4"/>
        <v>1.8238856058947983</v>
      </c>
      <c r="K33" s="19"/>
    </row>
    <row r="34" spans="1:11" ht="15" customHeight="1">
      <c r="A34" s="2" t="s">
        <v>35</v>
      </c>
      <c r="B34" s="33">
        <v>1829</v>
      </c>
      <c r="C34" s="29">
        <f t="shared" si="0"/>
        <v>6.0857123843747916E-3</v>
      </c>
      <c r="D34" s="30">
        <f t="shared" si="5"/>
        <v>8077</v>
      </c>
      <c r="E34" s="30">
        <v>8077</v>
      </c>
      <c r="F34" s="106">
        <f>D34</f>
        <v>8077</v>
      </c>
      <c r="G34" s="43">
        <f t="shared" si="1"/>
        <v>0</v>
      </c>
      <c r="H34" s="55">
        <f t="shared" si="2"/>
        <v>0</v>
      </c>
      <c r="I34" s="18">
        <f t="shared" si="3"/>
        <v>1</v>
      </c>
      <c r="J34" s="18">
        <f t="shared" si="4"/>
        <v>1</v>
      </c>
      <c r="K34" s="19"/>
    </row>
    <row r="35" spans="1:11" ht="15" customHeight="1">
      <c r="A35" s="2" t="s">
        <v>36</v>
      </c>
      <c r="B35" s="33">
        <v>9289</v>
      </c>
      <c r="C35" s="29">
        <f t="shared" si="0"/>
        <v>3.090769947427963E-2</v>
      </c>
      <c r="D35" s="30">
        <f t="shared" si="5"/>
        <v>41020</v>
      </c>
      <c r="E35" s="30">
        <v>48620</v>
      </c>
      <c r="F35" s="106">
        <f>D35</f>
        <v>41020</v>
      </c>
      <c r="G35" s="43">
        <f t="shared" si="1"/>
        <v>7600</v>
      </c>
      <c r="H35" s="55">
        <f t="shared" si="2"/>
        <v>7600</v>
      </c>
      <c r="I35" s="18">
        <f t="shared" si="3"/>
        <v>1</v>
      </c>
      <c r="J35" s="18">
        <f t="shared" si="4"/>
        <v>1.1852754753778645</v>
      </c>
      <c r="K35" s="19"/>
    </row>
    <row r="36" spans="1:11" ht="15" customHeight="1" thickBot="1">
      <c r="A36" s="1" t="s">
        <v>37</v>
      </c>
      <c r="B36" s="12">
        <v>27812</v>
      </c>
      <c r="C36" s="13">
        <f t="shared" si="0"/>
        <v>9.2540094496572842E-2</v>
      </c>
      <c r="D36" s="51">
        <f t="shared" si="5"/>
        <v>122816</v>
      </c>
      <c r="E36" s="51">
        <v>122816</v>
      </c>
      <c r="F36" s="107">
        <f>D36</f>
        <v>122816</v>
      </c>
      <c r="G36" s="44">
        <f t="shared" si="1"/>
        <v>0</v>
      </c>
      <c r="H36" s="56">
        <f>F36-D36</f>
        <v>0</v>
      </c>
      <c r="I36" s="18">
        <f t="shared" si="3"/>
        <v>1</v>
      </c>
      <c r="J36" s="18">
        <f t="shared" si="4"/>
        <v>1</v>
      </c>
      <c r="K36" s="19"/>
    </row>
    <row r="37" spans="1:11" s="5" customFormat="1" ht="21" customHeight="1" thickBot="1">
      <c r="A37" s="21" t="s">
        <v>7</v>
      </c>
      <c r="B37" s="22">
        <f>SUM(B9:B36)</f>
        <v>300540</v>
      </c>
      <c r="C37" s="23"/>
      <c r="D37" s="54">
        <f t="shared" ref="D37" si="7">SUM(D9:D36)</f>
        <v>1327166</v>
      </c>
      <c r="E37" s="54">
        <f t="shared" ref="E37:H37" si="8">SUM(E9:E36)</f>
        <v>2419166</v>
      </c>
      <c r="F37" s="108">
        <f>SUM(F9:F36)</f>
        <v>1327166</v>
      </c>
      <c r="G37" s="54">
        <f t="shared" si="8"/>
        <v>1092000</v>
      </c>
      <c r="H37" s="54">
        <f t="shared" si="8"/>
        <v>1092000</v>
      </c>
      <c r="I37" s="24">
        <f t="shared" si="3"/>
        <v>1</v>
      </c>
      <c r="J37" s="24">
        <f t="shared" si="4"/>
        <v>1.8228058886378946</v>
      </c>
      <c r="K37" s="20"/>
    </row>
    <row r="38" spans="1:11" s="5" customFormat="1" ht="21" customHeight="1">
      <c r="A38" s="100"/>
      <c r="B38" s="101"/>
      <c r="C38" s="102"/>
      <c r="D38" s="95"/>
      <c r="E38" s="95"/>
      <c r="F38" s="95"/>
      <c r="G38" s="95"/>
      <c r="H38" s="95"/>
      <c r="I38" s="96"/>
      <c r="J38" s="96"/>
      <c r="K38" s="20"/>
    </row>
    <row r="39" spans="1:11" ht="15" customHeight="1">
      <c r="A39" s="36" t="s">
        <v>39</v>
      </c>
      <c r="B39" s="37">
        <v>1327166</v>
      </c>
      <c r="C39" s="36" t="s">
        <v>38</v>
      </c>
      <c r="D39" s="39"/>
      <c r="E39" s="39"/>
      <c r="F39" s="39"/>
      <c r="G39" s="49"/>
      <c r="H39" s="39"/>
      <c r="I39" s="103"/>
      <c r="J39" s="103"/>
      <c r="K39" s="36"/>
    </row>
    <row r="40" spans="1:11" ht="15" customHeight="1">
      <c r="A40" s="36" t="s">
        <v>84</v>
      </c>
      <c r="B40" s="37">
        <v>1327166</v>
      </c>
      <c r="C40" s="38" t="s">
        <v>85</v>
      </c>
      <c r="D40" s="39"/>
      <c r="E40" s="39"/>
      <c r="F40" s="39"/>
      <c r="G40" s="7"/>
      <c r="H40" s="39"/>
      <c r="I40" s="103"/>
      <c r="J40" s="103"/>
      <c r="K40" s="36"/>
    </row>
    <row r="41" spans="1:11" s="4" customFormat="1" ht="15" customHeight="1">
      <c r="A41" s="36" t="s">
        <v>8</v>
      </c>
      <c r="B41" s="41">
        <f>(B39-B40)/B39</f>
        <v>0</v>
      </c>
      <c r="C41" s="36"/>
      <c r="D41" s="36"/>
      <c r="E41" s="36"/>
      <c r="F41" s="36"/>
      <c r="G41" s="39"/>
      <c r="H41" s="36"/>
      <c r="I41" s="103"/>
      <c r="J41" s="103"/>
      <c r="K41" s="40"/>
    </row>
    <row r="42" spans="1:11" s="4" customFormat="1" ht="15" customHeight="1">
      <c r="A42" s="3"/>
      <c r="B42" s="15"/>
      <c r="C42" s="3"/>
      <c r="D42" s="3"/>
      <c r="E42" s="3"/>
      <c r="F42" s="3"/>
      <c r="G42" s="3"/>
      <c r="H42" s="3"/>
    </row>
    <row r="43" spans="1:11" ht="40.15" customHeight="1">
      <c r="A43" s="124" t="s">
        <v>88</v>
      </c>
      <c r="B43" s="124"/>
      <c r="C43" s="124"/>
      <c r="D43" s="124"/>
      <c r="E43" s="124"/>
      <c r="F43" s="124"/>
      <c r="G43" s="124"/>
      <c r="H43" s="124"/>
      <c r="I43" s="124"/>
      <c r="J43" s="111"/>
      <c r="K43" s="42"/>
    </row>
    <row r="44" spans="1:11" ht="15" customHeight="1">
      <c r="A44" s="111"/>
      <c r="B44" s="111"/>
      <c r="C44" s="111"/>
      <c r="D44" s="111"/>
      <c r="E44" s="111"/>
      <c r="F44" s="111"/>
      <c r="G44" s="111"/>
      <c r="H44" s="111"/>
      <c r="I44" s="111"/>
      <c r="J44" s="111"/>
      <c r="K44" s="111"/>
    </row>
    <row r="45" spans="1:11" ht="342.6" customHeight="1">
      <c r="A45" s="124" t="s">
        <v>41</v>
      </c>
      <c r="B45" s="124"/>
      <c r="C45" s="124"/>
      <c r="D45" s="124"/>
      <c r="E45" s="124"/>
      <c r="F45" s="124"/>
      <c r="G45" s="124"/>
      <c r="H45" s="124"/>
      <c r="I45" s="124"/>
      <c r="J45" s="111"/>
      <c r="K45" s="42"/>
    </row>
    <row r="46" spans="1:11" ht="14.1" customHeight="1">
      <c r="A46" s="35"/>
      <c r="B46" s="35"/>
      <c r="C46" s="35"/>
      <c r="D46" s="35"/>
    </row>
    <row r="47" spans="1:11" ht="14.1" customHeight="1">
      <c r="A47" s="35"/>
      <c r="B47" s="35"/>
      <c r="C47" s="35"/>
      <c r="D47" s="35"/>
    </row>
  </sheetData>
  <printOptions horizontalCentered="1"/>
  <pageMargins left="0.5" right="0.25" top="0.25" bottom="0.5" header="0.3" footer="0.05"/>
  <pageSetup scale="86" fitToWidth="0" orientation="landscape" r:id="rId1"/>
  <headerFooter alignWithMargins="0"/>
  <rowBreaks count="1" manualBreakCount="1">
    <brk id="45" max="32" man="1"/>
  </rowBreaks>
  <ignoredErrors>
    <ignoredError sqref="D23"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workbookViewId="0">
      <selection activeCell="G6" sqref="G6"/>
    </sheetView>
  </sheetViews>
  <sheetFormatPr defaultRowHeight="15"/>
  <cols>
    <col min="1" max="1" width="27.42578125" style="57" customWidth="1"/>
    <col min="2" max="2" width="11.5703125" style="57" bestFit="1" customWidth="1"/>
    <col min="3" max="3" width="10.42578125" style="57" customWidth="1"/>
    <col min="4" max="4" width="12.42578125" style="57" customWidth="1"/>
    <col min="5" max="5" width="2" style="57" customWidth="1"/>
    <col min="6" max="6" width="16.28515625" style="57" customWidth="1"/>
    <col min="7" max="7" width="15.140625" style="57" customWidth="1"/>
    <col min="8" max="256" width="8.85546875" style="57"/>
    <col min="257" max="257" width="27.42578125" style="57" customWidth="1"/>
    <col min="258" max="258" width="11.5703125" style="57" bestFit="1" customWidth="1"/>
    <col min="259" max="259" width="10.42578125" style="57" customWidth="1"/>
    <col min="260" max="260" width="12.42578125" style="57" customWidth="1"/>
    <col min="261" max="261" width="2" style="57" customWidth="1"/>
    <col min="262" max="262" width="16.28515625" style="57" customWidth="1"/>
    <col min="263" max="263" width="15.140625" style="57" customWidth="1"/>
    <col min="264" max="512" width="8.85546875" style="57"/>
    <col min="513" max="513" width="27.42578125" style="57" customWidth="1"/>
    <col min="514" max="514" width="11.5703125" style="57" bestFit="1" customWidth="1"/>
    <col min="515" max="515" width="10.42578125" style="57" customWidth="1"/>
    <col min="516" max="516" width="12.42578125" style="57" customWidth="1"/>
    <col min="517" max="517" width="2" style="57" customWidth="1"/>
    <col min="518" max="518" width="16.28515625" style="57" customWidth="1"/>
    <col min="519" max="519" width="15.140625" style="57" customWidth="1"/>
    <col min="520" max="768" width="8.85546875" style="57"/>
    <col min="769" max="769" width="27.42578125" style="57" customWidth="1"/>
    <col min="770" max="770" width="11.5703125" style="57" bestFit="1" customWidth="1"/>
    <col min="771" max="771" width="10.42578125" style="57" customWidth="1"/>
    <col min="772" max="772" width="12.42578125" style="57" customWidth="1"/>
    <col min="773" max="773" width="2" style="57" customWidth="1"/>
    <col min="774" max="774" width="16.28515625" style="57" customWidth="1"/>
    <col min="775" max="775" width="15.140625" style="57" customWidth="1"/>
    <col min="776" max="1024" width="8.85546875" style="57"/>
    <col min="1025" max="1025" width="27.42578125" style="57" customWidth="1"/>
    <col min="1026" max="1026" width="11.5703125" style="57" bestFit="1" customWidth="1"/>
    <col min="1027" max="1027" width="10.42578125" style="57" customWidth="1"/>
    <col min="1028" max="1028" width="12.42578125" style="57" customWidth="1"/>
    <col min="1029" max="1029" width="2" style="57" customWidth="1"/>
    <col min="1030" max="1030" width="16.28515625" style="57" customWidth="1"/>
    <col min="1031" max="1031" width="15.140625" style="57" customWidth="1"/>
    <col min="1032" max="1280" width="8.85546875" style="57"/>
    <col min="1281" max="1281" width="27.42578125" style="57" customWidth="1"/>
    <col min="1282" max="1282" width="11.5703125" style="57" bestFit="1" customWidth="1"/>
    <col min="1283" max="1283" width="10.42578125" style="57" customWidth="1"/>
    <col min="1284" max="1284" width="12.42578125" style="57" customWidth="1"/>
    <col min="1285" max="1285" width="2" style="57" customWidth="1"/>
    <col min="1286" max="1286" width="16.28515625" style="57" customWidth="1"/>
    <col min="1287" max="1287" width="15.140625" style="57" customWidth="1"/>
    <col min="1288" max="1536" width="8.85546875" style="57"/>
    <col min="1537" max="1537" width="27.42578125" style="57" customWidth="1"/>
    <col min="1538" max="1538" width="11.5703125" style="57" bestFit="1" customWidth="1"/>
    <col min="1539" max="1539" width="10.42578125" style="57" customWidth="1"/>
    <col min="1540" max="1540" width="12.42578125" style="57" customWidth="1"/>
    <col min="1541" max="1541" width="2" style="57" customWidth="1"/>
    <col min="1542" max="1542" width="16.28515625" style="57" customWidth="1"/>
    <col min="1543" max="1543" width="15.140625" style="57" customWidth="1"/>
    <col min="1544" max="1792" width="8.85546875" style="57"/>
    <col min="1793" max="1793" width="27.42578125" style="57" customWidth="1"/>
    <col min="1794" max="1794" width="11.5703125" style="57" bestFit="1" customWidth="1"/>
    <col min="1795" max="1795" width="10.42578125" style="57" customWidth="1"/>
    <col min="1796" max="1796" width="12.42578125" style="57" customWidth="1"/>
    <col min="1797" max="1797" width="2" style="57" customWidth="1"/>
    <col min="1798" max="1798" width="16.28515625" style="57" customWidth="1"/>
    <col min="1799" max="1799" width="15.140625" style="57" customWidth="1"/>
    <col min="1800" max="2048" width="8.85546875" style="57"/>
    <col min="2049" max="2049" width="27.42578125" style="57" customWidth="1"/>
    <col min="2050" max="2050" width="11.5703125" style="57" bestFit="1" customWidth="1"/>
    <col min="2051" max="2051" width="10.42578125" style="57" customWidth="1"/>
    <col min="2052" max="2052" width="12.42578125" style="57" customWidth="1"/>
    <col min="2053" max="2053" width="2" style="57" customWidth="1"/>
    <col min="2054" max="2054" width="16.28515625" style="57" customWidth="1"/>
    <col min="2055" max="2055" width="15.140625" style="57" customWidth="1"/>
    <col min="2056" max="2304" width="8.85546875" style="57"/>
    <col min="2305" max="2305" width="27.42578125" style="57" customWidth="1"/>
    <col min="2306" max="2306" width="11.5703125" style="57" bestFit="1" customWidth="1"/>
    <col min="2307" max="2307" width="10.42578125" style="57" customWidth="1"/>
    <col min="2308" max="2308" width="12.42578125" style="57" customWidth="1"/>
    <col min="2309" max="2309" width="2" style="57" customWidth="1"/>
    <col min="2310" max="2310" width="16.28515625" style="57" customWidth="1"/>
    <col min="2311" max="2311" width="15.140625" style="57" customWidth="1"/>
    <col min="2312" max="2560" width="8.85546875" style="57"/>
    <col min="2561" max="2561" width="27.42578125" style="57" customWidth="1"/>
    <col min="2562" max="2562" width="11.5703125" style="57" bestFit="1" customWidth="1"/>
    <col min="2563" max="2563" width="10.42578125" style="57" customWidth="1"/>
    <col min="2564" max="2564" width="12.42578125" style="57" customWidth="1"/>
    <col min="2565" max="2565" width="2" style="57" customWidth="1"/>
    <col min="2566" max="2566" width="16.28515625" style="57" customWidth="1"/>
    <col min="2567" max="2567" width="15.140625" style="57" customWidth="1"/>
    <col min="2568" max="2816" width="8.85546875" style="57"/>
    <col min="2817" max="2817" width="27.42578125" style="57" customWidth="1"/>
    <col min="2818" max="2818" width="11.5703125" style="57" bestFit="1" customWidth="1"/>
    <col min="2819" max="2819" width="10.42578125" style="57" customWidth="1"/>
    <col min="2820" max="2820" width="12.42578125" style="57" customWidth="1"/>
    <col min="2821" max="2821" width="2" style="57" customWidth="1"/>
    <col min="2822" max="2822" width="16.28515625" style="57" customWidth="1"/>
    <col min="2823" max="2823" width="15.140625" style="57" customWidth="1"/>
    <col min="2824" max="3072" width="8.85546875" style="57"/>
    <col min="3073" max="3073" width="27.42578125" style="57" customWidth="1"/>
    <col min="3074" max="3074" width="11.5703125" style="57" bestFit="1" customWidth="1"/>
    <col min="3075" max="3075" width="10.42578125" style="57" customWidth="1"/>
    <col min="3076" max="3076" width="12.42578125" style="57" customWidth="1"/>
    <col min="3077" max="3077" width="2" style="57" customWidth="1"/>
    <col min="3078" max="3078" width="16.28515625" style="57" customWidth="1"/>
    <col min="3079" max="3079" width="15.140625" style="57" customWidth="1"/>
    <col min="3080" max="3328" width="8.85546875" style="57"/>
    <col min="3329" max="3329" width="27.42578125" style="57" customWidth="1"/>
    <col min="3330" max="3330" width="11.5703125" style="57" bestFit="1" customWidth="1"/>
    <col min="3331" max="3331" width="10.42578125" style="57" customWidth="1"/>
    <col min="3332" max="3332" width="12.42578125" style="57" customWidth="1"/>
    <col min="3333" max="3333" width="2" style="57" customWidth="1"/>
    <col min="3334" max="3334" width="16.28515625" style="57" customWidth="1"/>
    <col min="3335" max="3335" width="15.140625" style="57" customWidth="1"/>
    <col min="3336" max="3584" width="8.85546875" style="57"/>
    <col min="3585" max="3585" width="27.42578125" style="57" customWidth="1"/>
    <col min="3586" max="3586" width="11.5703125" style="57" bestFit="1" customWidth="1"/>
    <col min="3587" max="3587" width="10.42578125" style="57" customWidth="1"/>
    <col min="3588" max="3588" width="12.42578125" style="57" customWidth="1"/>
    <col min="3589" max="3589" width="2" style="57" customWidth="1"/>
    <col min="3590" max="3590" width="16.28515625" style="57" customWidth="1"/>
    <col min="3591" max="3591" width="15.140625" style="57" customWidth="1"/>
    <col min="3592" max="3840" width="8.85546875" style="57"/>
    <col min="3841" max="3841" width="27.42578125" style="57" customWidth="1"/>
    <col min="3842" max="3842" width="11.5703125" style="57" bestFit="1" customWidth="1"/>
    <col min="3843" max="3843" width="10.42578125" style="57" customWidth="1"/>
    <col min="3844" max="3844" width="12.42578125" style="57" customWidth="1"/>
    <col min="3845" max="3845" width="2" style="57" customWidth="1"/>
    <col min="3846" max="3846" width="16.28515625" style="57" customWidth="1"/>
    <col min="3847" max="3847" width="15.140625" style="57" customWidth="1"/>
    <col min="3848" max="4096" width="8.85546875" style="57"/>
    <col min="4097" max="4097" width="27.42578125" style="57" customWidth="1"/>
    <col min="4098" max="4098" width="11.5703125" style="57" bestFit="1" customWidth="1"/>
    <col min="4099" max="4099" width="10.42578125" style="57" customWidth="1"/>
    <col min="4100" max="4100" width="12.42578125" style="57" customWidth="1"/>
    <col min="4101" max="4101" width="2" style="57" customWidth="1"/>
    <col min="4102" max="4102" width="16.28515625" style="57" customWidth="1"/>
    <col min="4103" max="4103" width="15.140625" style="57" customWidth="1"/>
    <col min="4104" max="4352" width="8.85546875" style="57"/>
    <col min="4353" max="4353" width="27.42578125" style="57" customWidth="1"/>
    <col min="4354" max="4354" width="11.5703125" style="57" bestFit="1" customWidth="1"/>
    <col min="4355" max="4355" width="10.42578125" style="57" customWidth="1"/>
    <col min="4356" max="4356" width="12.42578125" style="57" customWidth="1"/>
    <col min="4357" max="4357" width="2" style="57" customWidth="1"/>
    <col min="4358" max="4358" width="16.28515625" style="57" customWidth="1"/>
    <col min="4359" max="4359" width="15.140625" style="57" customWidth="1"/>
    <col min="4360" max="4608" width="8.85546875" style="57"/>
    <col min="4609" max="4609" width="27.42578125" style="57" customWidth="1"/>
    <col min="4610" max="4610" width="11.5703125" style="57" bestFit="1" customWidth="1"/>
    <col min="4611" max="4611" width="10.42578125" style="57" customWidth="1"/>
    <col min="4612" max="4612" width="12.42578125" style="57" customWidth="1"/>
    <col min="4613" max="4613" width="2" style="57" customWidth="1"/>
    <col min="4614" max="4614" width="16.28515625" style="57" customWidth="1"/>
    <col min="4615" max="4615" width="15.140625" style="57" customWidth="1"/>
    <col min="4616" max="4864" width="8.85546875" style="57"/>
    <col min="4865" max="4865" width="27.42578125" style="57" customWidth="1"/>
    <col min="4866" max="4866" width="11.5703125" style="57" bestFit="1" customWidth="1"/>
    <col min="4867" max="4867" width="10.42578125" style="57" customWidth="1"/>
    <col min="4868" max="4868" width="12.42578125" style="57" customWidth="1"/>
    <col min="4869" max="4869" width="2" style="57" customWidth="1"/>
    <col min="4870" max="4870" width="16.28515625" style="57" customWidth="1"/>
    <col min="4871" max="4871" width="15.140625" style="57" customWidth="1"/>
    <col min="4872" max="5120" width="8.85546875" style="57"/>
    <col min="5121" max="5121" width="27.42578125" style="57" customWidth="1"/>
    <col min="5122" max="5122" width="11.5703125" style="57" bestFit="1" customWidth="1"/>
    <col min="5123" max="5123" width="10.42578125" style="57" customWidth="1"/>
    <col min="5124" max="5124" width="12.42578125" style="57" customWidth="1"/>
    <col min="5125" max="5125" width="2" style="57" customWidth="1"/>
    <col min="5126" max="5126" width="16.28515625" style="57" customWidth="1"/>
    <col min="5127" max="5127" width="15.140625" style="57" customWidth="1"/>
    <col min="5128" max="5376" width="8.85546875" style="57"/>
    <col min="5377" max="5377" width="27.42578125" style="57" customWidth="1"/>
    <col min="5378" max="5378" width="11.5703125" style="57" bestFit="1" customWidth="1"/>
    <col min="5379" max="5379" width="10.42578125" style="57" customWidth="1"/>
    <col min="5380" max="5380" width="12.42578125" style="57" customWidth="1"/>
    <col min="5381" max="5381" width="2" style="57" customWidth="1"/>
    <col min="5382" max="5382" width="16.28515625" style="57" customWidth="1"/>
    <col min="5383" max="5383" width="15.140625" style="57" customWidth="1"/>
    <col min="5384" max="5632" width="8.85546875" style="57"/>
    <col min="5633" max="5633" width="27.42578125" style="57" customWidth="1"/>
    <col min="5634" max="5634" width="11.5703125" style="57" bestFit="1" customWidth="1"/>
    <col min="5635" max="5635" width="10.42578125" style="57" customWidth="1"/>
    <col min="5636" max="5636" width="12.42578125" style="57" customWidth="1"/>
    <col min="5637" max="5637" width="2" style="57" customWidth="1"/>
    <col min="5638" max="5638" width="16.28515625" style="57" customWidth="1"/>
    <col min="5639" max="5639" width="15.140625" style="57" customWidth="1"/>
    <col min="5640" max="5888" width="8.85546875" style="57"/>
    <col min="5889" max="5889" width="27.42578125" style="57" customWidth="1"/>
    <col min="5890" max="5890" width="11.5703125" style="57" bestFit="1" customWidth="1"/>
    <col min="5891" max="5891" width="10.42578125" style="57" customWidth="1"/>
    <col min="5892" max="5892" width="12.42578125" style="57" customWidth="1"/>
    <col min="5893" max="5893" width="2" style="57" customWidth="1"/>
    <col min="5894" max="5894" width="16.28515625" style="57" customWidth="1"/>
    <col min="5895" max="5895" width="15.140625" style="57" customWidth="1"/>
    <col min="5896" max="6144" width="8.85546875" style="57"/>
    <col min="6145" max="6145" width="27.42578125" style="57" customWidth="1"/>
    <col min="6146" max="6146" width="11.5703125" style="57" bestFit="1" customWidth="1"/>
    <col min="6147" max="6147" width="10.42578125" style="57" customWidth="1"/>
    <col min="6148" max="6148" width="12.42578125" style="57" customWidth="1"/>
    <col min="6149" max="6149" width="2" style="57" customWidth="1"/>
    <col min="6150" max="6150" width="16.28515625" style="57" customWidth="1"/>
    <col min="6151" max="6151" width="15.140625" style="57" customWidth="1"/>
    <col min="6152" max="6400" width="8.85546875" style="57"/>
    <col min="6401" max="6401" width="27.42578125" style="57" customWidth="1"/>
    <col min="6402" max="6402" width="11.5703125" style="57" bestFit="1" customWidth="1"/>
    <col min="6403" max="6403" width="10.42578125" style="57" customWidth="1"/>
    <col min="6404" max="6404" width="12.42578125" style="57" customWidth="1"/>
    <col min="6405" max="6405" width="2" style="57" customWidth="1"/>
    <col min="6406" max="6406" width="16.28515625" style="57" customWidth="1"/>
    <col min="6407" max="6407" width="15.140625" style="57" customWidth="1"/>
    <col min="6408" max="6656" width="8.85546875" style="57"/>
    <col min="6657" max="6657" width="27.42578125" style="57" customWidth="1"/>
    <col min="6658" max="6658" width="11.5703125" style="57" bestFit="1" customWidth="1"/>
    <col min="6659" max="6659" width="10.42578125" style="57" customWidth="1"/>
    <col min="6660" max="6660" width="12.42578125" style="57" customWidth="1"/>
    <col min="6661" max="6661" width="2" style="57" customWidth="1"/>
    <col min="6662" max="6662" width="16.28515625" style="57" customWidth="1"/>
    <col min="6663" max="6663" width="15.140625" style="57" customWidth="1"/>
    <col min="6664" max="6912" width="8.85546875" style="57"/>
    <col min="6913" max="6913" width="27.42578125" style="57" customWidth="1"/>
    <col min="6914" max="6914" width="11.5703125" style="57" bestFit="1" customWidth="1"/>
    <col min="6915" max="6915" width="10.42578125" style="57" customWidth="1"/>
    <col min="6916" max="6916" width="12.42578125" style="57" customWidth="1"/>
    <col min="6917" max="6917" width="2" style="57" customWidth="1"/>
    <col min="6918" max="6918" width="16.28515625" style="57" customWidth="1"/>
    <col min="6919" max="6919" width="15.140625" style="57" customWidth="1"/>
    <col min="6920" max="7168" width="8.85546875" style="57"/>
    <col min="7169" max="7169" width="27.42578125" style="57" customWidth="1"/>
    <col min="7170" max="7170" width="11.5703125" style="57" bestFit="1" customWidth="1"/>
    <col min="7171" max="7171" width="10.42578125" style="57" customWidth="1"/>
    <col min="7172" max="7172" width="12.42578125" style="57" customWidth="1"/>
    <col min="7173" max="7173" width="2" style="57" customWidth="1"/>
    <col min="7174" max="7174" width="16.28515625" style="57" customWidth="1"/>
    <col min="7175" max="7175" width="15.140625" style="57" customWidth="1"/>
    <col min="7176" max="7424" width="8.85546875" style="57"/>
    <col min="7425" max="7425" width="27.42578125" style="57" customWidth="1"/>
    <col min="7426" max="7426" width="11.5703125" style="57" bestFit="1" customWidth="1"/>
    <col min="7427" max="7427" width="10.42578125" style="57" customWidth="1"/>
    <col min="7428" max="7428" width="12.42578125" style="57" customWidth="1"/>
    <col min="7429" max="7429" width="2" style="57" customWidth="1"/>
    <col min="7430" max="7430" width="16.28515625" style="57" customWidth="1"/>
    <col min="7431" max="7431" width="15.140625" style="57" customWidth="1"/>
    <col min="7432" max="7680" width="8.85546875" style="57"/>
    <col min="7681" max="7681" width="27.42578125" style="57" customWidth="1"/>
    <col min="7682" max="7682" width="11.5703125" style="57" bestFit="1" customWidth="1"/>
    <col min="7683" max="7683" width="10.42578125" style="57" customWidth="1"/>
    <col min="7684" max="7684" width="12.42578125" style="57" customWidth="1"/>
    <col min="7685" max="7685" width="2" style="57" customWidth="1"/>
    <col min="7686" max="7686" width="16.28515625" style="57" customWidth="1"/>
    <col min="7687" max="7687" width="15.140625" style="57" customWidth="1"/>
    <col min="7688" max="7936" width="8.85546875" style="57"/>
    <col min="7937" max="7937" width="27.42578125" style="57" customWidth="1"/>
    <col min="7938" max="7938" width="11.5703125" style="57" bestFit="1" customWidth="1"/>
    <col min="7939" max="7939" width="10.42578125" style="57" customWidth="1"/>
    <col min="7940" max="7940" width="12.42578125" style="57" customWidth="1"/>
    <col min="7941" max="7941" width="2" style="57" customWidth="1"/>
    <col min="7942" max="7942" width="16.28515625" style="57" customWidth="1"/>
    <col min="7943" max="7943" width="15.140625" style="57" customWidth="1"/>
    <col min="7944" max="8192" width="8.85546875" style="57"/>
    <col min="8193" max="8193" width="27.42578125" style="57" customWidth="1"/>
    <col min="8194" max="8194" width="11.5703125" style="57" bestFit="1" customWidth="1"/>
    <col min="8195" max="8195" width="10.42578125" style="57" customWidth="1"/>
    <col min="8196" max="8196" width="12.42578125" style="57" customWidth="1"/>
    <col min="8197" max="8197" width="2" style="57" customWidth="1"/>
    <col min="8198" max="8198" width="16.28515625" style="57" customWidth="1"/>
    <col min="8199" max="8199" width="15.140625" style="57" customWidth="1"/>
    <col min="8200" max="8448" width="8.85546875" style="57"/>
    <col min="8449" max="8449" width="27.42578125" style="57" customWidth="1"/>
    <col min="8450" max="8450" width="11.5703125" style="57" bestFit="1" customWidth="1"/>
    <col min="8451" max="8451" width="10.42578125" style="57" customWidth="1"/>
    <col min="8452" max="8452" width="12.42578125" style="57" customWidth="1"/>
    <col min="8453" max="8453" width="2" style="57" customWidth="1"/>
    <col min="8454" max="8454" width="16.28515625" style="57" customWidth="1"/>
    <col min="8455" max="8455" width="15.140625" style="57" customWidth="1"/>
    <col min="8456" max="8704" width="8.85546875" style="57"/>
    <col min="8705" max="8705" width="27.42578125" style="57" customWidth="1"/>
    <col min="8706" max="8706" width="11.5703125" style="57" bestFit="1" customWidth="1"/>
    <col min="8707" max="8707" width="10.42578125" style="57" customWidth="1"/>
    <col min="8708" max="8708" width="12.42578125" style="57" customWidth="1"/>
    <col min="8709" max="8709" width="2" style="57" customWidth="1"/>
    <col min="8710" max="8710" width="16.28515625" style="57" customWidth="1"/>
    <col min="8711" max="8711" width="15.140625" style="57" customWidth="1"/>
    <col min="8712" max="8960" width="8.85546875" style="57"/>
    <col min="8961" max="8961" width="27.42578125" style="57" customWidth="1"/>
    <col min="8962" max="8962" width="11.5703125" style="57" bestFit="1" customWidth="1"/>
    <col min="8963" max="8963" width="10.42578125" style="57" customWidth="1"/>
    <col min="8964" max="8964" width="12.42578125" style="57" customWidth="1"/>
    <col min="8965" max="8965" width="2" style="57" customWidth="1"/>
    <col min="8966" max="8966" width="16.28515625" style="57" customWidth="1"/>
    <col min="8967" max="8967" width="15.140625" style="57" customWidth="1"/>
    <col min="8968" max="9216" width="8.85546875" style="57"/>
    <col min="9217" max="9217" width="27.42578125" style="57" customWidth="1"/>
    <col min="9218" max="9218" width="11.5703125" style="57" bestFit="1" customWidth="1"/>
    <col min="9219" max="9219" width="10.42578125" style="57" customWidth="1"/>
    <col min="9220" max="9220" width="12.42578125" style="57" customWidth="1"/>
    <col min="9221" max="9221" width="2" style="57" customWidth="1"/>
    <col min="9222" max="9222" width="16.28515625" style="57" customWidth="1"/>
    <col min="9223" max="9223" width="15.140625" style="57" customWidth="1"/>
    <col min="9224" max="9472" width="8.85546875" style="57"/>
    <col min="9473" max="9473" width="27.42578125" style="57" customWidth="1"/>
    <col min="9474" max="9474" width="11.5703125" style="57" bestFit="1" customWidth="1"/>
    <col min="9475" max="9475" width="10.42578125" style="57" customWidth="1"/>
    <col min="9476" max="9476" width="12.42578125" style="57" customWidth="1"/>
    <col min="9477" max="9477" width="2" style="57" customWidth="1"/>
    <col min="9478" max="9478" width="16.28515625" style="57" customWidth="1"/>
    <col min="9479" max="9479" width="15.140625" style="57" customWidth="1"/>
    <col min="9480" max="9728" width="8.85546875" style="57"/>
    <col min="9729" max="9729" width="27.42578125" style="57" customWidth="1"/>
    <col min="9730" max="9730" width="11.5703125" style="57" bestFit="1" customWidth="1"/>
    <col min="9731" max="9731" width="10.42578125" style="57" customWidth="1"/>
    <col min="9732" max="9732" width="12.42578125" style="57" customWidth="1"/>
    <col min="9733" max="9733" width="2" style="57" customWidth="1"/>
    <col min="9734" max="9734" width="16.28515625" style="57" customWidth="1"/>
    <col min="9735" max="9735" width="15.140625" style="57" customWidth="1"/>
    <col min="9736" max="9984" width="8.85546875" style="57"/>
    <col min="9985" max="9985" width="27.42578125" style="57" customWidth="1"/>
    <col min="9986" max="9986" width="11.5703125" style="57" bestFit="1" customWidth="1"/>
    <col min="9987" max="9987" width="10.42578125" style="57" customWidth="1"/>
    <col min="9988" max="9988" width="12.42578125" style="57" customWidth="1"/>
    <col min="9989" max="9989" width="2" style="57" customWidth="1"/>
    <col min="9990" max="9990" width="16.28515625" style="57" customWidth="1"/>
    <col min="9991" max="9991" width="15.140625" style="57" customWidth="1"/>
    <col min="9992" max="10240" width="8.85546875" style="57"/>
    <col min="10241" max="10241" width="27.42578125" style="57" customWidth="1"/>
    <col min="10242" max="10242" width="11.5703125" style="57" bestFit="1" customWidth="1"/>
    <col min="10243" max="10243" width="10.42578125" style="57" customWidth="1"/>
    <col min="10244" max="10244" width="12.42578125" style="57" customWidth="1"/>
    <col min="10245" max="10245" width="2" style="57" customWidth="1"/>
    <col min="10246" max="10246" width="16.28515625" style="57" customWidth="1"/>
    <col min="10247" max="10247" width="15.140625" style="57" customWidth="1"/>
    <col min="10248" max="10496" width="8.85546875" style="57"/>
    <col min="10497" max="10497" width="27.42578125" style="57" customWidth="1"/>
    <col min="10498" max="10498" width="11.5703125" style="57" bestFit="1" customWidth="1"/>
    <col min="10499" max="10499" width="10.42578125" style="57" customWidth="1"/>
    <col min="10500" max="10500" width="12.42578125" style="57" customWidth="1"/>
    <col min="10501" max="10501" width="2" style="57" customWidth="1"/>
    <col min="10502" max="10502" width="16.28515625" style="57" customWidth="1"/>
    <col min="10503" max="10503" width="15.140625" style="57" customWidth="1"/>
    <col min="10504" max="10752" width="8.85546875" style="57"/>
    <col min="10753" max="10753" width="27.42578125" style="57" customWidth="1"/>
    <col min="10754" max="10754" width="11.5703125" style="57" bestFit="1" customWidth="1"/>
    <col min="10755" max="10755" width="10.42578125" style="57" customWidth="1"/>
    <col min="10756" max="10756" width="12.42578125" style="57" customWidth="1"/>
    <col min="10757" max="10757" width="2" style="57" customWidth="1"/>
    <col min="10758" max="10758" width="16.28515625" style="57" customWidth="1"/>
    <col min="10759" max="10759" width="15.140625" style="57" customWidth="1"/>
    <col min="10760" max="11008" width="8.85546875" style="57"/>
    <col min="11009" max="11009" width="27.42578125" style="57" customWidth="1"/>
    <col min="11010" max="11010" width="11.5703125" style="57" bestFit="1" customWidth="1"/>
    <col min="11011" max="11011" width="10.42578125" style="57" customWidth="1"/>
    <col min="11012" max="11012" width="12.42578125" style="57" customWidth="1"/>
    <col min="11013" max="11013" width="2" style="57" customWidth="1"/>
    <col min="11014" max="11014" width="16.28515625" style="57" customWidth="1"/>
    <col min="11015" max="11015" width="15.140625" style="57" customWidth="1"/>
    <col min="11016" max="11264" width="8.85546875" style="57"/>
    <col min="11265" max="11265" width="27.42578125" style="57" customWidth="1"/>
    <col min="11266" max="11266" width="11.5703125" style="57" bestFit="1" customWidth="1"/>
    <col min="11267" max="11267" width="10.42578125" style="57" customWidth="1"/>
    <col min="11268" max="11268" width="12.42578125" style="57" customWidth="1"/>
    <col min="11269" max="11269" width="2" style="57" customWidth="1"/>
    <col min="11270" max="11270" width="16.28515625" style="57" customWidth="1"/>
    <col min="11271" max="11271" width="15.140625" style="57" customWidth="1"/>
    <col min="11272" max="11520" width="8.85546875" style="57"/>
    <col min="11521" max="11521" width="27.42578125" style="57" customWidth="1"/>
    <col min="11522" max="11522" width="11.5703125" style="57" bestFit="1" customWidth="1"/>
    <col min="11523" max="11523" width="10.42578125" style="57" customWidth="1"/>
    <col min="11524" max="11524" width="12.42578125" style="57" customWidth="1"/>
    <col min="11525" max="11525" width="2" style="57" customWidth="1"/>
    <col min="11526" max="11526" width="16.28515625" style="57" customWidth="1"/>
    <col min="11527" max="11527" width="15.140625" style="57" customWidth="1"/>
    <col min="11528" max="11776" width="8.85546875" style="57"/>
    <col min="11777" max="11777" width="27.42578125" style="57" customWidth="1"/>
    <col min="11778" max="11778" width="11.5703125" style="57" bestFit="1" customWidth="1"/>
    <col min="11779" max="11779" width="10.42578125" style="57" customWidth="1"/>
    <col min="11780" max="11780" width="12.42578125" style="57" customWidth="1"/>
    <col min="11781" max="11781" width="2" style="57" customWidth="1"/>
    <col min="11782" max="11782" width="16.28515625" style="57" customWidth="1"/>
    <col min="11783" max="11783" width="15.140625" style="57" customWidth="1"/>
    <col min="11784" max="12032" width="8.85546875" style="57"/>
    <col min="12033" max="12033" width="27.42578125" style="57" customWidth="1"/>
    <col min="12034" max="12034" width="11.5703125" style="57" bestFit="1" customWidth="1"/>
    <col min="12035" max="12035" width="10.42578125" style="57" customWidth="1"/>
    <col min="12036" max="12036" width="12.42578125" style="57" customWidth="1"/>
    <col min="12037" max="12037" width="2" style="57" customWidth="1"/>
    <col min="12038" max="12038" width="16.28515625" style="57" customWidth="1"/>
    <col min="12039" max="12039" width="15.140625" style="57" customWidth="1"/>
    <col min="12040" max="12288" width="8.85546875" style="57"/>
    <col min="12289" max="12289" width="27.42578125" style="57" customWidth="1"/>
    <col min="12290" max="12290" width="11.5703125" style="57" bestFit="1" customWidth="1"/>
    <col min="12291" max="12291" width="10.42578125" style="57" customWidth="1"/>
    <col min="12292" max="12292" width="12.42578125" style="57" customWidth="1"/>
    <col min="12293" max="12293" width="2" style="57" customWidth="1"/>
    <col min="12294" max="12294" width="16.28515625" style="57" customWidth="1"/>
    <col min="12295" max="12295" width="15.140625" style="57" customWidth="1"/>
    <col min="12296" max="12544" width="8.85546875" style="57"/>
    <col min="12545" max="12545" width="27.42578125" style="57" customWidth="1"/>
    <col min="12546" max="12546" width="11.5703125" style="57" bestFit="1" customWidth="1"/>
    <col min="12547" max="12547" width="10.42578125" style="57" customWidth="1"/>
    <col min="12548" max="12548" width="12.42578125" style="57" customWidth="1"/>
    <col min="12549" max="12549" width="2" style="57" customWidth="1"/>
    <col min="12550" max="12550" width="16.28515625" style="57" customWidth="1"/>
    <col min="12551" max="12551" width="15.140625" style="57" customWidth="1"/>
    <col min="12552" max="12800" width="8.85546875" style="57"/>
    <col min="12801" max="12801" width="27.42578125" style="57" customWidth="1"/>
    <col min="12802" max="12802" width="11.5703125" style="57" bestFit="1" customWidth="1"/>
    <col min="12803" max="12803" width="10.42578125" style="57" customWidth="1"/>
    <col min="12804" max="12804" width="12.42578125" style="57" customWidth="1"/>
    <col min="12805" max="12805" width="2" style="57" customWidth="1"/>
    <col min="12806" max="12806" width="16.28515625" style="57" customWidth="1"/>
    <col min="12807" max="12807" width="15.140625" style="57" customWidth="1"/>
    <col min="12808" max="13056" width="8.85546875" style="57"/>
    <col min="13057" max="13057" width="27.42578125" style="57" customWidth="1"/>
    <col min="13058" max="13058" width="11.5703125" style="57" bestFit="1" customWidth="1"/>
    <col min="13059" max="13059" width="10.42578125" style="57" customWidth="1"/>
    <col min="13060" max="13060" width="12.42578125" style="57" customWidth="1"/>
    <col min="13061" max="13061" width="2" style="57" customWidth="1"/>
    <col min="13062" max="13062" width="16.28515625" style="57" customWidth="1"/>
    <col min="13063" max="13063" width="15.140625" style="57" customWidth="1"/>
    <col min="13064" max="13312" width="8.85546875" style="57"/>
    <col min="13313" max="13313" width="27.42578125" style="57" customWidth="1"/>
    <col min="13314" max="13314" width="11.5703125" style="57" bestFit="1" customWidth="1"/>
    <col min="13315" max="13315" width="10.42578125" style="57" customWidth="1"/>
    <col min="13316" max="13316" width="12.42578125" style="57" customWidth="1"/>
    <col min="13317" max="13317" width="2" style="57" customWidth="1"/>
    <col min="13318" max="13318" width="16.28515625" style="57" customWidth="1"/>
    <col min="13319" max="13319" width="15.140625" style="57" customWidth="1"/>
    <col min="13320" max="13568" width="8.85546875" style="57"/>
    <col min="13569" max="13569" width="27.42578125" style="57" customWidth="1"/>
    <col min="13570" max="13570" width="11.5703125" style="57" bestFit="1" customWidth="1"/>
    <col min="13571" max="13571" width="10.42578125" style="57" customWidth="1"/>
    <col min="13572" max="13572" width="12.42578125" style="57" customWidth="1"/>
    <col min="13573" max="13573" width="2" style="57" customWidth="1"/>
    <col min="13574" max="13574" width="16.28515625" style="57" customWidth="1"/>
    <col min="13575" max="13575" width="15.140625" style="57" customWidth="1"/>
    <col min="13576" max="13824" width="8.85546875" style="57"/>
    <col min="13825" max="13825" width="27.42578125" style="57" customWidth="1"/>
    <col min="13826" max="13826" width="11.5703125" style="57" bestFit="1" customWidth="1"/>
    <col min="13827" max="13827" width="10.42578125" style="57" customWidth="1"/>
    <col min="13828" max="13828" width="12.42578125" style="57" customWidth="1"/>
    <col min="13829" max="13829" width="2" style="57" customWidth="1"/>
    <col min="13830" max="13830" width="16.28515625" style="57" customWidth="1"/>
    <col min="13831" max="13831" width="15.140625" style="57" customWidth="1"/>
    <col min="13832" max="14080" width="8.85546875" style="57"/>
    <col min="14081" max="14081" width="27.42578125" style="57" customWidth="1"/>
    <col min="14082" max="14082" width="11.5703125" style="57" bestFit="1" customWidth="1"/>
    <col min="14083" max="14083" width="10.42578125" style="57" customWidth="1"/>
    <col min="14084" max="14084" width="12.42578125" style="57" customWidth="1"/>
    <col min="14085" max="14085" width="2" style="57" customWidth="1"/>
    <col min="14086" max="14086" width="16.28515625" style="57" customWidth="1"/>
    <col min="14087" max="14087" width="15.140625" style="57" customWidth="1"/>
    <col min="14088" max="14336" width="8.85546875" style="57"/>
    <col min="14337" max="14337" width="27.42578125" style="57" customWidth="1"/>
    <col min="14338" max="14338" width="11.5703125" style="57" bestFit="1" customWidth="1"/>
    <col min="14339" max="14339" width="10.42578125" style="57" customWidth="1"/>
    <col min="14340" max="14340" width="12.42578125" style="57" customWidth="1"/>
    <col min="14341" max="14341" width="2" style="57" customWidth="1"/>
    <col min="14342" max="14342" width="16.28515625" style="57" customWidth="1"/>
    <col min="14343" max="14343" width="15.140625" style="57" customWidth="1"/>
    <col min="14344" max="14592" width="8.85546875" style="57"/>
    <col min="14593" max="14593" width="27.42578125" style="57" customWidth="1"/>
    <col min="14594" max="14594" width="11.5703125" style="57" bestFit="1" customWidth="1"/>
    <col min="14595" max="14595" width="10.42578125" style="57" customWidth="1"/>
    <col min="14596" max="14596" width="12.42578125" style="57" customWidth="1"/>
    <col min="14597" max="14597" width="2" style="57" customWidth="1"/>
    <col min="14598" max="14598" width="16.28515625" style="57" customWidth="1"/>
    <col min="14599" max="14599" width="15.140625" style="57" customWidth="1"/>
    <col min="14600" max="14848" width="8.85546875" style="57"/>
    <col min="14849" max="14849" width="27.42578125" style="57" customWidth="1"/>
    <col min="14850" max="14850" width="11.5703125" style="57" bestFit="1" customWidth="1"/>
    <col min="14851" max="14851" width="10.42578125" style="57" customWidth="1"/>
    <col min="14852" max="14852" width="12.42578125" style="57" customWidth="1"/>
    <col min="14853" max="14853" width="2" style="57" customWidth="1"/>
    <col min="14854" max="14854" width="16.28515625" style="57" customWidth="1"/>
    <col min="14855" max="14855" width="15.140625" style="57" customWidth="1"/>
    <col min="14856" max="15104" width="8.85546875" style="57"/>
    <col min="15105" max="15105" width="27.42578125" style="57" customWidth="1"/>
    <col min="15106" max="15106" width="11.5703125" style="57" bestFit="1" customWidth="1"/>
    <col min="15107" max="15107" width="10.42578125" style="57" customWidth="1"/>
    <col min="15108" max="15108" width="12.42578125" style="57" customWidth="1"/>
    <col min="15109" max="15109" width="2" style="57" customWidth="1"/>
    <col min="15110" max="15110" width="16.28515625" style="57" customWidth="1"/>
    <col min="15111" max="15111" width="15.140625" style="57" customWidth="1"/>
    <col min="15112" max="15360" width="8.85546875" style="57"/>
    <col min="15361" max="15361" width="27.42578125" style="57" customWidth="1"/>
    <col min="15362" max="15362" width="11.5703125" style="57" bestFit="1" customWidth="1"/>
    <col min="15363" max="15363" width="10.42578125" style="57" customWidth="1"/>
    <col min="15364" max="15364" width="12.42578125" style="57" customWidth="1"/>
    <col min="15365" max="15365" width="2" style="57" customWidth="1"/>
    <col min="15366" max="15366" width="16.28515625" style="57" customWidth="1"/>
    <col min="15367" max="15367" width="15.140625" style="57" customWidth="1"/>
    <col min="15368" max="15616" width="8.85546875" style="57"/>
    <col min="15617" max="15617" width="27.42578125" style="57" customWidth="1"/>
    <col min="15618" max="15618" width="11.5703125" style="57" bestFit="1" customWidth="1"/>
    <col min="15619" max="15619" width="10.42578125" style="57" customWidth="1"/>
    <col min="15620" max="15620" width="12.42578125" style="57" customWidth="1"/>
    <col min="15621" max="15621" width="2" style="57" customWidth="1"/>
    <col min="15622" max="15622" width="16.28515625" style="57" customWidth="1"/>
    <col min="15623" max="15623" width="15.140625" style="57" customWidth="1"/>
    <col min="15624" max="15872" width="8.85546875" style="57"/>
    <col min="15873" max="15873" width="27.42578125" style="57" customWidth="1"/>
    <col min="15874" max="15874" width="11.5703125" style="57" bestFit="1" customWidth="1"/>
    <col min="15875" max="15875" width="10.42578125" style="57" customWidth="1"/>
    <col min="15876" max="15876" width="12.42578125" style="57" customWidth="1"/>
    <col min="15877" max="15877" width="2" style="57" customWidth="1"/>
    <col min="15878" max="15878" width="16.28515625" style="57" customWidth="1"/>
    <col min="15879" max="15879" width="15.140625" style="57" customWidth="1"/>
    <col min="15880" max="16128" width="8.85546875" style="57"/>
    <col min="16129" max="16129" width="27.42578125" style="57" customWidth="1"/>
    <col min="16130" max="16130" width="11.5703125" style="57" bestFit="1" customWidth="1"/>
    <col min="16131" max="16131" width="10.42578125" style="57" customWidth="1"/>
    <col min="16132" max="16132" width="12.42578125" style="57" customWidth="1"/>
    <col min="16133" max="16133" width="2" style="57" customWidth="1"/>
    <col min="16134" max="16134" width="16.28515625" style="57" customWidth="1"/>
    <col min="16135" max="16135" width="15.140625" style="57" customWidth="1"/>
    <col min="16136" max="16384" width="8.85546875" style="57"/>
  </cols>
  <sheetData>
    <row r="1" spans="1:8" ht="15.75">
      <c r="A1" s="114" t="s">
        <v>83</v>
      </c>
      <c r="B1" s="114"/>
      <c r="C1" s="114"/>
      <c r="D1" s="114"/>
    </row>
    <row r="2" spans="1:8" ht="15" customHeight="1" thickBot="1">
      <c r="A2" s="115" t="s">
        <v>79</v>
      </c>
      <c r="B2" s="115"/>
      <c r="C2" s="115"/>
      <c r="D2" s="115"/>
      <c r="F2" s="115"/>
      <c r="G2" s="115"/>
      <c r="H2" s="115"/>
    </row>
    <row r="3" spans="1:8" ht="15.75" customHeight="1">
      <c r="A3" s="91"/>
      <c r="B3" s="91"/>
      <c r="C3" s="91"/>
      <c r="D3" s="90"/>
      <c r="F3" s="116" t="s">
        <v>80</v>
      </c>
      <c r="G3" s="116" t="s">
        <v>46</v>
      </c>
      <c r="H3" s="89"/>
    </row>
    <row r="4" spans="1:8" ht="15.75">
      <c r="A4" s="88"/>
      <c r="B4" s="87" t="s">
        <v>78</v>
      </c>
      <c r="C4" s="87" t="s">
        <v>78</v>
      </c>
      <c r="D4" s="83" t="s">
        <v>77</v>
      </c>
      <c r="F4" s="117"/>
      <c r="G4" s="117"/>
      <c r="H4" s="83" t="s">
        <v>77</v>
      </c>
    </row>
    <row r="5" spans="1:8" ht="16.5" thickBot="1">
      <c r="A5" s="86" t="s">
        <v>5</v>
      </c>
      <c r="B5" s="85" t="s">
        <v>81</v>
      </c>
      <c r="C5" s="85" t="s">
        <v>82</v>
      </c>
      <c r="D5" s="84" t="s">
        <v>76</v>
      </c>
      <c r="F5" s="118"/>
      <c r="G5" s="118"/>
      <c r="H5" s="83" t="s">
        <v>76</v>
      </c>
    </row>
    <row r="6" spans="1:8">
      <c r="A6" s="45" t="s">
        <v>75</v>
      </c>
      <c r="B6" s="82">
        <v>9564</v>
      </c>
      <c r="C6" s="81">
        <f>'FGMG Allocation'!B9</f>
        <v>9517</v>
      </c>
      <c r="D6" s="80">
        <f t="shared" ref="D6:D33" si="0">C6/B6-1</f>
        <v>-4.9142618151400974E-3</v>
      </c>
      <c r="F6" s="50">
        <v>40687</v>
      </c>
      <c r="G6" s="79">
        <f>'FGMG Allocation'!D9</f>
        <v>42026</v>
      </c>
      <c r="H6" s="60">
        <f t="shared" ref="H6:H34" si="1">G6/F6-1</f>
        <v>3.2909774620886179E-2</v>
      </c>
    </row>
    <row r="7" spans="1:8">
      <c r="A7" s="78" t="s">
        <v>74</v>
      </c>
      <c r="B7" s="77">
        <v>34564</v>
      </c>
      <c r="C7" s="30">
        <f>'FGMG Allocation'!B10</f>
        <v>34968</v>
      </c>
      <c r="D7" s="60">
        <f t="shared" si="0"/>
        <v>1.1688461983566656E-2</v>
      </c>
      <c r="F7" s="30">
        <v>147043</v>
      </c>
      <c r="G7" s="92">
        <f>'FGMG Allocation'!D10</f>
        <v>154417</v>
      </c>
      <c r="H7" s="60">
        <f t="shared" si="1"/>
        <v>5.0148595988928513E-2</v>
      </c>
    </row>
    <row r="8" spans="1:8">
      <c r="A8" s="78" t="s">
        <v>73</v>
      </c>
      <c r="B8" s="77">
        <v>7622</v>
      </c>
      <c r="C8" s="30">
        <f>'FGMG Allocation'!B11</f>
        <v>6502</v>
      </c>
      <c r="D8" s="60">
        <f t="shared" si="0"/>
        <v>-0.14694305956441878</v>
      </c>
      <c r="F8" s="30">
        <v>32426</v>
      </c>
      <c r="G8" s="92">
        <f>'FGMG Allocation'!D11</f>
        <v>28712</v>
      </c>
      <c r="H8" s="60">
        <f t="shared" si="1"/>
        <v>-0.11453771664713497</v>
      </c>
    </row>
    <row r="9" spans="1:8">
      <c r="A9" s="34" t="s">
        <v>72</v>
      </c>
      <c r="B9" s="77">
        <v>1124</v>
      </c>
      <c r="C9" s="30">
        <f>'FGMG Allocation'!B12</f>
        <v>982</v>
      </c>
      <c r="D9" s="60">
        <f t="shared" si="0"/>
        <v>-0.12633451957295372</v>
      </c>
      <c r="F9" s="30">
        <v>4782</v>
      </c>
      <c r="G9" s="92">
        <f>'FGMG Allocation'!D12</f>
        <v>4336</v>
      </c>
      <c r="H9" s="60">
        <f t="shared" si="1"/>
        <v>-9.3266415725637764E-2</v>
      </c>
    </row>
    <row r="10" spans="1:8">
      <c r="A10" s="76" t="s">
        <v>71</v>
      </c>
      <c r="B10" s="70">
        <v>11867</v>
      </c>
      <c r="C10" s="30">
        <f>'FGMG Allocation'!B13</f>
        <v>10875</v>
      </c>
      <c r="D10" s="60">
        <f t="shared" si="0"/>
        <v>-8.3593157495575943E-2</v>
      </c>
      <c r="F10" s="30">
        <v>50485</v>
      </c>
      <c r="G10" s="92">
        <f>'FGMG Allocation'!D13</f>
        <v>48023</v>
      </c>
      <c r="H10" s="60">
        <f t="shared" si="1"/>
        <v>-4.8766960483311861E-2</v>
      </c>
    </row>
    <row r="11" spans="1:8">
      <c r="A11" s="71" t="s">
        <v>70</v>
      </c>
      <c r="B11" s="70">
        <v>9223</v>
      </c>
      <c r="C11" s="30">
        <f>'FGMG Allocation'!B14</f>
        <v>8562</v>
      </c>
      <c r="D11" s="60">
        <f t="shared" si="0"/>
        <v>-7.1668654450829483E-2</v>
      </c>
      <c r="F11" s="30">
        <v>39237</v>
      </c>
      <c r="G11" s="92">
        <f>'FGMG Allocation'!D14</f>
        <v>37809</v>
      </c>
      <c r="H11" s="60">
        <f t="shared" si="1"/>
        <v>-3.6394219741570422E-2</v>
      </c>
    </row>
    <row r="12" spans="1:8">
      <c r="A12" s="71" t="s">
        <v>69</v>
      </c>
      <c r="B12" s="70">
        <v>19950</v>
      </c>
      <c r="C12" s="30">
        <f>'FGMG Allocation'!B15</f>
        <v>17899</v>
      </c>
      <c r="D12" s="60">
        <f t="shared" si="0"/>
        <v>-0.10280701754385968</v>
      </c>
      <c r="F12" s="30">
        <v>84872</v>
      </c>
      <c r="G12" s="92">
        <f>'FGMG Allocation'!D15</f>
        <v>79041</v>
      </c>
      <c r="H12" s="60">
        <f t="shared" si="1"/>
        <v>-6.8703459326986516E-2</v>
      </c>
    </row>
    <row r="13" spans="1:8">
      <c r="A13" s="71" t="s">
        <v>68</v>
      </c>
      <c r="B13" s="70">
        <v>579</v>
      </c>
      <c r="C13" s="30">
        <f>'FGMG Allocation'!B16</f>
        <v>527</v>
      </c>
      <c r="D13" s="60">
        <f t="shared" si="0"/>
        <v>-8.9810017271157117E-2</v>
      </c>
      <c r="F13" s="30">
        <v>2463</v>
      </c>
      <c r="G13" s="92">
        <f>'FGMG Allocation'!D16</f>
        <v>2327</v>
      </c>
      <c r="H13" s="60">
        <f t="shared" si="1"/>
        <v>-5.5217214778725099E-2</v>
      </c>
    </row>
    <row r="14" spans="1:8">
      <c r="A14" s="71" t="s">
        <v>67</v>
      </c>
      <c r="B14" s="70">
        <v>4056</v>
      </c>
      <c r="C14" s="30">
        <f>'FGMG Allocation'!B17</f>
        <v>3890</v>
      </c>
      <c r="D14" s="60">
        <f t="shared" si="0"/>
        <v>-4.0927021696252508E-2</v>
      </c>
      <c r="F14" s="30">
        <v>17255</v>
      </c>
      <c r="G14" s="92">
        <f>'FGMG Allocation'!D17</f>
        <v>17178</v>
      </c>
      <c r="H14" s="60">
        <f t="shared" si="1"/>
        <v>-4.4624746450304675E-3</v>
      </c>
    </row>
    <row r="15" spans="1:8">
      <c r="A15" s="71" t="s">
        <v>66</v>
      </c>
      <c r="B15" s="70">
        <v>20423</v>
      </c>
      <c r="C15" s="30">
        <f>'FGMG Allocation'!B18</f>
        <v>18168</v>
      </c>
      <c r="D15" s="60">
        <f t="shared" si="0"/>
        <v>-0.11041472849238598</v>
      </c>
      <c r="F15" s="30">
        <v>86884</v>
      </c>
      <c r="G15" s="92">
        <f>'FGMG Allocation'!D18</f>
        <v>80229</v>
      </c>
      <c r="H15" s="60">
        <f t="shared" si="1"/>
        <v>-7.6596381382072698E-2</v>
      </c>
    </row>
    <row r="16" spans="1:8">
      <c r="A16" s="71" t="s">
        <v>65</v>
      </c>
      <c r="B16" s="70">
        <v>9546</v>
      </c>
      <c r="C16" s="30">
        <f>'FGMG Allocation'!B19</f>
        <v>9607</v>
      </c>
      <c r="D16" s="60">
        <f t="shared" si="0"/>
        <v>6.3901110412738493E-3</v>
      </c>
      <c r="F16" s="30">
        <v>40611</v>
      </c>
      <c r="G16" s="92">
        <f>'FGMG Allocation'!D19</f>
        <v>42424</v>
      </c>
      <c r="H16" s="60">
        <f t="shared" si="1"/>
        <v>4.4643076998842623E-2</v>
      </c>
    </row>
    <row r="17" spans="1:8">
      <c r="A17" s="71" t="s">
        <v>64</v>
      </c>
      <c r="B17" s="70">
        <v>1574</v>
      </c>
      <c r="C17" s="30">
        <f>'FGMG Allocation'!B20</f>
        <v>1524</v>
      </c>
      <c r="D17" s="60">
        <f t="shared" si="0"/>
        <v>-3.1766200762388785E-2</v>
      </c>
      <c r="F17" s="30">
        <v>6696</v>
      </c>
      <c r="G17" s="92">
        <f>'FGMG Allocation'!D20</f>
        <v>6730</v>
      </c>
      <c r="H17" s="60">
        <f t="shared" si="1"/>
        <v>5.0776583034648493E-3</v>
      </c>
    </row>
    <row r="18" spans="1:8">
      <c r="A18" s="71" t="s">
        <v>63</v>
      </c>
      <c r="B18" s="70">
        <v>1910</v>
      </c>
      <c r="C18" s="30">
        <f>'FGMG Allocation'!B21</f>
        <v>1935</v>
      </c>
      <c r="D18" s="60">
        <f t="shared" si="0"/>
        <v>1.308900523560208E-2</v>
      </c>
      <c r="F18" s="30">
        <v>8126</v>
      </c>
      <c r="G18" s="92">
        <f>'FGMG Allocation'!D21</f>
        <v>8545</v>
      </c>
      <c r="H18" s="60">
        <f t="shared" si="1"/>
        <v>5.1562884568053136E-2</v>
      </c>
    </row>
    <row r="19" spans="1:8">
      <c r="A19" s="71" t="s">
        <v>62</v>
      </c>
      <c r="B19" s="70">
        <v>6904</v>
      </c>
      <c r="C19" s="30">
        <f>'FGMG Allocation'!B22</f>
        <v>7126</v>
      </c>
      <c r="D19" s="60">
        <f t="shared" si="0"/>
        <v>3.2155272305909532E-2</v>
      </c>
      <c r="F19" s="30">
        <v>29371</v>
      </c>
      <c r="G19" s="92">
        <f>'FGMG Allocation'!D22</f>
        <v>31468</v>
      </c>
      <c r="H19" s="60">
        <f t="shared" si="1"/>
        <v>7.139695618126729E-2</v>
      </c>
    </row>
    <row r="20" spans="1:8">
      <c r="A20" s="71" t="s">
        <v>61</v>
      </c>
      <c r="B20" s="70">
        <v>46720</v>
      </c>
      <c r="C20" s="30">
        <f>'FGMG Allocation'!B23</f>
        <v>45642</v>
      </c>
      <c r="D20" s="60">
        <f t="shared" si="0"/>
        <v>-2.3073630136986267E-2</v>
      </c>
      <c r="F20" s="30">
        <v>198758</v>
      </c>
      <c r="G20" s="92">
        <f>'FGMG Allocation'!D23</f>
        <v>201554</v>
      </c>
      <c r="H20" s="60">
        <f t="shared" si="1"/>
        <v>1.4067358295011934E-2</v>
      </c>
    </row>
    <row r="21" spans="1:8">
      <c r="A21" s="71" t="s">
        <v>60</v>
      </c>
      <c r="B21" s="70">
        <v>844</v>
      </c>
      <c r="C21" s="30">
        <f>'FGMG Allocation'!B24</f>
        <v>786</v>
      </c>
      <c r="D21" s="60">
        <f t="shared" si="0"/>
        <v>-6.8720379146919419E-2</v>
      </c>
      <c r="F21" s="30">
        <v>3591</v>
      </c>
      <c r="G21" s="92">
        <f>'FGMG Allocation'!D24</f>
        <v>3471</v>
      </c>
      <c r="H21" s="60">
        <f t="shared" si="1"/>
        <v>-3.3416875522138678E-2</v>
      </c>
    </row>
    <row r="22" spans="1:8">
      <c r="A22" s="71" t="s">
        <v>59</v>
      </c>
      <c r="B22" s="70">
        <v>3265</v>
      </c>
      <c r="C22" s="30">
        <f>'FGMG Allocation'!B25</f>
        <v>3078</v>
      </c>
      <c r="D22" s="60">
        <f t="shared" si="0"/>
        <v>-5.7274119448698313E-2</v>
      </c>
      <c r="F22" s="30">
        <v>13890</v>
      </c>
      <c r="G22" s="92">
        <f>'FGMG Allocation'!D25</f>
        <v>13592</v>
      </c>
      <c r="H22" s="60">
        <f t="shared" si="1"/>
        <v>-2.1454283657307394E-2</v>
      </c>
    </row>
    <row r="23" spans="1:8">
      <c r="A23" s="71" t="s">
        <v>58</v>
      </c>
      <c r="B23" s="70">
        <v>15030</v>
      </c>
      <c r="C23" s="30">
        <f>'FGMG Allocation'!B26</f>
        <v>14888</v>
      </c>
      <c r="D23" s="60">
        <f t="shared" si="0"/>
        <v>-9.4477711244178586E-3</v>
      </c>
      <c r="F23" s="30">
        <v>63941</v>
      </c>
      <c r="G23" s="92">
        <f>'FGMG Allocation'!D26</f>
        <v>65744</v>
      </c>
      <c r="H23" s="60">
        <f t="shared" si="1"/>
        <v>2.8197869911324558E-2</v>
      </c>
    </row>
    <row r="24" spans="1:8">
      <c r="A24" s="71" t="s">
        <v>57</v>
      </c>
      <c r="B24" s="70">
        <v>6845</v>
      </c>
      <c r="C24" s="30">
        <f>'FGMG Allocation'!B27</f>
        <v>7191</v>
      </c>
      <c r="D24" s="60">
        <f t="shared" si="0"/>
        <v>5.0547845142439707E-2</v>
      </c>
      <c r="F24" s="30">
        <v>29120</v>
      </c>
      <c r="G24" s="92">
        <f>'FGMG Allocation'!D27</f>
        <v>31755</v>
      </c>
      <c r="H24" s="60">
        <f t="shared" si="1"/>
        <v>9.0487637362637319E-2</v>
      </c>
    </row>
    <row r="25" spans="1:8">
      <c r="A25" s="71" t="s">
        <v>56</v>
      </c>
      <c r="B25" s="70">
        <v>5911</v>
      </c>
      <c r="C25" s="30">
        <f>'FGMG Allocation'!B28</f>
        <v>5093</v>
      </c>
      <c r="D25" s="60">
        <f t="shared" si="0"/>
        <v>-0.13838605988834374</v>
      </c>
      <c r="F25" s="30">
        <v>25147</v>
      </c>
      <c r="G25" s="92">
        <f>'FGMG Allocation'!D28</f>
        <v>22490</v>
      </c>
      <c r="H25" s="60">
        <f t="shared" si="1"/>
        <v>-0.10565872668707998</v>
      </c>
    </row>
    <row r="26" spans="1:8">
      <c r="A26" s="75" t="s">
        <v>55</v>
      </c>
      <c r="B26" s="70">
        <v>7486</v>
      </c>
      <c r="C26" s="30">
        <f>'FGMG Allocation'!B29</f>
        <v>6959</v>
      </c>
      <c r="D26" s="60">
        <f t="shared" si="0"/>
        <v>-7.0398076409297405E-2</v>
      </c>
      <c r="F26" s="30">
        <v>31847</v>
      </c>
      <c r="G26" s="92">
        <f>'FGMG Allocation'!D29</f>
        <v>30731</v>
      </c>
      <c r="H26" s="60">
        <f t="shared" si="1"/>
        <v>-3.5042547178698147E-2</v>
      </c>
    </row>
    <row r="27" spans="1:8">
      <c r="A27" s="74" t="s">
        <v>54</v>
      </c>
      <c r="B27" s="70">
        <v>4115</v>
      </c>
      <c r="C27" s="30">
        <f>'FGMG Allocation'!B30</f>
        <v>3960</v>
      </c>
      <c r="D27" s="60">
        <f t="shared" si="0"/>
        <v>-3.7667071688942899E-2</v>
      </c>
      <c r="F27" s="30">
        <v>17506</v>
      </c>
      <c r="G27" s="92">
        <f>'FGMG Allocation'!D30</f>
        <v>17487</v>
      </c>
      <c r="H27" s="60">
        <f t="shared" si="1"/>
        <v>-1.0853421683993947E-3</v>
      </c>
    </row>
    <row r="28" spans="1:8">
      <c r="A28" s="71" t="s">
        <v>53</v>
      </c>
      <c r="B28" s="70">
        <v>20596</v>
      </c>
      <c r="C28" s="30">
        <f>'FGMG Allocation'!B31</f>
        <v>21039</v>
      </c>
      <c r="D28" s="60">
        <f t="shared" si="0"/>
        <v>2.1509030879782509E-2</v>
      </c>
      <c r="F28" s="30">
        <v>87620</v>
      </c>
      <c r="G28" s="92">
        <f>'FGMG Allocation'!D31</f>
        <v>92907</v>
      </c>
      <c r="H28" s="60">
        <f t="shared" si="1"/>
        <v>6.0340104998858779E-2</v>
      </c>
    </row>
    <row r="29" spans="1:8">
      <c r="A29" s="73" t="s">
        <v>52</v>
      </c>
      <c r="B29" s="70">
        <v>9027</v>
      </c>
      <c r="C29" s="30">
        <f>'FGMG Allocation'!B32</f>
        <v>8476</v>
      </c>
      <c r="D29" s="60">
        <f t="shared" si="0"/>
        <v>-6.1039104907499753E-2</v>
      </c>
      <c r="F29" s="30">
        <v>38403</v>
      </c>
      <c r="G29" s="92">
        <f>'FGMG Allocation'!D32</f>
        <v>37429</v>
      </c>
      <c r="H29" s="60">
        <f t="shared" si="1"/>
        <v>-2.5362601880061453E-2</v>
      </c>
    </row>
    <row r="30" spans="1:8">
      <c r="A30" s="72" t="s">
        <v>51</v>
      </c>
      <c r="B30" s="70">
        <v>13344</v>
      </c>
      <c r="C30" s="30">
        <f>'FGMG Allocation'!B33</f>
        <v>12416</v>
      </c>
      <c r="D30" s="60">
        <f t="shared" si="0"/>
        <v>-6.9544364508393297E-2</v>
      </c>
      <c r="F30" s="30">
        <v>56768</v>
      </c>
      <c r="G30" s="92">
        <f>'FGMG Allocation'!D33</f>
        <v>54828</v>
      </c>
      <c r="H30" s="60">
        <f t="shared" si="1"/>
        <v>-3.417418263810601E-2</v>
      </c>
    </row>
    <row r="31" spans="1:8">
      <c r="A31" s="71" t="s">
        <v>50</v>
      </c>
      <c r="B31" s="70">
        <v>1798</v>
      </c>
      <c r="C31" s="30">
        <f>'FGMG Allocation'!B34</f>
        <v>1829</v>
      </c>
      <c r="D31" s="60">
        <f t="shared" si="0"/>
        <v>1.7241379310344751E-2</v>
      </c>
      <c r="F31" s="30">
        <v>7649</v>
      </c>
      <c r="G31" s="92">
        <f>'FGMG Allocation'!D34</f>
        <v>8077</v>
      </c>
      <c r="H31" s="60">
        <f t="shared" si="1"/>
        <v>5.5955026800889041E-2</v>
      </c>
    </row>
    <row r="32" spans="1:8">
      <c r="A32" s="71" t="s">
        <v>49</v>
      </c>
      <c r="B32" s="70">
        <v>9975</v>
      </c>
      <c r="C32" s="30">
        <f>'FGMG Allocation'!B35</f>
        <v>9289</v>
      </c>
      <c r="D32" s="60">
        <f t="shared" si="0"/>
        <v>-6.8771929824561373E-2</v>
      </c>
      <c r="F32" s="30">
        <v>42436</v>
      </c>
      <c r="G32" s="92">
        <f>'FGMG Allocation'!D35</f>
        <v>41020</v>
      </c>
      <c r="H32" s="60">
        <f t="shared" si="1"/>
        <v>-3.3367895183334939E-2</v>
      </c>
    </row>
    <row r="33" spans="1:8" ht="15.75" thickBot="1">
      <c r="A33" s="69" t="s">
        <v>48</v>
      </c>
      <c r="B33" s="68">
        <v>28102</v>
      </c>
      <c r="C33" s="51">
        <f>'FGMG Allocation'!B36</f>
        <v>27812</v>
      </c>
      <c r="D33" s="67">
        <f t="shared" si="0"/>
        <v>-1.0319550209949457E-2</v>
      </c>
      <c r="F33" s="51">
        <v>119552</v>
      </c>
      <c r="G33" s="93">
        <f>'FGMG Allocation'!D36</f>
        <v>122816</v>
      </c>
      <c r="H33" s="60">
        <f t="shared" si="1"/>
        <v>2.7301927194860909E-2</v>
      </c>
    </row>
    <row r="34" spans="1:8" ht="16.5" thickBot="1">
      <c r="A34" s="66" t="s">
        <v>7</v>
      </c>
      <c r="B34" s="65">
        <f>SUM(B6:B33)</f>
        <v>311964</v>
      </c>
      <c r="C34" s="64">
        <f>SUM(C6:C33)</f>
        <v>300540</v>
      </c>
      <c r="D34" s="63">
        <f>(C34-B34)/B34</f>
        <v>-3.661960995499481E-2</v>
      </c>
      <c r="F34" s="62">
        <f>SUM(F6:F33)</f>
        <v>1327166</v>
      </c>
      <c r="G34" s="61">
        <f>SUM(G6:G33)</f>
        <v>1327166</v>
      </c>
      <c r="H34" s="60">
        <f t="shared" si="1"/>
        <v>0</v>
      </c>
    </row>
    <row r="35" spans="1:8">
      <c r="H35" s="59"/>
    </row>
    <row r="36" spans="1:8">
      <c r="A36" s="58"/>
    </row>
  </sheetData>
  <mergeCells count="5">
    <mergeCell ref="A1:D1"/>
    <mergeCell ref="A2:D2"/>
    <mergeCell ref="F2:H2"/>
    <mergeCell ref="F3:F5"/>
    <mergeCell ref="G3:G5"/>
  </mergeCells>
  <pageMargins left="0.7" right="0.7" top="0.75" bottom="0.75" header="0.3" footer="0.3"/>
  <pageSetup scale="8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FGMG Allocation</vt:lpstr>
      <vt:lpstr>Prior Year % Change</vt:lpstr>
      <vt:lpstr>'FGMG Allocation'!Print_Area</vt:lpstr>
      <vt:lpstr>'Prior Year % Change'!Print_Area</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Florida Department of Education</dc:creator>
  <cp:lastModifiedBy>Nieto, Eve</cp:lastModifiedBy>
  <cp:lastPrinted>2017-02-23T16:43:19Z</cp:lastPrinted>
  <dcterms:created xsi:type="dcterms:W3CDTF">2013-06-27T14:22:02Z</dcterms:created>
  <dcterms:modified xsi:type="dcterms:W3CDTF">2020-02-07T15:55:27Z</dcterms:modified>
</cp:coreProperties>
</file>