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J:\Finance\FCS Finance Website\2022-23 Reports\"/>
    </mc:Choice>
  </mc:AlternateContent>
  <xr:revisionPtr revIDLastSave="0" documentId="8_{BE7AED50-703D-4B15-954D-A197322D63FB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Instructions" sheetId="6" r:id="rId1"/>
    <sheet name="Fund Balance" sheetId="5" r:id="rId2"/>
    <sheet name="Spending Plan" sheetId="1" r:id="rId3"/>
    <sheet name="Data" sheetId="2" r:id="rId4"/>
  </sheets>
  <definedNames>
    <definedName name="College">Data!$A$3:$D$31</definedName>
    <definedName name="_xlnm.Print_Area" localSheetId="2">'Spending Plan'!$A$1:$H$56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1" i="2" l="1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C32" i="2" l="1"/>
  <c r="D42" i="1" l="1"/>
  <c r="A1" i="1" l="1"/>
  <c r="D17" i="5"/>
  <c r="D18" i="5" l="1"/>
  <c r="D14" i="5"/>
  <c r="D20" i="5" l="1"/>
  <c r="D9" i="1" l="1"/>
  <c r="D4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Manalo, Jonathon</author>
  </authors>
  <commentList>
    <comment ref="C3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Sisley, Dottie:</t>
        </r>
        <r>
          <rPr>
            <sz val="9"/>
            <color indexed="81"/>
            <rFont val="Tahoma"/>
            <family val="2"/>
          </rPr>
          <t xml:space="preserve">
2020-21 FTE3</t>
        </r>
      </text>
    </comment>
  </commentList>
</comments>
</file>

<file path=xl/sharedStrings.xml><?xml version="1.0" encoding="utf-8"?>
<sst xmlns="http://schemas.openxmlformats.org/spreadsheetml/2006/main" count="124" uniqueCount="116">
  <si>
    <t>Broward College</t>
  </si>
  <si>
    <t>Certified Fund Balance</t>
  </si>
  <si>
    <t>Account Title</t>
  </si>
  <si>
    <t>GL</t>
  </si>
  <si>
    <t xml:space="preserve">Fund Balance Unrestricted </t>
  </si>
  <si>
    <t xml:space="preserve">Reserve for Performance Based Incentive Funds </t>
  </si>
  <si>
    <t xml:space="preserve">Reserved for Academic Improvement Trust Funds </t>
  </si>
  <si>
    <t xml:space="preserve">Reserved for Other Required Purposes </t>
  </si>
  <si>
    <t xml:space="preserve">Reserved for Staff &amp; Program Development </t>
  </si>
  <si>
    <t xml:space="preserve">Reserved for Student Activities Funds </t>
  </si>
  <si>
    <t xml:space="preserve">Reserved for Matching Grants </t>
  </si>
  <si>
    <t xml:space="preserve">Fund Balance - Board Designated </t>
  </si>
  <si>
    <t xml:space="preserve">Fund Balance - College </t>
  </si>
  <si>
    <t xml:space="preserve">Total Unallocated Fund Balances </t>
  </si>
  <si>
    <t>Funds Available</t>
  </si>
  <si>
    <t>College's Reserve Requirement %</t>
  </si>
  <si>
    <t>Reserve Requirement</t>
  </si>
  <si>
    <t>Amount Requiring Spending Plan</t>
  </si>
  <si>
    <t>Pursuant to 1013.841, Florida Statutes</t>
  </si>
  <si>
    <t>Project Timeline</t>
  </si>
  <si>
    <t>Line Item #</t>
  </si>
  <si>
    <t>Carryforward Spending Plan Category</t>
  </si>
  <si>
    <t>Specific Expenditure/Project Title</t>
  </si>
  <si>
    <t>Total # Years of Expenditure per Project</t>
  </si>
  <si>
    <t>Current Expenditure Year #</t>
  </si>
  <si>
    <t>Estimated Completion Date (Fiscal Year)</t>
  </si>
  <si>
    <t>Comments/Explanations</t>
  </si>
  <si>
    <t>Example</t>
  </si>
  <si>
    <t>(c) Completion of remodeling project, up to $10M</t>
  </si>
  <si>
    <t>Remodeling Student Services B-19 Ph 1</t>
  </si>
  <si>
    <t>2023-2024</t>
  </si>
  <si>
    <t>Currently funded with local and CIF funds.</t>
  </si>
  <si>
    <t>1.</t>
  </si>
  <si>
    <t>Select Category</t>
  </si>
  <si>
    <t>2.</t>
  </si>
  <si>
    <t>3.</t>
  </si>
  <si>
    <t>4.</t>
  </si>
  <si>
    <t>5.</t>
  </si>
  <si>
    <t>[Create your own category]</t>
  </si>
  <si>
    <t>Colleges</t>
  </si>
  <si>
    <t>Select College</t>
  </si>
  <si>
    <t>Reserve</t>
  </si>
  <si>
    <t>Eastern Florida State College</t>
  </si>
  <si>
    <t>College of Central Florida</t>
  </si>
  <si>
    <t>Chipola College</t>
  </si>
  <si>
    <t>Daytona State College</t>
  </si>
  <si>
    <t>Florida SouthWestern State College</t>
  </si>
  <si>
    <t>Florida State College at Jacksonville</t>
  </si>
  <si>
    <t>The College of the Florida Keys</t>
  </si>
  <si>
    <t>Gulf Coast State College</t>
  </si>
  <si>
    <t>Hillsborough Community College</t>
  </si>
  <si>
    <t>Indian River State College</t>
  </si>
  <si>
    <t>Florida Gateway College</t>
  </si>
  <si>
    <t>Lake-Sumter State College</t>
  </si>
  <si>
    <t>State College of Florida, Manatee-Sarasota</t>
  </si>
  <si>
    <t>Miami Dade College</t>
  </si>
  <si>
    <t>North Florida College</t>
  </si>
  <si>
    <t>Northwest Florida State College</t>
  </si>
  <si>
    <t>Palm Beach State College</t>
  </si>
  <si>
    <t>Pasco-Hernando State College</t>
  </si>
  <si>
    <t>Pensacola State College</t>
  </si>
  <si>
    <t>Polk State College</t>
  </si>
  <si>
    <t>St. Johns River State College</t>
  </si>
  <si>
    <t>St. Petersburg College</t>
  </si>
  <si>
    <t>Santa Fe College</t>
  </si>
  <si>
    <t>Seminole State College of Florida</t>
  </si>
  <si>
    <t>South Florida State College</t>
  </si>
  <si>
    <t>Tallahassee Community College</t>
  </si>
  <si>
    <t>Valencia College</t>
  </si>
  <si>
    <t>SYST</t>
  </si>
  <si>
    <t>s. 1013.841, F.S.</t>
  </si>
  <si>
    <t>Florida College System institution identified in paragraph (3)(b) must include in its carry forward spending plan the estimated cost per planned expenditure and a timeline for completion of the expenditure. Authorized expenditures in a carry forward spending plan may include:</t>
  </si>
  <si>
    <t>(a) Commitment to previously funded PECO project</t>
  </si>
  <si>
    <t>(a) Commitment of funds to a public education capital outlay project for which an appropriation was previously provided, which requires additional funds for completion, and which is included in the list required by s. 1001.03(18)(d);</t>
  </si>
  <si>
    <t>(d) Completion of project related damage caused by disaster</t>
  </si>
  <si>
    <t>(d) Completion of a repair or replacement project necessary due to damage caused by a natural disaster for buildings included in the inventory required pursuant to s. 1013.31;</t>
  </si>
  <si>
    <t>(f) Approved by state board or GAA</t>
  </si>
  <si>
    <t>(f) Any purpose approved by the state board or specified in the General Appropriations Act; and</t>
  </si>
  <si>
    <t>(g) Commitment to contingency reserve related to state declared emergency</t>
  </si>
  <si>
    <t>(g) A commitment of funds to a contingency reserve for expenses incurred as a result of a state of emergency declared by the Governor pursuant to s. 252.36.</t>
  </si>
  <si>
    <t>Fund Balance</t>
  </si>
  <si>
    <t>In cell B1, choose your college from the drop down button.</t>
  </si>
  <si>
    <t>In cells D6-D13, enter the balances from your AFR.</t>
  </si>
  <si>
    <t>When you choose your college in cell B1, the appropriate fund balance percentage (5% or 75%) is displayed in cell D17.</t>
  </si>
  <si>
    <t>Enter all areas highlighted in yellow.</t>
  </si>
  <si>
    <t>In cell D16, enter the funds available from your AFR.</t>
  </si>
  <si>
    <t>The reserve requirement will multiply the funds available to your college's percentage.</t>
  </si>
  <si>
    <t>The minimum amount for the spending plan reporting is calculated by subtracting your unallocated fund balance from the reserve requirement.</t>
  </si>
  <si>
    <t>Project Timeline:</t>
  </si>
  <si>
    <t>Carryforward Spending Plan Category - select from any of the 7 categories or create your own category in row 5.</t>
  </si>
  <si>
    <t>Specific Expenditure/Project Title - provide a title of the project or expenditure.</t>
  </si>
  <si>
    <t>Total # Years of Expenditure per Project - The total number of years over which the expenditure item / project will span.</t>
  </si>
  <si>
    <t>Current Expenditure Year # - The current year in the project completion timeline, e.g. year 2 of a 4 year project.  Input is number only.</t>
  </si>
  <si>
    <t>Estimated Completion Date (Fiscal Year) - Estimated date (year) for full expenditure of carryforward funds for the specific expenditure plan item or project.</t>
  </si>
  <si>
    <t>Florida College System 
Carryforward Spending Plan
Instructions</t>
  </si>
  <si>
    <t xml:space="preserve">Spending Plan </t>
  </si>
  <si>
    <t xml:space="preserve">Additional Information </t>
  </si>
  <si>
    <t xml:space="preserve">F.S. 1013.841(2)(b) -  The spending plan shall include all excess carry forward funds from state operating funds. The spending plan shall be submitted to the Florida College System institution’s </t>
  </si>
  <si>
    <t>board of trustees for approval by September 30, 2020, and each September 30 thereafter. The State Board of Education shall review and publish each Florida College System institution’s carry</t>
  </si>
  <si>
    <t xml:space="preserve"> forward spending plan by November 15, 2020, and each November 15 thereafter.</t>
  </si>
  <si>
    <t>Carryforward Amount Budgeted for Expenditure During FY2023-24 - provide the estimated cost from the current-year beginning carryforward balance for the specific expenditure item or project.</t>
  </si>
  <si>
    <r>
      <t xml:space="preserve">Completed spending plans shall be approved by the institution's board of trustees by </t>
    </r>
    <r>
      <rPr>
        <b/>
        <sz val="11"/>
        <color theme="1"/>
        <rFont val="Calibri"/>
        <family val="2"/>
        <scheme val="minor"/>
      </rPr>
      <t>September 30, 2023</t>
    </r>
    <r>
      <rPr>
        <sz val="11"/>
        <color theme="1"/>
        <rFont val="Calibri"/>
        <family val="2"/>
        <scheme val="minor"/>
      </rPr>
      <t xml:space="preserve">. </t>
    </r>
  </si>
  <si>
    <t xml:space="preserve">All spending plans will be provided to the State Board of Education at the October 19th meeting for review in order to publish the reports by November 15, 2023. </t>
  </si>
  <si>
    <t>Fiscal Year 2022-23</t>
  </si>
  <si>
    <t>2023-24 Florida College System Carryforward Spending Plan</t>
  </si>
  <si>
    <t>July 1, 2023</t>
  </si>
  <si>
    <t>Total as of July 1, 2023: *</t>
  </si>
  <si>
    <t>FTE</t>
  </si>
  <si>
    <t>Carryforward Amount Budgeted for Expenditure During FY2023-24</t>
  </si>
  <si>
    <t>(b) Completion of renovation, repair or maintenance project</t>
  </si>
  <si>
    <t>(c) Completion of a remodeling or infrastructure project, if such project is survey recommended pursuant to s. 1013.31;</t>
  </si>
  <si>
    <t>(c) Completion of remodeling project</t>
  </si>
  <si>
    <t>(e) Operating expenditures that support the Florida College System institution’s mission;</t>
  </si>
  <si>
    <t>(b) Completion of a renovation, repair, or maintenance project that is consistent or replacement of a minor facility, s. 1013.64(1);</t>
  </si>
  <si>
    <t>(e) Operating expenditures</t>
  </si>
  <si>
    <r>
      <t xml:space="preserve">They should be submitted electronically to the Florida College System Budget Office at </t>
    </r>
    <r>
      <rPr>
        <b/>
        <u/>
        <sz val="11"/>
        <color theme="1"/>
        <rFont val="Calibri"/>
        <family val="2"/>
        <scheme val="minor"/>
      </rPr>
      <t>collegereporting@fldoe.org</t>
    </r>
    <r>
      <rPr>
        <sz val="11"/>
        <color theme="1"/>
        <rFont val="Calibri"/>
        <family val="2"/>
        <scheme val="minor"/>
      </rPr>
      <t xml:space="preserve"> by </t>
    </r>
    <r>
      <rPr>
        <b/>
        <sz val="11"/>
        <color theme="1"/>
        <rFont val="Calibri"/>
        <family val="2"/>
        <scheme val="minor"/>
      </rPr>
      <t>October 4, 2023</t>
    </r>
    <r>
      <rPr>
        <sz val="11"/>
        <color theme="1"/>
        <rFont val="Calibri"/>
        <family val="2"/>
        <scheme val="minor"/>
      </rPr>
      <t xml:space="preserve">.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</si>
</sst>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#.\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7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8FE2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9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6" fillId="0" borderId="0" xfId="0" applyFont="1"/>
    <xf numFmtId="0" fontId="5" fillId="0" borderId="0" xfId="0" applyFont="1"/>
    <xf numFmtId="49" fontId="5" fillId="0" borderId="0" xfId="0" applyNumberFormat="1" applyFont="1"/>
    <xf numFmtId="0" fontId="7" fillId="0" borderId="0" xfId="0" applyFont="1"/>
    <xf numFmtId="49" fontId="6" fillId="0" borderId="0" xfId="0" applyNumberFormat="1" applyFont="1"/>
    <xf numFmtId="49" fontId="5" fillId="0" borderId="6" xfId="0" applyNumberFormat="1" applyFont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center" vertical="center"/>
    </xf>
    <xf numFmtId="44" fontId="6" fillId="0" borderId="0" xfId="0" applyNumberFormat="1" applyFont="1"/>
    <xf numFmtId="0" fontId="6" fillId="0" borderId="0" xfId="0" applyFont="1" applyAlignment="1">
      <alignment horizontal="center"/>
    </xf>
    <xf numFmtId="0" fontId="2" fillId="0" borderId="0" xfId="0" applyFont="1"/>
    <xf numFmtId="49" fontId="6" fillId="0" borderId="1" xfId="0" applyNumberFormat="1" applyFont="1" applyBorder="1"/>
    <xf numFmtId="49" fontId="6" fillId="0" borderId="2" xfId="0" applyNumberFormat="1" applyFont="1" applyBorder="1"/>
    <xf numFmtId="0" fontId="9" fillId="3" borderId="0" xfId="0" applyFont="1" applyFill="1" applyAlignment="1">
      <alignment horizontal="right" vertical="center" indent="1"/>
    </xf>
    <xf numFmtId="0" fontId="8" fillId="0" borderId="0" xfId="0" applyFont="1" applyAlignment="1">
      <alignment horizontal="left"/>
    </xf>
    <xf numFmtId="44" fontId="8" fillId="0" borderId="0" xfId="3" applyFont="1" applyAlignment="1" applyProtection="1">
      <alignment horizontal="center"/>
    </xf>
    <xf numFmtId="0" fontId="10" fillId="0" borderId="0" xfId="0" applyFont="1" applyAlignment="1">
      <alignment horizontal="center"/>
    </xf>
    <xf numFmtId="9" fontId="6" fillId="0" borderId="1" xfId="0" applyNumberFormat="1" applyFont="1" applyBorder="1"/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44" fontId="10" fillId="0" borderId="0" xfId="3" applyFont="1" applyAlignment="1" applyProtection="1">
      <alignment horizontal="center"/>
    </xf>
    <xf numFmtId="0" fontId="5" fillId="0" borderId="0" xfId="0" applyFont="1" applyAlignment="1">
      <alignment horizontal="center" wrapText="1"/>
    </xf>
    <xf numFmtId="42" fontId="5" fillId="3" borderId="7" xfId="0" applyNumberFormat="1" applyFont="1" applyFill="1" applyBorder="1" applyAlignment="1">
      <alignment horizontal="left" vertical="center" indent="2"/>
    </xf>
    <xf numFmtId="42" fontId="5" fillId="3" borderId="0" xfId="0" applyNumberFormat="1" applyFont="1" applyFill="1" applyAlignment="1">
      <alignment horizontal="left" vertical="center" indent="2"/>
    </xf>
    <xf numFmtId="0" fontId="5" fillId="2" borderId="4" xfId="0" applyFont="1" applyFill="1" applyBorder="1" applyAlignment="1">
      <alignment horizontal="center" vertical="center"/>
    </xf>
    <xf numFmtId="164" fontId="0" fillId="0" borderId="0" xfId="1" applyNumberFormat="1" applyFont="1"/>
    <xf numFmtId="0" fontId="0" fillId="0" borderId="0" xfId="0" applyAlignment="1">
      <alignment horizontal="center"/>
    </xf>
    <xf numFmtId="0" fontId="14" fillId="0" borderId="0" xfId="0" applyFont="1"/>
    <xf numFmtId="165" fontId="0" fillId="0" borderId="0" xfId="0" applyNumberFormat="1"/>
    <xf numFmtId="165" fontId="2" fillId="0" borderId="0" xfId="0" applyNumberFormat="1" applyFont="1"/>
    <xf numFmtId="0" fontId="0" fillId="4" borderId="0" xfId="0" applyFill="1"/>
    <xf numFmtId="0" fontId="5" fillId="4" borderId="0" xfId="0" applyFont="1" applyFill="1" applyProtection="1">
      <protection locked="0"/>
    </xf>
    <xf numFmtId="49" fontId="5" fillId="2" borderId="6" xfId="0" applyNumberFormat="1" applyFont="1" applyFill="1" applyBorder="1" applyAlignment="1">
      <alignment horizontal="center" vertical="center" wrapText="1"/>
    </xf>
    <xf numFmtId="49" fontId="13" fillId="5" borderId="6" xfId="0" applyNumberFormat="1" applyFont="1" applyFill="1" applyBorder="1" applyAlignment="1">
      <alignment wrapText="1"/>
    </xf>
    <xf numFmtId="0" fontId="6" fillId="5" borderId="6" xfId="0" applyFont="1" applyFill="1" applyBorder="1"/>
    <xf numFmtId="41" fontId="6" fillId="5" borderId="6" xfId="0" applyNumberFormat="1" applyFont="1" applyFill="1" applyBorder="1" applyAlignment="1">
      <alignment horizontal="left" indent="2"/>
    </xf>
    <xf numFmtId="0" fontId="8" fillId="5" borderId="6" xfId="0" applyFont="1" applyFill="1" applyBorder="1" applyAlignment="1">
      <alignment horizontal="center"/>
    </xf>
    <xf numFmtId="49" fontId="6" fillId="5" borderId="6" xfId="0" applyNumberFormat="1" applyFont="1" applyFill="1" applyBorder="1" applyAlignment="1">
      <alignment horizontal="center"/>
    </xf>
    <xf numFmtId="0" fontId="6" fillId="5" borderId="6" xfId="0" applyFont="1" applyFill="1" applyBorder="1" applyAlignment="1">
      <alignment wrapText="1"/>
    </xf>
    <xf numFmtId="49" fontId="6" fillId="0" borderId="6" xfId="0" applyNumberFormat="1" applyFont="1" applyBorder="1"/>
    <xf numFmtId="0" fontId="0" fillId="0" borderId="0" xfId="0" applyAlignment="1">
      <alignment horizontal="left" indent="2"/>
    </xf>
    <xf numFmtId="165" fontId="0" fillId="4" borderId="0" xfId="0" applyNumberFormat="1" applyFill="1"/>
    <xf numFmtId="0" fontId="2" fillId="0" borderId="1" xfId="0" applyFont="1" applyBorder="1" applyAlignment="1">
      <alignment horizontal="center"/>
    </xf>
    <xf numFmtId="0" fontId="16" fillId="0" borderId="0" xfId="0" applyFont="1"/>
    <xf numFmtId="0" fontId="5" fillId="0" borderId="0" xfId="0" applyFont="1" applyProtection="1">
      <protection locked="0"/>
    </xf>
    <xf numFmtId="0" fontId="5" fillId="2" borderId="3" xfId="0" applyFont="1" applyFill="1" applyBorder="1" applyAlignment="1">
      <alignment horizontal="centerContinuous" vertical="center"/>
    </xf>
    <xf numFmtId="0" fontId="5" fillId="2" borderId="4" xfId="0" applyFont="1" applyFill="1" applyBorder="1" applyAlignment="1">
      <alignment horizontal="centerContinuous" vertical="center"/>
    </xf>
    <xf numFmtId="0" fontId="5" fillId="2" borderId="5" xfId="0" applyFont="1" applyFill="1" applyBorder="1" applyAlignment="1">
      <alignment horizontal="centerContinuous" vertical="center"/>
    </xf>
    <xf numFmtId="165" fontId="15" fillId="0" borderId="0" xfId="0" applyNumberFormat="1" applyFont="1" applyAlignment="1">
      <alignment horizontal="centerContinuous" vertical="center" wrapText="1"/>
    </xf>
    <xf numFmtId="165" fontId="15" fillId="0" borderId="0" xfId="0" applyNumberFormat="1" applyFont="1" applyAlignment="1">
      <alignment horizontal="centerContinuous" vertical="center"/>
    </xf>
    <xf numFmtId="164" fontId="0" fillId="0" borderId="0" xfId="0" applyNumberFormat="1"/>
    <xf numFmtId="42" fontId="5" fillId="3" borderId="0" xfId="0" applyNumberFormat="1" applyFont="1" applyFill="1" applyAlignment="1">
      <alignment horizontal="right" vertical="center" indent="2"/>
    </xf>
    <xf numFmtId="42" fontId="9" fillId="3" borderId="0" xfId="0" applyNumberFormat="1" applyFont="1" applyFill="1" applyAlignment="1">
      <alignment horizontal="right" vertical="center" indent="2"/>
    </xf>
    <xf numFmtId="44" fontId="8" fillId="4" borderId="0" xfId="3" applyFont="1" applyFill="1" applyAlignment="1" applyProtection="1">
      <alignment horizontal="center"/>
      <protection locked="0"/>
    </xf>
    <xf numFmtId="44" fontId="8" fillId="4" borderId="1" xfId="3" applyFont="1" applyFill="1" applyBorder="1" applyAlignment="1" applyProtection="1">
      <alignment horizontal="center"/>
      <protection locked="0"/>
    </xf>
    <xf numFmtId="44" fontId="6" fillId="4" borderId="0" xfId="0" applyNumberFormat="1" applyFont="1" applyFill="1" applyProtection="1">
      <protection locked="0"/>
    </xf>
    <xf numFmtId="0" fontId="6" fillId="4" borderId="6" xfId="0" applyFont="1" applyFill="1" applyBorder="1" applyProtection="1">
      <protection locked="0"/>
    </xf>
    <xf numFmtId="41" fontId="6" fillId="4" borderId="6" xfId="0" applyNumberFormat="1" applyFont="1" applyFill="1" applyBorder="1" applyAlignment="1" applyProtection="1">
      <alignment horizontal="left" indent="2"/>
      <protection locked="0"/>
    </xf>
    <xf numFmtId="0" fontId="8" fillId="4" borderId="6" xfId="0" applyFont="1" applyFill="1" applyBorder="1" applyAlignment="1" applyProtection="1">
      <alignment horizontal="center"/>
      <protection locked="0"/>
    </xf>
    <xf numFmtId="49" fontId="6" fillId="4" borderId="6" xfId="0" applyNumberFormat="1" applyFont="1" applyFill="1" applyBorder="1" applyAlignment="1" applyProtection="1">
      <alignment horizontal="center"/>
      <protection locked="0"/>
    </xf>
    <xf numFmtId="0" fontId="6" fillId="4" borderId="6" xfId="0" applyFont="1" applyFill="1" applyBorder="1" applyAlignment="1" applyProtection="1">
      <alignment wrapText="1"/>
      <protection locked="0"/>
    </xf>
    <xf numFmtId="49" fontId="6" fillId="4" borderId="6" xfId="0" applyNumberFormat="1" applyFont="1" applyFill="1" applyBorder="1" applyAlignment="1" applyProtection="1">
      <alignment horizontal="center" wrapText="1"/>
      <protection locked="0"/>
    </xf>
    <xf numFmtId="49" fontId="8" fillId="4" borderId="6" xfId="2" applyNumberFormat="1" applyFont="1" applyFill="1" applyBorder="1" applyAlignment="1" applyProtection="1">
      <alignment horizontal="left" wrapText="1"/>
      <protection locked="0"/>
    </xf>
    <xf numFmtId="49" fontId="8" fillId="4" borderId="6" xfId="2" applyNumberFormat="1" applyFont="1" applyFill="1" applyBorder="1" applyAlignment="1" applyProtection="1">
      <alignment horizontal="center" wrapText="1"/>
      <protection locked="0"/>
    </xf>
    <xf numFmtId="49" fontId="6" fillId="0" borderId="6" xfId="0" applyNumberFormat="1" applyFont="1" applyBorder="1" applyProtection="1">
      <protection locked="0"/>
    </xf>
    <xf numFmtId="0" fontId="6" fillId="0" borderId="0" xfId="0" applyFont="1" applyProtection="1">
      <protection locked="0"/>
    </xf>
    <xf numFmtId="49" fontId="6" fillId="0" borderId="0" xfId="0" applyNumberFormat="1" applyFont="1" applyProtection="1">
      <protection locked="0"/>
    </xf>
    <xf numFmtId="49" fontId="8" fillId="0" borderId="0" xfId="2" applyNumberFormat="1" applyFont="1" applyAlignment="1" applyProtection="1">
      <alignment horizontal="left" wrapText="1"/>
      <protection locked="0"/>
    </xf>
    <xf numFmtId="41" fontId="6" fillId="0" borderId="1" xfId="0" applyNumberFormat="1" applyFont="1" applyBorder="1" applyAlignment="1" applyProtection="1">
      <alignment horizontal="left" indent="2"/>
      <protection locked="0"/>
    </xf>
    <xf numFmtId="0" fontId="8" fillId="0" borderId="0" xfId="0" applyFont="1" applyAlignment="1" applyProtection="1">
      <alignment horizontal="center"/>
      <protection locked="0"/>
    </xf>
    <xf numFmtId="49" fontId="8" fillId="0" borderId="0" xfId="2" applyNumberFormat="1" applyFont="1" applyAlignment="1" applyProtection="1">
      <alignment horizontal="center" wrapText="1"/>
      <protection locked="0"/>
    </xf>
    <xf numFmtId="0" fontId="0" fillId="0" borderId="0" xfId="0" applyAlignment="1">
      <alignment horizontal="center" wrapText="1"/>
    </xf>
    <xf numFmtId="9" fontId="2" fillId="0" borderId="0" xfId="4" applyFont="1" applyFill="1" applyBorder="1" applyAlignment="1">
      <alignment horizontal="center"/>
    </xf>
    <xf numFmtId="9" fontId="4" fillId="0" borderId="0" xfId="4" applyFont="1" applyFill="1" applyBorder="1" applyAlignment="1" applyProtection="1">
      <alignment horizontal="center"/>
    </xf>
    <xf numFmtId="9" fontId="4" fillId="0" borderId="0" xfId="4" applyFont="1" applyFill="1" applyBorder="1" applyAlignment="1" applyProtection="1">
      <alignment horizontal="center" wrapText="1"/>
    </xf>
    <xf numFmtId="9" fontId="0" fillId="0" borderId="0" xfId="4" applyFont="1" applyFill="1" applyBorder="1" applyAlignment="1">
      <alignment horizontal="center"/>
    </xf>
    <xf numFmtId="49" fontId="10" fillId="2" borderId="6" xfId="0" applyNumberFormat="1" applyFont="1" applyFill="1" applyBorder="1" applyAlignment="1">
      <alignment horizontal="center" vertical="center" wrapText="1"/>
    </xf>
  </cellXfs>
  <cellStyles count="5">
    <cellStyle name="Comma" xfId="1" builtinId="3"/>
    <cellStyle name="Currency 2 2" xfId="3" xr:uid="{00000000-0005-0000-0000-000001000000}"/>
    <cellStyle name="Normal" xfId="0" builtinId="0"/>
    <cellStyle name="Normal 2" xfId="2" xr:uid="{00000000-0005-0000-0000-000003000000}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34"/>
  <sheetViews>
    <sheetView tabSelected="1" workbookViewId="0"/>
  </sheetViews>
  <sheetFormatPr defaultRowHeight="15" x14ac:dyDescent="0.25"/>
  <cols>
    <col min="1" max="1" width="3.7109375" style="30" customWidth="1"/>
    <col min="2" max="2" width="172" bestFit="1" customWidth="1"/>
  </cols>
  <sheetData>
    <row r="1" spans="1:2" ht="61.5" customHeight="1" x14ac:dyDescent="0.25">
      <c r="A1" s="50" t="s">
        <v>94</v>
      </c>
      <c r="B1" s="51"/>
    </row>
    <row r="2" spans="1:2" x14ac:dyDescent="0.25">
      <c r="A2" s="31"/>
    </row>
    <row r="3" spans="1:2" x14ac:dyDescent="0.25">
      <c r="B3" s="44" t="s">
        <v>80</v>
      </c>
    </row>
    <row r="4" spans="1:2" x14ac:dyDescent="0.25">
      <c r="B4" s="32" t="s">
        <v>84</v>
      </c>
    </row>
    <row r="5" spans="1:2" x14ac:dyDescent="0.25">
      <c r="A5" s="43">
        <v>1</v>
      </c>
      <c r="B5" t="s">
        <v>81</v>
      </c>
    </row>
    <row r="6" spans="1:2" x14ac:dyDescent="0.25">
      <c r="A6" s="43">
        <v>2</v>
      </c>
      <c r="B6" t="s">
        <v>82</v>
      </c>
    </row>
    <row r="7" spans="1:2" x14ac:dyDescent="0.25">
      <c r="A7" s="43">
        <v>3</v>
      </c>
      <c r="B7" t="s">
        <v>85</v>
      </c>
    </row>
    <row r="9" spans="1:2" x14ac:dyDescent="0.25">
      <c r="B9" t="s">
        <v>83</v>
      </c>
    </row>
    <row r="10" spans="1:2" x14ac:dyDescent="0.25">
      <c r="B10" t="s">
        <v>86</v>
      </c>
    </row>
    <row r="11" spans="1:2" x14ac:dyDescent="0.25">
      <c r="B11" t="s">
        <v>87</v>
      </c>
    </row>
    <row r="14" spans="1:2" x14ac:dyDescent="0.25">
      <c r="B14" s="44" t="s">
        <v>95</v>
      </c>
    </row>
    <row r="15" spans="1:2" x14ac:dyDescent="0.25">
      <c r="B15" s="32" t="s">
        <v>84</v>
      </c>
    </row>
    <row r="16" spans="1:2" x14ac:dyDescent="0.25">
      <c r="A16" s="43">
        <v>4</v>
      </c>
      <c r="B16" t="s">
        <v>89</v>
      </c>
    </row>
    <row r="17" spans="1:2" x14ac:dyDescent="0.25">
      <c r="A17" s="43">
        <v>5</v>
      </c>
      <c r="B17" t="s">
        <v>90</v>
      </c>
    </row>
    <row r="18" spans="1:2" x14ac:dyDescent="0.25">
      <c r="A18" s="43">
        <v>6</v>
      </c>
      <c r="B18" t="s">
        <v>100</v>
      </c>
    </row>
    <row r="19" spans="1:2" x14ac:dyDescent="0.25">
      <c r="B19" s="45" t="s">
        <v>88</v>
      </c>
    </row>
    <row r="20" spans="1:2" x14ac:dyDescent="0.25">
      <c r="A20" s="43">
        <v>7</v>
      </c>
      <c r="B20" s="42" t="s">
        <v>91</v>
      </c>
    </row>
    <row r="21" spans="1:2" x14ac:dyDescent="0.25">
      <c r="A21" s="43">
        <v>8</v>
      </c>
      <c r="B21" s="42" t="s">
        <v>92</v>
      </c>
    </row>
    <row r="22" spans="1:2" x14ac:dyDescent="0.25">
      <c r="A22" s="43">
        <v>9</v>
      </c>
      <c r="B22" s="42" t="s">
        <v>93</v>
      </c>
    </row>
    <row r="23" spans="1:2" x14ac:dyDescent="0.25">
      <c r="A23" s="43">
        <v>10</v>
      </c>
      <c r="B23" t="s">
        <v>26</v>
      </c>
    </row>
    <row r="26" spans="1:2" x14ac:dyDescent="0.25">
      <c r="B26" s="44" t="s">
        <v>96</v>
      </c>
    </row>
    <row r="28" spans="1:2" x14ac:dyDescent="0.25">
      <c r="B28" s="45" t="s">
        <v>97</v>
      </c>
    </row>
    <row r="29" spans="1:2" x14ac:dyDescent="0.25">
      <c r="B29" s="45" t="s">
        <v>98</v>
      </c>
    </row>
    <row r="30" spans="1:2" x14ac:dyDescent="0.25">
      <c r="B30" s="45" t="s">
        <v>99</v>
      </c>
    </row>
    <row r="32" spans="1:2" x14ac:dyDescent="0.25">
      <c r="B32" t="s">
        <v>101</v>
      </c>
    </row>
    <row r="33" spans="2:2" x14ac:dyDescent="0.25">
      <c r="B33" t="s">
        <v>115</v>
      </c>
    </row>
    <row r="34" spans="2:2" x14ac:dyDescent="0.25">
      <c r="B34" t="s">
        <v>102</v>
      </c>
    </row>
  </sheetData>
  <sheetProtection password="CAAF" sheet="1" objects="1" scenarios="1"/>
  <pageMargins left="0.7" right="0.7" top="0.75" bottom="0.75" header="0.3" footer="0.3"/>
  <pageSetup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D20"/>
  <sheetViews>
    <sheetView zoomScaleNormal="100" workbookViewId="0">
      <selection activeCell="B1" sqref="B1"/>
    </sheetView>
  </sheetViews>
  <sheetFormatPr defaultRowHeight="15.75" x14ac:dyDescent="0.25"/>
  <cols>
    <col min="1" max="1" width="1.85546875" style="3" customWidth="1"/>
    <col min="2" max="2" width="57.28515625" style="3" bestFit="1" customWidth="1"/>
    <col min="3" max="3" width="9.140625" style="11" customWidth="1"/>
    <col min="4" max="4" width="20.5703125" style="3" customWidth="1"/>
    <col min="5" max="16384" width="9.140625" style="3"/>
  </cols>
  <sheetData>
    <row r="1" spans="2:4" x14ac:dyDescent="0.25">
      <c r="B1" s="33" t="s">
        <v>40</v>
      </c>
      <c r="D1" s="29"/>
    </row>
    <row r="2" spans="2:4" x14ac:dyDescent="0.25">
      <c r="B2" s="4" t="s">
        <v>1</v>
      </c>
    </row>
    <row r="3" spans="2:4" x14ac:dyDescent="0.25">
      <c r="B3" s="4" t="s">
        <v>103</v>
      </c>
    </row>
    <row r="5" spans="2:4" ht="31.5" x14ac:dyDescent="0.25">
      <c r="B5" s="4" t="s">
        <v>2</v>
      </c>
      <c r="C5" s="21" t="s">
        <v>3</v>
      </c>
      <c r="D5" s="23" t="s">
        <v>4</v>
      </c>
    </row>
    <row r="6" spans="2:4" x14ac:dyDescent="0.25">
      <c r="B6" s="16" t="s">
        <v>5</v>
      </c>
      <c r="C6" s="20">
        <v>30200</v>
      </c>
      <c r="D6" s="55">
        <v>0</v>
      </c>
    </row>
    <row r="7" spans="2:4" x14ac:dyDescent="0.25">
      <c r="B7" s="16" t="s">
        <v>6</v>
      </c>
      <c r="C7" s="20">
        <v>30300</v>
      </c>
      <c r="D7" s="55">
        <v>0</v>
      </c>
    </row>
    <row r="8" spans="2:4" x14ac:dyDescent="0.25">
      <c r="B8" s="16" t="s">
        <v>7</v>
      </c>
      <c r="C8" s="20">
        <v>30400</v>
      </c>
      <c r="D8" s="55">
        <v>0</v>
      </c>
    </row>
    <row r="9" spans="2:4" x14ac:dyDescent="0.25">
      <c r="B9" s="16" t="s">
        <v>8</v>
      </c>
      <c r="C9" s="20">
        <v>30500</v>
      </c>
      <c r="D9" s="55">
        <v>0</v>
      </c>
    </row>
    <row r="10" spans="2:4" x14ac:dyDescent="0.25">
      <c r="B10" s="16" t="s">
        <v>9</v>
      </c>
      <c r="C10" s="20">
        <v>30600</v>
      </c>
      <c r="D10" s="55">
        <v>0</v>
      </c>
    </row>
    <row r="11" spans="2:4" x14ac:dyDescent="0.25">
      <c r="B11" s="16" t="s">
        <v>10</v>
      </c>
      <c r="C11" s="20">
        <v>30700</v>
      </c>
      <c r="D11" s="55">
        <v>0</v>
      </c>
    </row>
    <row r="12" spans="2:4" x14ac:dyDescent="0.25">
      <c r="B12" s="16" t="s">
        <v>11</v>
      </c>
      <c r="C12" s="20">
        <v>30900</v>
      </c>
      <c r="D12" s="55">
        <v>0</v>
      </c>
    </row>
    <row r="13" spans="2:4" x14ac:dyDescent="0.25">
      <c r="B13" s="16" t="s">
        <v>12</v>
      </c>
      <c r="C13" s="20">
        <v>31100</v>
      </c>
      <c r="D13" s="56">
        <v>0</v>
      </c>
    </row>
    <row r="14" spans="2:4" x14ac:dyDescent="0.25">
      <c r="B14" s="16" t="s">
        <v>13</v>
      </c>
      <c r="D14" s="22">
        <f>SUM(D6:D13)</f>
        <v>0</v>
      </c>
    </row>
    <row r="15" spans="2:4" x14ac:dyDescent="0.25">
      <c r="B15" s="18"/>
      <c r="C15" s="18"/>
      <c r="D15" s="17"/>
    </row>
    <row r="16" spans="2:4" x14ac:dyDescent="0.25">
      <c r="B16" s="3" t="s">
        <v>14</v>
      </c>
      <c r="D16" s="57">
        <v>0</v>
      </c>
    </row>
    <row r="17" spans="2:4" x14ac:dyDescent="0.25">
      <c r="B17" s="3" t="s">
        <v>15</v>
      </c>
      <c r="D17" s="19" t="str">
        <f>VLOOKUP(B1,College,2,0)</f>
        <v>Reserve</v>
      </c>
    </row>
    <row r="18" spans="2:4" x14ac:dyDescent="0.25">
      <c r="B18" s="3" t="s">
        <v>16</v>
      </c>
      <c r="D18" s="10" t="e">
        <f>D16*D17</f>
        <v>#VALUE!</v>
      </c>
    </row>
    <row r="19" spans="2:4" x14ac:dyDescent="0.25">
      <c r="D19" s="10"/>
    </row>
    <row r="20" spans="2:4" ht="22.5" customHeight="1" x14ac:dyDescent="0.25">
      <c r="B20" s="25" t="s">
        <v>17</v>
      </c>
      <c r="D20" s="25" t="e">
        <f>+D14-D18</f>
        <v>#VALUE!</v>
      </c>
    </row>
  </sheetData>
  <sheetProtection password="CAAF" sheet="1" objects="1" scenarios="1"/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xr:uid="{00000000-0002-0000-0100-000000000000}">
          <x14:formula1>
            <xm:f>Data!$A$3:$A$33</xm:f>
          </x14:formula1>
          <xm:sqref>B1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37CBFF"/>
    <pageSetUpPr fitToPage="1"/>
  </sheetPr>
  <dimension ref="A1:I51"/>
  <sheetViews>
    <sheetView zoomScale="90" zoomScaleNormal="90" zoomScaleSheetLayoutView="90" workbookViewId="0"/>
  </sheetViews>
  <sheetFormatPr defaultColWidth="9.28515625" defaultRowHeight="15.75" x14ac:dyDescent="0.25"/>
  <cols>
    <col min="1" max="1" width="6.28515625" style="7" customWidth="1"/>
    <col min="2" max="2" width="73" style="3" customWidth="1"/>
    <col min="3" max="3" width="68.42578125" style="3" customWidth="1"/>
    <col min="4" max="4" width="25.28515625" style="10" customWidth="1"/>
    <col min="5" max="7" width="12.7109375" style="3" customWidth="1"/>
    <col min="8" max="8" width="55.5703125" style="3" customWidth="1"/>
    <col min="9" max="16384" width="9.28515625" style="3"/>
  </cols>
  <sheetData>
    <row r="1" spans="1:9" x14ac:dyDescent="0.25">
      <c r="A1" s="46" t="str">
        <f>VLOOKUP('Fund Balance'!B1,College,1,0)</f>
        <v>Select College</v>
      </c>
      <c r="B1" s="46"/>
      <c r="D1" s="3"/>
    </row>
    <row r="2" spans="1:9" x14ac:dyDescent="0.25">
      <c r="A2" s="4" t="s">
        <v>104</v>
      </c>
      <c r="B2" s="4"/>
      <c r="C2" s="4"/>
      <c r="D2" s="4"/>
      <c r="E2" s="4"/>
      <c r="F2" s="4"/>
      <c r="G2" s="4"/>
      <c r="H2" s="4"/>
    </row>
    <row r="3" spans="1:9" x14ac:dyDescent="0.25">
      <c r="A3" s="4" t="s">
        <v>18</v>
      </c>
      <c r="B3" s="4"/>
      <c r="C3" s="4"/>
      <c r="D3" s="4"/>
      <c r="E3" s="4"/>
      <c r="F3" s="4"/>
      <c r="G3" s="4"/>
      <c r="H3" s="4"/>
      <c r="I3" s="4"/>
    </row>
    <row r="4" spans="1:9" x14ac:dyDescent="0.25">
      <c r="A4" s="5" t="s">
        <v>105</v>
      </c>
      <c r="B4" s="5"/>
      <c r="C4" s="5"/>
      <c r="D4" s="5"/>
      <c r="E4" s="5"/>
      <c r="F4" s="5"/>
      <c r="G4" s="5"/>
      <c r="H4" s="5"/>
    </row>
    <row r="5" spans="1:9" x14ac:dyDescent="0.25">
      <c r="A5" s="6"/>
      <c r="B5" s="6"/>
      <c r="C5" s="6"/>
      <c r="D5" s="6"/>
      <c r="E5" s="6"/>
      <c r="F5" s="6"/>
      <c r="G5" s="6"/>
      <c r="H5" s="6"/>
    </row>
    <row r="6" spans="1:9" ht="18" customHeight="1" x14ac:dyDescent="0.25">
      <c r="B6" s="7"/>
      <c r="C6" s="7"/>
      <c r="D6" s="7"/>
      <c r="E6" s="7"/>
      <c r="F6" s="7"/>
      <c r="G6" s="7"/>
      <c r="H6" s="7"/>
    </row>
    <row r="7" spans="1:9" ht="25.5" customHeight="1" x14ac:dyDescent="0.25">
      <c r="A7" s="13"/>
      <c r="B7" s="13"/>
      <c r="C7" s="14"/>
      <c r="D7" s="26"/>
      <c r="E7" s="47" t="s">
        <v>19</v>
      </c>
      <c r="F7" s="48"/>
      <c r="G7" s="49"/>
    </row>
    <row r="8" spans="1:9" ht="99.6" customHeight="1" x14ac:dyDescent="0.25">
      <c r="A8" s="8" t="s">
        <v>20</v>
      </c>
      <c r="B8" s="9" t="s">
        <v>21</v>
      </c>
      <c r="C8" s="9" t="s">
        <v>22</v>
      </c>
      <c r="D8" s="34" t="s">
        <v>108</v>
      </c>
      <c r="E8" s="78" t="s">
        <v>23</v>
      </c>
      <c r="F8" s="78" t="s">
        <v>24</v>
      </c>
      <c r="G8" s="78" t="s">
        <v>25</v>
      </c>
      <c r="H8" s="9" t="s">
        <v>26</v>
      </c>
    </row>
    <row r="9" spans="1:9" ht="29.25" hidden="1" customHeight="1" x14ac:dyDescent="0.25">
      <c r="A9" s="35" t="s">
        <v>27</v>
      </c>
      <c r="B9" s="36" t="s">
        <v>28</v>
      </c>
      <c r="C9" s="36" t="s">
        <v>29</v>
      </c>
      <c r="D9" s="37" t="e">
        <f>'Fund Balance'!D20</f>
        <v>#VALUE!</v>
      </c>
      <c r="E9" s="38">
        <v>5</v>
      </c>
      <c r="F9" s="38">
        <v>2</v>
      </c>
      <c r="G9" s="39" t="s">
        <v>30</v>
      </c>
      <c r="H9" s="40" t="s">
        <v>31</v>
      </c>
    </row>
    <row r="10" spans="1:9" ht="29.25" customHeight="1" x14ac:dyDescent="0.25">
      <c r="A10" s="41" t="s">
        <v>32</v>
      </c>
      <c r="B10" s="58" t="s">
        <v>33</v>
      </c>
      <c r="C10" s="58"/>
      <c r="D10" s="59"/>
      <c r="E10" s="60"/>
      <c r="F10" s="60"/>
      <c r="G10" s="61"/>
      <c r="H10" s="62"/>
    </row>
    <row r="11" spans="1:9" ht="29.25" customHeight="1" x14ac:dyDescent="0.25">
      <c r="A11" s="41" t="s">
        <v>34</v>
      </c>
      <c r="B11" s="58" t="s">
        <v>33</v>
      </c>
      <c r="C11" s="58"/>
      <c r="D11" s="59"/>
      <c r="E11" s="60"/>
      <c r="F11" s="60"/>
      <c r="G11" s="61"/>
      <c r="H11" s="62"/>
    </row>
    <row r="12" spans="1:9" ht="29.25" customHeight="1" x14ac:dyDescent="0.25">
      <c r="A12" s="41" t="s">
        <v>35</v>
      </c>
      <c r="B12" s="58" t="s">
        <v>33</v>
      </c>
      <c r="C12" s="58"/>
      <c r="D12" s="59"/>
      <c r="E12" s="60"/>
      <c r="F12" s="60"/>
      <c r="G12" s="61"/>
      <c r="H12" s="62"/>
    </row>
    <row r="13" spans="1:9" ht="29.25" customHeight="1" x14ac:dyDescent="0.25">
      <c r="A13" s="41" t="s">
        <v>36</v>
      </c>
      <c r="B13" s="58" t="s">
        <v>33</v>
      </c>
      <c r="C13" s="58"/>
      <c r="D13" s="59"/>
      <c r="E13" s="60"/>
      <c r="F13" s="60"/>
      <c r="G13" s="63"/>
      <c r="H13" s="62"/>
    </row>
    <row r="14" spans="1:9" ht="29.25" customHeight="1" x14ac:dyDescent="0.25">
      <c r="A14" s="41" t="s">
        <v>37</v>
      </c>
      <c r="B14" s="58" t="s">
        <v>38</v>
      </c>
      <c r="C14" s="58"/>
      <c r="D14" s="59"/>
      <c r="E14" s="60"/>
      <c r="F14" s="60"/>
      <c r="G14" s="63"/>
      <c r="H14" s="62"/>
    </row>
    <row r="15" spans="1:9" s="67" customFormat="1" ht="29.25" hidden="1" customHeight="1" x14ac:dyDescent="0.25">
      <c r="A15" s="66"/>
      <c r="B15" s="58"/>
      <c r="C15" s="58"/>
      <c r="D15" s="59"/>
      <c r="E15" s="60"/>
      <c r="F15" s="60"/>
      <c r="G15" s="63"/>
      <c r="H15" s="62"/>
    </row>
    <row r="16" spans="1:9" s="67" customFormat="1" ht="29.25" hidden="1" customHeight="1" x14ac:dyDescent="0.25">
      <c r="A16" s="66"/>
      <c r="B16" s="58"/>
      <c r="C16" s="58"/>
      <c r="D16" s="59"/>
      <c r="E16" s="60"/>
      <c r="F16" s="60"/>
      <c r="G16" s="63"/>
      <c r="H16" s="62"/>
    </row>
    <row r="17" spans="1:8" s="67" customFormat="1" ht="29.25" hidden="1" customHeight="1" x14ac:dyDescent="0.25">
      <c r="A17" s="66"/>
      <c r="B17" s="58"/>
      <c r="C17" s="58"/>
      <c r="D17" s="59"/>
      <c r="E17" s="60"/>
      <c r="F17" s="60"/>
      <c r="G17" s="63"/>
      <c r="H17" s="62"/>
    </row>
    <row r="18" spans="1:8" s="67" customFormat="1" ht="29.25" hidden="1" customHeight="1" x14ac:dyDescent="0.25">
      <c r="A18" s="66"/>
      <c r="B18" s="58"/>
      <c r="C18" s="58"/>
      <c r="D18" s="59"/>
      <c r="E18" s="60"/>
      <c r="F18" s="60"/>
      <c r="G18" s="63"/>
      <c r="H18" s="62"/>
    </row>
    <row r="19" spans="1:8" s="67" customFormat="1" ht="29.25" hidden="1" customHeight="1" x14ac:dyDescent="0.25">
      <c r="A19" s="66"/>
      <c r="B19" s="58"/>
      <c r="C19" s="58"/>
      <c r="D19" s="59"/>
      <c r="E19" s="60"/>
      <c r="F19" s="60"/>
      <c r="G19" s="63"/>
      <c r="H19" s="62"/>
    </row>
    <row r="20" spans="1:8" s="67" customFormat="1" ht="29.25" hidden="1" customHeight="1" x14ac:dyDescent="0.25">
      <c r="A20" s="66"/>
      <c r="B20" s="58"/>
      <c r="C20" s="58"/>
      <c r="D20" s="59"/>
      <c r="E20" s="60"/>
      <c r="F20" s="60"/>
      <c r="G20" s="63"/>
      <c r="H20" s="62"/>
    </row>
    <row r="21" spans="1:8" s="67" customFormat="1" ht="29.25" hidden="1" customHeight="1" x14ac:dyDescent="0.25">
      <c r="A21" s="66"/>
      <c r="B21" s="58"/>
      <c r="C21" s="58"/>
      <c r="D21" s="59"/>
      <c r="E21" s="60"/>
      <c r="F21" s="60"/>
      <c r="G21" s="63"/>
      <c r="H21" s="62"/>
    </row>
    <row r="22" spans="1:8" s="67" customFormat="1" ht="29.25" hidden="1" customHeight="1" x14ac:dyDescent="0.25">
      <c r="A22" s="66"/>
      <c r="B22" s="58"/>
      <c r="C22" s="58"/>
      <c r="D22" s="59"/>
      <c r="E22" s="60"/>
      <c r="F22" s="60"/>
      <c r="G22" s="63"/>
      <c r="H22" s="62"/>
    </row>
    <row r="23" spans="1:8" s="67" customFormat="1" ht="29.25" hidden="1" customHeight="1" x14ac:dyDescent="0.25">
      <c r="A23" s="66"/>
      <c r="B23" s="58"/>
      <c r="C23" s="58"/>
      <c r="D23" s="59"/>
      <c r="E23" s="60"/>
      <c r="F23" s="60"/>
      <c r="G23" s="63"/>
      <c r="H23" s="62"/>
    </row>
    <row r="24" spans="1:8" s="67" customFormat="1" ht="29.25" hidden="1" customHeight="1" x14ac:dyDescent="0.25">
      <c r="A24" s="66"/>
      <c r="B24" s="58"/>
      <c r="C24" s="58"/>
      <c r="D24" s="59"/>
      <c r="E24" s="60"/>
      <c r="F24" s="60"/>
      <c r="G24" s="63"/>
      <c r="H24" s="62"/>
    </row>
    <row r="25" spans="1:8" s="67" customFormat="1" ht="29.25" hidden="1" customHeight="1" x14ac:dyDescent="0.25">
      <c r="A25" s="66"/>
      <c r="B25" s="58"/>
      <c r="C25" s="58"/>
      <c r="D25" s="59"/>
      <c r="E25" s="60"/>
      <c r="F25" s="60"/>
      <c r="G25" s="63"/>
      <c r="H25" s="62"/>
    </row>
    <row r="26" spans="1:8" s="67" customFormat="1" ht="29.25" hidden="1" customHeight="1" x14ac:dyDescent="0.25">
      <c r="A26" s="66"/>
      <c r="B26" s="58"/>
      <c r="C26" s="58"/>
      <c r="D26" s="59"/>
      <c r="E26" s="60"/>
      <c r="F26" s="60"/>
      <c r="G26" s="63"/>
      <c r="H26" s="62"/>
    </row>
    <row r="27" spans="1:8" s="67" customFormat="1" ht="29.25" hidden="1" customHeight="1" x14ac:dyDescent="0.25">
      <c r="A27" s="66"/>
      <c r="B27" s="58"/>
      <c r="C27" s="58"/>
      <c r="D27" s="59"/>
      <c r="E27" s="60"/>
      <c r="F27" s="60"/>
      <c r="G27" s="63"/>
      <c r="H27" s="62"/>
    </row>
    <row r="28" spans="1:8" s="67" customFormat="1" ht="29.25" hidden="1" customHeight="1" x14ac:dyDescent="0.25">
      <c r="A28" s="66"/>
      <c r="B28" s="58"/>
      <c r="C28" s="58"/>
      <c r="D28" s="59"/>
      <c r="E28" s="60"/>
      <c r="F28" s="60"/>
      <c r="G28" s="63"/>
      <c r="H28" s="62"/>
    </row>
    <row r="29" spans="1:8" s="67" customFormat="1" ht="29.25" hidden="1" customHeight="1" x14ac:dyDescent="0.25">
      <c r="A29" s="66"/>
      <c r="B29" s="58"/>
      <c r="C29" s="58"/>
      <c r="D29" s="59"/>
      <c r="E29" s="60"/>
      <c r="F29" s="60"/>
      <c r="G29" s="63"/>
      <c r="H29" s="62"/>
    </row>
    <row r="30" spans="1:8" s="67" customFormat="1" ht="29.25" hidden="1" customHeight="1" x14ac:dyDescent="0.25">
      <c r="A30" s="66"/>
      <c r="B30" s="58"/>
      <c r="C30" s="58"/>
      <c r="D30" s="59"/>
      <c r="E30" s="60"/>
      <c r="F30" s="60"/>
      <c r="G30" s="63"/>
      <c r="H30" s="62"/>
    </row>
    <row r="31" spans="1:8" s="67" customFormat="1" ht="29.25" hidden="1" customHeight="1" x14ac:dyDescent="0.25">
      <c r="A31" s="66"/>
      <c r="B31" s="58"/>
      <c r="C31" s="58"/>
      <c r="D31" s="59"/>
      <c r="E31" s="60"/>
      <c r="F31" s="60"/>
      <c r="G31" s="63"/>
      <c r="H31" s="62"/>
    </row>
    <row r="32" spans="1:8" s="67" customFormat="1" ht="29.25" hidden="1" customHeight="1" x14ac:dyDescent="0.25">
      <c r="A32" s="66"/>
      <c r="B32" s="58"/>
      <c r="C32" s="58"/>
      <c r="D32" s="59"/>
      <c r="E32" s="60"/>
      <c r="F32" s="60"/>
      <c r="G32" s="63"/>
      <c r="H32" s="62"/>
    </row>
    <row r="33" spans="1:8" s="67" customFormat="1" ht="29.25" hidden="1" customHeight="1" x14ac:dyDescent="0.25">
      <c r="A33" s="66"/>
      <c r="B33" s="58"/>
      <c r="C33" s="58"/>
      <c r="D33" s="59"/>
      <c r="E33" s="60"/>
      <c r="F33" s="60"/>
      <c r="G33" s="63"/>
      <c r="H33" s="62"/>
    </row>
    <row r="34" spans="1:8" s="67" customFormat="1" ht="29.25" hidden="1" customHeight="1" x14ac:dyDescent="0.25">
      <c r="A34" s="66"/>
      <c r="B34" s="58"/>
      <c r="C34" s="58"/>
      <c r="D34" s="59"/>
      <c r="E34" s="60"/>
      <c r="F34" s="60"/>
      <c r="G34" s="63"/>
      <c r="H34" s="62"/>
    </row>
    <row r="35" spans="1:8" s="67" customFormat="1" ht="29.25" hidden="1" customHeight="1" x14ac:dyDescent="0.25">
      <c r="A35" s="66"/>
      <c r="B35" s="58"/>
      <c r="C35" s="58"/>
      <c r="D35" s="59"/>
      <c r="E35" s="60"/>
      <c r="F35" s="60"/>
      <c r="G35" s="63"/>
      <c r="H35" s="62"/>
    </row>
    <row r="36" spans="1:8" s="67" customFormat="1" ht="29.25" hidden="1" customHeight="1" x14ac:dyDescent="0.25">
      <c r="A36" s="66"/>
      <c r="B36" s="58"/>
      <c r="C36" s="58"/>
      <c r="D36" s="59"/>
      <c r="E36" s="60"/>
      <c r="F36" s="60"/>
      <c r="G36" s="63"/>
      <c r="H36" s="62"/>
    </row>
    <row r="37" spans="1:8" s="67" customFormat="1" ht="29.25" hidden="1" customHeight="1" x14ac:dyDescent="0.25">
      <c r="A37" s="66"/>
      <c r="B37" s="58"/>
      <c r="C37" s="58"/>
      <c r="D37" s="59"/>
      <c r="E37" s="60"/>
      <c r="F37" s="60"/>
      <c r="G37" s="63"/>
      <c r="H37" s="62"/>
    </row>
    <row r="38" spans="1:8" s="67" customFormat="1" ht="29.25" hidden="1" customHeight="1" x14ac:dyDescent="0.25">
      <c r="A38" s="66"/>
      <c r="B38" s="58"/>
      <c r="C38" s="58"/>
      <c r="D38" s="59"/>
      <c r="E38" s="60"/>
      <c r="F38" s="60"/>
      <c r="G38" s="63"/>
      <c r="H38" s="62"/>
    </row>
    <row r="39" spans="1:8" s="67" customFormat="1" ht="29.25" hidden="1" customHeight="1" x14ac:dyDescent="0.25">
      <c r="A39" s="66"/>
      <c r="B39" s="58"/>
      <c r="C39" s="58"/>
      <c r="D39" s="59"/>
      <c r="E39" s="60"/>
      <c r="F39" s="60"/>
      <c r="G39" s="63"/>
      <c r="H39" s="62"/>
    </row>
    <row r="40" spans="1:8" s="67" customFormat="1" ht="29.25" hidden="1" customHeight="1" x14ac:dyDescent="0.25">
      <c r="A40" s="66"/>
      <c r="B40" s="58"/>
      <c r="C40" s="64"/>
      <c r="D40" s="59"/>
      <c r="E40" s="60"/>
      <c r="F40" s="60"/>
      <c r="G40" s="65"/>
      <c r="H40" s="64"/>
    </row>
    <row r="41" spans="1:8" s="67" customFormat="1" ht="13.5" customHeight="1" x14ac:dyDescent="0.25">
      <c r="A41" s="68"/>
      <c r="C41" s="69"/>
      <c r="D41" s="70"/>
      <c r="E41" s="71"/>
      <c r="F41" s="71"/>
      <c r="G41" s="72"/>
      <c r="H41" s="69"/>
    </row>
    <row r="42" spans="1:8" ht="32.25" customHeight="1" thickBot="1" x14ac:dyDescent="0.3">
      <c r="B42" s="7"/>
      <c r="C42" s="15" t="s">
        <v>106</v>
      </c>
      <c r="D42" s="24">
        <f>SUM(D10:D40)</f>
        <v>0</v>
      </c>
      <c r="E42" s="7"/>
      <c r="F42" s="7"/>
      <c r="G42" s="7"/>
      <c r="H42" s="7"/>
    </row>
    <row r="43" spans="1:8" ht="16.5" thickTop="1" x14ac:dyDescent="0.25">
      <c r="B43" s="7"/>
      <c r="C43" s="7"/>
      <c r="D43" s="7"/>
      <c r="E43" s="7"/>
      <c r="F43" s="7"/>
      <c r="G43" s="7"/>
      <c r="H43" s="7"/>
    </row>
    <row r="44" spans="1:8" x14ac:dyDescent="0.25">
      <c r="C44" s="54" t="s">
        <v>17</v>
      </c>
      <c r="D44" s="53" t="e">
        <f>'Fund Balance'!D20</f>
        <v>#VALUE!</v>
      </c>
      <c r="E44" s="7"/>
      <c r="F44" s="11"/>
      <c r="G44" s="11"/>
    </row>
    <row r="45" spans="1:8" x14ac:dyDescent="0.25">
      <c r="C45" s="4"/>
      <c r="E45" s="7"/>
      <c r="F45" s="11"/>
      <c r="G45" s="11"/>
    </row>
    <row r="46" spans="1:8" x14ac:dyDescent="0.25">
      <c r="E46" s="7"/>
      <c r="F46" s="11"/>
      <c r="G46" s="11"/>
    </row>
    <row r="47" spans="1:8" x14ac:dyDescent="0.25">
      <c r="E47" s="7"/>
      <c r="F47" s="11"/>
      <c r="G47" s="11"/>
    </row>
    <row r="48" spans="1:8" x14ac:dyDescent="0.25">
      <c r="E48" s="7"/>
    </row>
    <row r="49" spans="5:5" ht="20.100000000000001" customHeight="1" x14ac:dyDescent="0.25">
      <c r="E49" s="7"/>
    </row>
    <row r="50" spans="5:5" ht="20.100000000000001" customHeight="1" x14ac:dyDescent="0.25"/>
    <row r="51" spans="5:5" ht="20.100000000000001" customHeight="1" x14ac:dyDescent="0.25"/>
  </sheetData>
  <sheetProtection algorithmName="SHA-512" hashValue="Q7hRQdw5KoOKF8lQoIem+H4r6kQLWV9uflkTioeIrTG8y0X+jnYcjwtJ3W6F/JpH7BBFhpwQa+IR5LW/8ielXA==" saltValue="+CnvNhUzBP5PhvCKfegkuw==" spinCount="100000" sheet="1" objects="1" scenarios="1"/>
  <dataValidations count="1">
    <dataValidation type="list" allowBlank="1" showInputMessage="1" showErrorMessage="1" sqref="B41" xr:uid="{00000000-0002-0000-0200-000000000000}">
      <formula1>$A$64:$A$71</formula1>
    </dataValidation>
  </dataValidations>
  <printOptions horizontalCentered="1"/>
  <pageMargins left="0" right="0" top="0.25" bottom="0.25" header="0.3" footer="0.3"/>
  <pageSetup paperSize="5" scale="65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1000000}">
          <x14:formula1>
            <xm:f>Data!$A$38:$A$45</xm:f>
          </x14:formula1>
          <xm:sqref>B9:B13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D45"/>
  <sheetViews>
    <sheetView workbookViewId="0"/>
  </sheetViews>
  <sheetFormatPr defaultRowHeight="15" x14ac:dyDescent="0.25"/>
  <cols>
    <col min="1" max="1" width="69.5703125" customWidth="1"/>
    <col min="2" max="2" width="14.5703125" style="77" customWidth="1"/>
    <col min="4" max="4" width="10.5703125" bestFit="1" customWidth="1"/>
  </cols>
  <sheetData>
    <row r="2" spans="1:3" x14ac:dyDescent="0.25">
      <c r="A2" s="12" t="s">
        <v>39</v>
      </c>
      <c r="B2" s="74"/>
    </row>
    <row r="3" spans="1:3" x14ac:dyDescent="0.25">
      <c r="A3" t="s">
        <v>40</v>
      </c>
      <c r="B3" s="28" t="s">
        <v>41</v>
      </c>
      <c r="C3" s="73" t="s">
        <v>107</v>
      </c>
    </row>
    <row r="4" spans="1:3" x14ac:dyDescent="0.25">
      <c r="A4" s="1" t="s">
        <v>42</v>
      </c>
      <c r="B4" s="75" t="str">
        <f>IF(C4&lt;=15000,"5%","7%")</f>
        <v>5%</v>
      </c>
      <c r="C4" s="27">
        <v>8940.2999999999993</v>
      </c>
    </row>
    <row r="5" spans="1:3" x14ac:dyDescent="0.25">
      <c r="A5" s="1" t="s">
        <v>0</v>
      </c>
      <c r="B5" s="75" t="str">
        <f t="shared" ref="B5:B31" si="0">IF(C5&lt;=15000,"5%","7%")</f>
        <v>7%</v>
      </c>
      <c r="C5" s="27">
        <v>21862.799999999999</v>
      </c>
    </row>
    <row r="6" spans="1:3" x14ac:dyDescent="0.25">
      <c r="A6" s="1" t="s">
        <v>43</v>
      </c>
      <c r="B6" s="75" t="str">
        <f t="shared" si="0"/>
        <v>5%</v>
      </c>
      <c r="C6" s="27">
        <v>4021.1</v>
      </c>
    </row>
    <row r="7" spans="1:3" x14ac:dyDescent="0.25">
      <c r="A7" s="1" t="s">
        <v>44</v>
      </c>
      <c r="B7" s="75" t="str">
        <f t="shared" si="0"/>
        <v>5%</v>
      </c>
      <c r="C7" s="27">
        <v>1276.4000000000001</v>
      </c>
    </row>
    <row r="8" spans="1:3" x14ac:dyDescent="0.25">
      <c r="A8" s="1" t="s">
        <v>45</v>
      </c>
      <c r="B8" s="75" t="str">
        <f t="shared" si="0"/>
        <v>5%</v>
      </c>
      <c r="C8" s="27">
        <v>9538.7000000000007</v>
      </c>
    </row>
    <row r="9" spans="1:3" x14ac:dyDescent="0.25">
      <c r="A9" s="1" t="s">
        <v>46</v>
      </c>
      <c r="B9" s="75" t="str">
        <f t="shared" si="0"/>
        <v>5%</v>
      </c>
      <c r="C9" s="27">
        <v>9298.5</v>
      </c>
    </row>
    <row r="10" spans="1:3" x14ac:dyDescent="0.25">
      <c r="A10" s="1" t="s">
        <v>47</v>
      </c>
      <c r="B10" s="75" t="str">
        <f t="shared" si="0"/>
        <v>5%</v>
      </c>
      <c r="C10" s="27">
        <v>14172.4</v>
      </c>
    </row>
    <row r="11" spans="1:3" x14ac:dyDescent="0.25">
      <c r="A11" s="1" t="s">
        <v>48</v>
      </c>
      <c r="B11" s="75" t="str">
        <f t="shared" si="0"/>
        <v>5%</v>
      </c>
      <c r="C11" s="27">
        <v>815.1</v>
      </c>
    </row>
    <row r="12" spans="1:3" x14ac:dyDescent="0.25">
      <c r="A12" s="1" t="s">
        <v>49</v>
      </c>
      <c r="B12" s="75" t="str">
        <f t="shared" si="0"/>
        <v>5%</v>
      </c>
      <c r="C12" s="27">
        <v>3009</v>
      </c>
    </row>
    <row r="13" spans="1:3" x14ac:dyDescent="0.25">
      <c r="A13" s="1" t="s">
        <v>50</v>
      </c>
      <c r="B13" s="75" t="str">
        <f t="shared" si="0"/>
        <v>7%</v>
      </c>
      <c r="C13" s="27">
        <v>18736.5</v>
      </c>
    </row>
    <row r="14" spans="1:3" x14ac:dyDescent="0.25">
      <c r="A14" s="1" t="s">
        <v>51</v>
      </c>
      <c r="B14" s="75" t="str">
        <f t="shared" si="0"/>
        <v>5%</v>
      </c>
      <c r="C14" s="27">
        <v>10150</v>
      </c>
    </row>
    <row r="15" spans="1:3" x14ac:dyDescent="0.25">
      <c r="A15" s="1" t="s">
        <v>52</v>
      </c>
      <c r="B15" s="75" t="str">
        <f t="shared" si="0"/>
        <v>5%</v>
      </c>
      <c r="C15" s="27">
        <v>1993.2</v>
      </c>
    </row>
    <row r="16" spans="1:3" x14ac:dyDescent="0.25">
      <c r="A16" s="1" t="s">
        <v>53</v>
      </c>
      <c r="B16" s="75" t="str">
        <f t="shared" si="0"/>
        <v>5%</v>
      </c>
      <c r="C16" s="27">
        <v>2834.2</v>
      </c>
    </row>
    <row r="17" spans="1:3" x14ac:dyDescent="0.25">
      <c r="A17" s="1" t="s">
        <v>54</v>
      </c>
      <c r="B17" s="75" t="str">
        <f t="shared" si="0"/>
        <v>5%</v>
      </c>
      <c r="C17" s="27">
        <v>5844.3</v>
      </c>
    </row>
    <row r="18" spans="1:3" x14ac:dyDescent="0.25">
      <c r="A18" s="1" t="s">
        <v>55</v>
      </c>
      <c r="B18" s="75" t="str">
        <f t="shared" si="0"/>
        <v>7%</v>
      </c>
      <c r="C18" s="27">
        <v>40272.800000000003</v>
      </c>
    </row>
    <row r="19" spans="1:3" x14ac:dyDescent="0.25">
      <c r="A19" s="1" t="s">
        <v>56</v>
      </c>
      <c r="B19" s="75" t="str">
        <f t="shared" si="0"/>
        <v>5%</v>
      </c>
      <c r="C19" s="27">
        <v>804.9</v>
      </c>
    </row>
    <row r="20" spans="1:3" x14ac:dyDescent="0.25">
      <c r="A20" s="1" t="s">
        <v>57</v>
      </c>
      <c r="B20" s="75" t="str">
        <f t="shared" si="0"/>
        <v>5%</v>
      </c>
      <c r="C20" s="27">
        <v>3051.9</v>
      </c>
    </row>
    <row r="21" spans="1:3" x14ac:dyDescent="0.25">
      <c r="A21" s="1" t="s">
        <v>58</v>
      </c>
      <c r="B21" s="75" t="str">
        <f t="shared" si="0"/>
        <v>7%</v>
      </c>
      <c r="C21" s="27">
        <v>16208.1</v>
      </c>
    </row>
    <row r="22" spans="1:3" x14ac:dyDescent="0.25">
      <c r="A22" s="1" t="s">
        <v>59</v>
      </c>
      <c r="B22" s="75" t="str">
        <f t="shared" si="0"/>
        <v>5%</v>
      </c>
      <c r="C22" s="27">
        <v>6073.3</v>
      </c>
    </row>
    <row r="23" spans="1:3" x14ac:dyDescent="0.25">
      <c r="A23" s="1" t="s">
        <v>60</v>
      </c>
      <c r="B23" s="75" t="str">
        <f t="shared" si="0"/>
        <v>5%</v>
      </c>
      <c r="C23" s="27">
        <v>5983.3</v>
      </c>
    </row>
    <row r="24" spans="1:3" x14ac:dyDescent="0.25">
      <c r="A24" s="1" t="s">
        <v>61</v>
      </c>
      <c r="B24" s="75" t="str">
        <f t="shared" si="0"/>
        <v>5%</v>
      </c>
      <c r="C24" s="27">
        <v>5473.6</v>
      </c>
    </row>
    <row r="25" spans="1:3" x14ac:dyDescent="0.25">
      <c r="A25" s="1" t="s">
        <v>62</v>
      </c>
      <c r="B25" s="75" t="str">
        <f t="shared" si="0"/>
        <v>5%</v>
      </c>
      <c r="C25" s="27">
        <v>4040.3</v>
      </c>
    </row>
    <row r="26" spans="1:3" x14ac:dyDescent="0.25">
      <c r="A26" s="1" t="s">
        <v>63</v>
      </c>
      <c r="B26" s="75" t="str">
        <f t="shared" si="0"/>
        <v>7%</v>
      </c>
      <c r="C26" s="27">
        <v>15311.3</v>
      </c>
    </row>
    <row r="27" spans="1:3" x14ac:dyDescent="0.25">
      <c r="A27" s="1" t="s">
        <v>64</v>
      </c>
      <c r="B27" s="75" t="str">
        <f t="shared" si="0"/>
        <v>5%</v>
      </c>
      <c r="C27" s="27">
        <v>9551.9</v>
      </c>
    </row>
    <row r="28" spans="1:3" x14ac:dyDescent="0.25">
      <c r="A28" s="1" t="s">
        <v>65</v>
      </c>
      <c r="B28" s="75" t="str">
        <f t="shared" si="0"/>
        <v>5%</v>
      </c>
      <c r="C28" s="27">
        <v>10892.9</v>
      </c>
    </row>
    <row r="29" spans="1:3" x14ac:dyDescent="0.25">
      <c r="A29" s="1" t="s">
        <v>66</v>
      </c>
      <c r="B29" s="75" t="str">
        <f t="shared" si="0"/>
        <v>5%</v>
      </c>
      <c r="C29" s="27">
        <v>2284.9</v>
      </c>
    </row>
    <row r="30" spans="1:3" x14ac:dyDescent="0.25">
      <c r="A30" s="1" t="s">
        <v>67</v>
      </c>
      <c r="B30" s="75" t="str">
        <f t="shared" si="0"/>
        <v>5%</v>
      </c>
      <c r="C30" s="27">
        <v>9043.7000000000007</v>
      </c>
    </row>
    <row r="31" spans="1:3" x14ac:dyDescent="0.25">
      <c r="A31" s="1" t="s">
        <v>68</v>
      </c>
      <c r="B31" s="75" t="str">
        <f t="shared" si="0"/>
        <v>7%</v>
      </c>
      <c r="C31" s="27">
        <v>30430.400000000001</v>
      </c>
    </row>
    <row r="32" spans="1:3" x14ac:dyDescent="0.25">
      <c r="A32" s="2" t="s">
        <v>69</v>
      </c>
      <c r="B32" s="76"/>
      <c r="C32" s="52">
        <f>SUM(C4:C31)</f>
        <v>271915.79999999993</v>
      </c>
    </row>
    <row r="33" spans="1:4" x14ac:dyDescent="0.25">
      <c r="A33" s="2"/>
      <c r="B33" s="76"/>
    </row>
    <row r="36" spans="1:4" x14ac:dyDescent="0.25">
      <c r="A36" t="s">
        <v>70</v>
      </c>
    </row>
    <row r="37" spans="1:4" x14ac:dyDescent="0.25">
      <c r="A37" t="s">
        <v>71</v>
      </c>
    </row>
    <row r="38" spans="1:4" x14ac:dyDescent="0.25">
      <c r="A38" t="s">
        <v>33</v>
      </c>
    </row>
    <row r="39" spans="1:4" x14ac:dyDescent="0.25">
      <c r="A39" t="s">
        <v>72</v>
      </c>
      <c r="D39" t="s">
        <v>73</v>
      </c>
    </row>
    <row r="40" spans="1:4" x14ac:dyDescent="0.25">
      <c r="A40" t="s">
        <v>109</v>
      </c>
      <c r="D40" t="s">
        <v>113</v>
      </c>
    </row>
    <row r="41" spans="1:4" x14ac:dyDescent="0.25">
      <c r="A41" t="s">
        <v>111</v>
      </c>
      <c r="D41" t="s">
        <v>110</v>
      </c>
    </row>
    <row r="42" spans="1:4" x14ac:dyDescent="0.25">
      <c r="A42" t="s">
        <v>74</v>
      </c>
      <c r="D42" t="s">
        <v>75</v>
      </c>
    </row>
    <row r="43" spans="1:4" x14ac:dyDescent="0.25">
      <c r="A43" t="s">
        <v>114</v>
      </c>
      <c r="D43" t="s">
        <v>112</v>
      </c>
    </row>
    <row r="44" spans="1:4" x14ac:dyDescent="0.25">
      <c r="A44" t="s">
        <v>76</v>
      </c>
      <c r="D44" t="s">
        <v>77</v>
      </c>
    </row>
    <row r="45" spans="1:4" x14ac:dyDescent="0.25">
      <c r="A45" t="s">
        <v>78</v>
      </c>
      <c r="D45" t="s">
        <v>79</v>
      </c>
    </row>
  </sheetData>
  <sheetProtection password="CAAF" sheet="1" objects="1" scenarios="1"/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659981C66CA4B4987FB1DAD7A73D51E" ma:contentTypeVersion="15" ma:contentTypeDescription="Create a new document." ma:contentTypeScope="" ma:versionID="0d60552d13e2d868bf91705aa0aa5439">
  <xsd:schema xmlns:xsd="http://www.w3.org/2001/XMLSchema" xmlns:xs="http://www.w3.org/2001/XMLSchema" xmlns:p="http://schemas.microsoft.com/office/2006/metadata/properties" xmlns:ns1="http://schemas.microsoft.com/sharepoint/v3" xmlns:ns3="92382370-2f43-4289-8d46-509e4d74d624" xmlns:ns4="f42206f0-7640-4d91-ad45-550f8b1d797f" targetNamespace="http://schemas.microsoft.com/office/2006/metadata/properties" ma:root="true" ma:fieldsID="38347726485b99c447f788ee843a469f" ns1:_="" ns3:_="" ns4:_="">
    <xsd:import namespace="http://schemas.microsoft.com/sharepoint/v3"/>
    <xsd:import namespace="92382370-2f43-4289-8d46-509e4d74d624"/>
    <xsd:import namespace="f42206f0-7640-4d91-ad45-550f8b1d797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382370-2f43-4289-8d46-509e4d74d62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2206f0-7640-4d91-ad45-550f8b1d797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7FE958B-1932-4E34-8923-4924BEF159D1}">
  <ds:schemaRefs>
    <ds:schemaRef ds:uri="http://www.w3.org/XML/1998/namespace"/>
    <ds:schemaRef ds:uri="http://schemas.microsoft.com/sharepoint/v3"/>
    <ds:schemaRef ds:uri="http://schemas.microsoft.com/office/2006/documentManagement/types"/>
    <ds:schemaRef ds:uri="http://purl.org/dc/dcmitype/"/>
    <ds:schemaRef ds:uri="92382370-2f43-4289-8d46-509e4d74d624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f42206f0-7640-4d91-ad45-550f8b1d797f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58EBA166-1FCC-4DF2-A937-55178C27BFA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E58FD03-D4FA-45BC-9673-A1A2C8F8F38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2382370-2f43-4289-8d46-509e4d74d624"/>
    <ds:schemaRef ds:uri="f42206f0-7640-4d91-ad45-550f8b1d79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Instructions</vt:lpstr>
      <vt:lpstr>Fund Balance</vt:lpstr>
      <vt:lpstr>Spending Plan</vt:lpstr>
      <vt:lpstr>Data</vt:lpstr>
      <vt:lpstr>College</vt:lpstr>
      <vt:lpstr>'Spending Plan'!Print_Area</vt:lpstr>
    </vt:vector>
  </TitlesOfParts>
  <Manager/>
  <Company>Florida Department of Education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Manalo, Jonathon</dc:creator>
  <cp:keywords/>
  <dc:description/>
  <cp:lastModifiedBy>Sisley, Dottie</cp:lastModifiedBy>
  <cp:revision/>
  <cp:lastPrinted>2022-07-19T16:00:50Z</cp:lastPrinted>
  <dcterms:created xsi:type="dcterms:W3CDTF">2021-05-20T19:36:48Z</dcterms:created>
  <dcterms:modified xsi:type="dcterms:W3CDTF">2023-08-02T12:14:18Z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0x0101006659981C66CA4B4987FB1DAD7A73D51E</vt:lpwstr>
  </property>
</Properties>
</file>