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omments27.xml" ContentType="application/vnd.openxmlformats-officedocument.spreadsheetml.comments+xml"/>
  <Override PartName="/xl/comments28.xml" ContentType="application/vnd.openxmlformats-officedocument.spreadsheetml.comments+xml"/>
  <Override PartName="/xl/comments2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inance\Reports &amp; Surveys\Cost Analysis\Cost Analysis - 2021-22\Administrative Costs\"/>
    </mc:Choice>
  </mc:AlternateContent>
  <bookViews>
    <workbookView xWindow="-1080" yWindow="-285" windowWidth="13530" windowHeight="12345" tabRatio="867"/>
  </bookViews>
  <sheets>
    <sheet name="Summary Analytics" sheetId="32" r:id="rId1"/>
    <sheet name="Comparative Matrices" sheetId="36" r:id="rId2"/>
    <sheet name="Admin Cost % Excl Transfers" sheetId="38" r:id="rId3"/>
    <sheet name="Admin Cost % and per FTE" sheetId="37" r:id="rId4"/>
    <sheet name="% I. S. Excluded" sheetId="34" r:id="rId5"/>
    <sheet name="Chart Data" sheetId="33" r:id="rId6"/>
    <sheet name="System Summary" sheetId="1" r:id="rId7"/>
    <sheet name="EASTERN" sheetId="6" r:id="rId8"/>
    <sheet name="BROWARD" sheetId="7" r:id="rId9"/>
    <sheet name="CENTRAL" sheetId="8" r:id="rId10"/>
    <sheet name="CHIPOLA" sheetId="9" r:id="rId11"/>
    <sheet name="DAYTONA" sheetId="10" r:id="rId12"/>
    <sheet name="SOUTHWESTERN" sheetId="11" r:id="rId13"/>
    <sheet name="FSC JAX" sheetId="12" r:id="rId14"/>
    <sheet name="FL KEYS" sheetId="13" r:id="rId15"/>
    <sheet name="GULF COAST" sheetId="14" r:id="rId16"/>
    <sheet name="HILLSBOROUGH" sheetId="15" r:id="rId17"/>
    <sheet name="INDIAN RIVER" sheetId="16" r:id="rId18"/>
    <sheet name="GATEWAY" sheetId="5" r:id="rId19"/>
    <sheet name="LAKE SUMTER" sheetId="17" r:id="rId20"/>
    <sheet name="SCF MANATEE" sheetId="18" r:id="rId21"/>
    <sheet name="MIAMI" sheetId="19" r:id="rId22"/>
    <sheet name="NORTH FLORIDA" sheetId="20" r:id="rId23"/>
    <sheet name="NORTHWEST FLORIDA" sheetId="21" r:id="rId24"/>
    <sheet name="PALM BEACH" sheetId="22" r:id="rId25"/>
    <sheet name="PASCO" sheetId="4" r:id="rId26"/>
    <sheet name="PENSACOLA" sheetId="23" r:id="rId27"/>
    <sheet name="POLK" sheetId="24" r:id="rId28"/>
    <sheet name="ST JOHNS" sheetId="25" r:id="rId29"/>
    <sheet name="ST PETE" sheetId="26" r:id="rId30"/>
    <sheet name="SANTA FE" sheetId="27" r:id="rId31"/>
    <sheet name="SEMINOLE" sheetId="28" r:id="rId32"/>
    <sheet name="SOUTH FLORIDA" sheetId="29" r:id="rId33"/>
    <sheet name="TALLAHASSEE" sheetId="30" r:id="rId34"/>
    <sheet name="VALENCIA" sheetId="31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_xlnm._FilterDatabase" localSheetId="5" hidden="1">'Chart Data'!$D$7:$G$35</definedName>
    <definedName name="_xlnm.Print_Area" localSheetId="1">'Comparative Matrices'!$A$1:$AI$150</definedName>
    <definedName name="_xlnm.Print_Area" localSheetId="25">PASCO!$A$1:$L$83</definedName>
    <definedName name="_xlnm.Print_Area" localSheetId="0">'Summary Analytics'!$B$1:$G$39</definedName>
    <definedName name="_xlnm.Print_Area" localSheetId="6">'System Summary'!$A$1:$N$83</definedName>
  </definedNames>
  <calcPr calcId="162913"/>
</workbook>
</file>

<file path=xl/calcChain.xml><?xml version="1.0" encoding="utf-8"?>
<calcChain xmlns="http://schemas.openxmlformats.org/spreadsheetml/2006/main">
  <c r="I37" i="32" l="1"/>
  <c r="I38" i="32" l="1"/>
  <c r="I39" i="32" s="1"/>
  <c r="J11" i="33" l="1"/>
  <c r="E34" i="32"/>
  <c r="J34" i="32" s="1"/>
  <c r="K11" i="33" s="1"/>
  <c r="E33" i="32" l="1"/>
  <c r="J33" i="32" s="1"/>
  <c r="K14" i="33" s="1"/>
  <c r="J14" i="33"/>
  <c r="J33" i="33" l="1"/>
  <c r="E32" i="32"/>
  <c r="J32" i="32" s="1"/>
  <c r="K33" i="33" s="1"/>
  <c r="E31" i="32" l="1"/>
  <c r="J31" i="32" s="1"/>
  <c r="K25" i="33" s="1"/>
  <c r="J25" i="33"/>
  <c r="J24" i="33" l="1"/>
  <c r="E30" i="32"/>
  <c r="J30" i="32" s="1"/>
  <c r="K24" i="33" s="1"/>
  <c r="E29" i="32" l="1"/>
  <c r="J29" i="32" s="1"/>
  <c r="K29" i="33" s="1"/>
  <c r="J29" i="33"/>
  <c r="J27" i="33" l="1"/>
  <c r="E28" i="32"/>
  <c r="J28" i="32" s="1"/>
  <c r="K27" i="33" s="1"/>
  <c r="J20" i="33" l="1"/>
  <c r="E27" i="32"/>
  <c r="J27" i="32" s="1"/>
  <c r="K20" i="33" s="1"/>
  <c r="E26" i="32" l="1"/>
  <c r="J26" i="32" s="1"/>
  <c r="K13" i="33" s="1"/>
  <c r="J13" i="33"/>
  <c r="J10" i="33" l="1"/>
  <c r="E25" i="32"/>
  <c r="J25" i="32" s="1"/>
  <c r="K10" i="33" s="1"/>
  <c r="E24" i="32" l="1"/>
  <c r="J24" i="32" s="1"/>
  <c r="K30" i="33" s="1"/>
  <c r="J30" i="33"/>
  <c r="J22" i="33" l="1"/>
  <c r="E22" i="32"/>
  <c r="J22" i="32" s="1"/>
  <c r="K22" i="33" s="1"/>
  <c r="J28" i="33" l="1"/>
  <c r="E23" i="32"/>
  <c r="J23" i="32" s="1"/>
  <c r="K28" i="33" s="1"/>
  <c r="E21" i="32" l="1"/>
  <c r="J21" i="32" s="1"/>
  <c r="K15" i="33" s="1"/>
  <c r="J15" i="33"/>
  <c r="J18" i="33" l="1"/>
  <c r="E20" i="32"/>
  <c r="J20" i="32" s="1"/>
  <c r="K18" i="33" s="1"/>
  <c r="E19" i="32" l="1"/>
  <c r="J19" i="32" s="1"/>
  <c r="K34" i="33" s="1"/>
  <c r="J34" i="33"/>
  <c r="J35" i="33" l="1"/>
  <c r="E18" i="32"/>
  <c r="J18" i="32" s="1"/>
  <c r="K35" i="33" s="1"/>
  <c r="E17" i="32" l="1"/>
  <c r="J17" i="32" s="1"/>
  <c r="K12" i="33" s="1"/>
  <c r="J12" i="33"/>
  <c r="J31" i="33" l="1"/>
  <c r="E16" i="32"/>
  <c r="J16" i="32" s="1"/>
  <c r="K31" i="33" s="1"/>
  <c r="E15" i="32" l="1"/>
  <c r="J15" i="32" s="1"/>
  <c r="K17" i="33" s="1"/>
  <c r="J17" i="33"/>
  <c r="J21" i="33" l="1"/>
  <c r="E14" i="32"/>
  <c r="J14" i="32" s="1"/>
  <c r="K21" i="33" s="1"/>
  <c r="J9" i="33" l="1"/>
  <c r="E13" i="32"/>
  <c r="J13" i="32" s="1"/>
  <c r="K9" i="33" s="1"/>
  <c r="E12" i="32" l="1"/>
  <c r="J12" i="32" s="1"/>
  <c r="K19" i="33" s="1"/>
  <c r="J19" i="33"/>
  <c r="J26" i="33" l="1"/>
  <c r="E11" i="32"/>
  <c r="J11" i="32" s="1"/>
  <c r="K26" i="33" s="1"/>
  <c r="E10" i="32" l="1"/>
  <c r="J10" i="32" s="1"/>
  <c r="K32" i="33" s="1"/>
  <c r="J32" i="33"/>
  <c r="J7" i="33" l="1"/>
  <c r="E9" i="32"/>
  <c r="J9" i="32" s="1"/>
  <c r="K7" i="33" s="1"/>
  <c r="E8" i="32" l="1"/>
  <c r="J8" i="32" s="1"/>
  <c r="K23" i="33" s="1"/>
  <c r="J23" i="33"/>
  <c r="H83" i="1"/>
  <c r="G77" i="1"/>
  <c r="J8" i="33" l="1"/>
  <c r="E7" i="32"/>
  <c r="J7" i="32" s="1"/>
  <c r="K8" i="33" s="1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35" i="32" l="1"/>
  <c r="F13" i="33" l="1"/>
  <c r="F21" i="33"/>
  <c r="F12" i="33"/>
  <c r="F28" i="33"/>
  <c r="F10" i="33"/>
  <c r="F30" i="33"/>
  <c r="F18" i="33"/>
  <c r="F29" i="33"/>
  <c r="F9" i="33"/>
  <c r="F25" i="33"/>
  <c r="F26" i="33"/>
  <c r="F19" i="33"/>
  <c r="F11" i="33"/>
  <c r="F20" i="33"/>
  <c r="F33" i="33"/>
  <c r="F15" i="33"/>
  <c r="F34" i="33"/>
  <c r="F17" i="33"/>
  <c r="F14" i="33"/>
  <c r="F31" i="33"/>
  <c r="F22" i="33"/>
  <c r="F24" i="33"/>
  <c r="F23" i="33"/>
  <c r="F32" i="33"/>
  <c r="F8" i="33"/>
  <c r="F7" i="33" l="1"/>
  <c r="F38" i="32" l="1"/>
  <c r="F37" i="32"/>
  <c r="F39" i="32" l="1"/>
  <c r="G34" i="32"/>
  <c r="G8" i="33" s="1"/>
  <c r="G33" i="32"/>
  <c r="G11" i="33" s="1"/>
  <c r="G32" i="32"/>
  <c r="G32" i="33" s="1"/>
  <c r="G31" i="32"/>
  <c r="G19" i="33" s="1"/>
  <c r="G30" i="32"/>
  <c r="G23" i="33" s="1"/>
  <c r="G29" i="32"/>
  <c r="G26" i="33" s="1"/>
  <c r="G27" i="32"/>
  <c r="G25" i="33" s="1"/>
  <c r="G26" i="32"/>
  <c r="G24" i="33" s="1"/>
  <c r="G25" i="32"/>
  <c r="G9" i="33" s="1"/>
  <c r="G24" i="32"/>
  <c r="G22" i="33" s="1"/>
  <c r="G23" i="32"/>
  <c r="G29" i="33" s="1"/>
  <c r="G22" i="32"/>
  <c r="G31" i="33" s="1"/>
  <c r="G21" i="32"/>
  <c r="G18" i="33" s="1"/>
  <c r="G20" i="32"/>
  <c r="G14" i="33" s="1"/>
  <c r="G17" i="32"/>
  <c r="G10" i="33" s="1"/>
  <c r="G16" i="32"/>
  <c r="G17" i="33" s="1"/>
  <c r="G15" i="32"/>
  <c r="G28" i="33" s="1"/>
  <c r="G14" i="32"/>
  <c r="G34" i="33" s="1"/>
  <c r="G13" i="32"/>
  <c r="G12" i="33" s="1"/>
  <c r="G12" i="32"/>
  <c r="G15" i="33" s="1"/>
  <c r="G11" i="32"/>
  <c r="G21" i="33" s="1"/>
  <c r="G8" i="32"/>
  <c r="G20" i="33" s="1"/>
  <c r="G7" i="32"/>
  <c r="G7" i="33" s="1"/>
  <c r="F35" i="32"/>
  <c r="Y76" i="36" l="1"/>
  <c r="Y75" i="36"/>
  <c r="Y74" i="36"/>
  <c r="Y73" i="36"/>
  <c r="Y72" i="36"/>
  <c r="Y71" i="36"/>
  <c r="Y70" i="36"/>
  <c r="Y69" i="36"/>
  <c r="Y68" i="36"/>
  <c r="Y67" i="36"/>
  <c r="Y66" i="36"/>
  <c r="Y65" i="36"/>
  <c r="Y64" i="36"/>
  <c r="Y63" i="36"/>
  <c r="Y62" i="36"/>
  <c r="Y61" i="36"/>
  <c r="Y60" i="36"/>
  <c r="Y59" i="36"/>
  <c r="Y58" i="36"/>
  <c r="Y57" i="36"/>
  <c r="Y56" i="36"/>
  <c r="Y55" i="36"/>
  <c r="Y54" i="36"/>
  <c r="Y53" i="36"/>
  <c r="Y52" i="36"/>
  <c r="Y51" i="36"/>
  <c r="Y50" i="36"/>
  <c r="Y49" i="36"/>
  <c r="Y48" i="36"/>
  <c r="Y47" i="36"/>
  <c r="Y46" i="36"/>
  <c r="Y45" i="36"/>
  <c r="Y44" i="36"/>
  <c r="Y43" i="36"/>
  <c r="Y42" i="36"/>
  <c r="Y41" i="36"/>
  <c r="Y40" i="36"/>
  <c r="Y39" i="36"/>
  <c r="Y38" i="36"/>
  <c r="Y37" i="36"/>
  <c r="Y36" i="36"/>
  <c r="Y35" i="36"/>
  <c r="Y34" i="36"/>
  <c r="Y33" i="36"/>
  <c r="Y32" i="36"/>
  <c r="Y31" i="36"/>
  <c r="Y30" i="36"/>
  <c r="Y29" i="36"/>
  <c r="Y28" i="36"/>
  <c r="Y27" i="36"/>
  <c r="Y26" i="36"/>
  <c r="Y25" i="36"/>
  <c r="Y24" i="36"/>
  <c r="Y23" i="36"/>
  <c r="Y22" i="36"/>
  <c r="Y21" i="36"/>
  <c r="Y20" i="36"/>
  <c r="Y19" i="36"/>
  <c r="Y18" i="36"/>
  <c r="Y17" i="36"/>
  <c r="Y16" i="36"/>
  <c r="Y15" i="36"/>
  <c r="Y14" i="36"/>
  <c r="Y13" i="36"/>
  <c r="Y12" i="36"/>
  <c r="Y11" i="36"/>
  <c r="Y10" i="36"/>
  <c r="G58" i="36" l="1"/>
  <c r="H58" i="36"/>
  <c r="I58" i="36"/>
  <c r="J58" i="36"/>
  <c r="K58" i="36"/>
  <c r="L58" i="36"/>
  <c r="M58" i="36"/>
  <c r="N58" i="36"/>
  <c r="O58" i="36"/>
  <c r="P58" i="36"/>
  <c r="Q58" i="36"/>
  <c r="R58" i="36"/>
  <c r="S58" i="36"/>
  <c r="T58" i="36"/>
  <c r="U58" i="36"/>
  <c r="V58" i="36"/>
  <c r="W58" i="36"/>
  <c r="X58" i="36"/>
  <c r="Z58" i="36"/>
  <c r="AA58" i="36"/>
  <c r="AB58" i="36"/>
  <c r="AC58" i="36"/>
  <c r="AD58" i="36"/>
  <c r="AE58" i="36"/>
  <c r="AF58" i="36"/>
  <c r="AG58" i="36"/>
  <c r="AH58" i="36"/>
  <c r="G59" i="36"/>
  <c r="H59" i="36"/>
  <c r="I59" i="36"/>
  <c r="J59" i="36"/>
  <c r="K59" i="36"/>
  <c r="L59" i="36"/>
  <c r="M59" i="36"/>
  <c r="N59" i="36"/>
  <c r="O59" i="36"/>
  <c r="P59" i="36"/>
  <c r="Q59" i="36"/>
  <c r="R59" i="36"/>
  <c r="S59" i="36"/>
  <c r="T59" i="36"/>
  <c r="U59" i="36"/>
  <c r="V59" i="36"/>
  <c r="W59" i="36"/>
  <c r="X59" i="36"/>
  <c r="Z59" i="36"/>
  <c r="AA59" i="36"/>
  <c r="AB59" i="36"/>
  <c r="AC59" i="36"/>
  <c r="AD59" i="36"/>
  <c r="AE59" i="36"/>
  <c r="AF59" i="36"/>
  <c r="AG59" i="36"/>
  <c r="AH59" i="36"/>
  <c r="G60" i="36"/>
  <c r="H60" i="36"/>
  <c r="I60" i="36"/>
  <c r="J60" i="36"/>
  <c r="K60" i="36"/>
  <c r="L60" i="36"/>
  <c r="M60" i="36"/>
  <c r="N60" i="36"/>
  <c r="O60" i="36"/>
  <c r="P60" i="36"/>
  <c r="Q60" i="36"/>
  <c r="R60" i="36"/>
  <c r="S60" i="36"/>
  <c r="T60" i="36"/>
  <c r="U60" i="36"/>
  <c r="V60" i="36"/>
  <c r="W60" i="36"/>
  <c r="X60" i="36"/>
  <c r="Z60" i="36"/>
  <c r="AA60" i="36"/>
  <c r="AB60" i="36"/>
  <c r="AC60" i="36"/>
  <c r="AD60" i="36"/>
  <c r="AE60" i="36"/>
  <c r="AF60" i="36"/>
  <c r="AG60" i="36"/>
  <c r="AH60" i="36"/>
  <c r="G61" i="36"/>
  <c r="H61" i="36"/>
  <c r="I61" i="36"/>
  <c r="J61" i="36"/>
  <c r="K61" i="36"/>
  <c r="L61" i="36"/>
  <c r="M61" i="36"/>
  <c r="N61" i="36"/>
  <c r="O61" i="36"/>
  <c r="P61" i="36"/>
  <c r="Q61" i="36"/>
  <c r="R61" i="36"/>
  <c r="S61" i="36"/>
  <c r="T61" i="36"/>
  <c r="U61" i="36"/>
  <c r="V61" i="36"/>
  <c r="W61" i="36"/>
  <c r="X61" i="36"/>
  <c r="Z61" i="36"/>
  <c r="AA61" i="36"/>
  <c r="AB61" i="36"/>
  <c r="AC61" i="36"/>
  <c r="AD61" i="36"/>
  <c r="AE61" i="36"/>
  <c r="AF61" i="36"/>
  <c r="AG61" i="36"/>
  <c r="AH61" i="36"/>
  <c r="G62" i="36"/>
  <c r="H62" i="36"/>
  <c r="I62" i="36"/>
  <c r="J62" i="36"/>
  <c r="K62" i="36"/>
  <c r="L62" i="36"/>
  <c r="M62" i="36"/>
  <c r="N62" i="36"/>
  <c r="O62" i="36"/>
  <c r="P62" i="36"/>
  <c r="Q62" i="36"/>
  <c r="R62" i="36"/>
  <c r="S62" i="36"/>
  <c r="T62" i="36"/>
  <c r="U62" i="36"/>
  <c r="V62" i="36"/>
  <c r="W62" i="36"/>
  <c r="X62" i="36"/>
  <c r="Z62" i="36"/>
  <c r="AA62" i="36"/>
  <c r="AB62" i="36"/>
  <c r="AC62" i="36"/>
  <c r="AD62" i="36"/>
  <c r="AE62" i="36"/>
  <c r="AF62" i="36"/>
  <c r="AG62" i="36"/>
  <c r="AH62" i="36"/>
  <c r="G63" i="36"/>
  <c r="H63" i="36"/>
  <c r="I63" i="36"/>
  <c r="J63" i="36"/>
  <c r="K63" i="36"/>
  <c r="L63" i="36"/>
  <c r="M63" i="36"/>
  <c r="N63" i="36"/>
  <c r="O63" i="36"/>
  <c r="P63" i="36"/>
  <c r="Q63" i="36"/>
  <c r="R63" i="36"/>
  <c r="S63" i="36"/>
  <c r="T63" i="36"/>
  <c r="U63" i="36"/>
  <c r="V63" i="36"/>
  <c r="W63" i="36"/>
  <c r="X63" i="36"/>
  <c r="Z63" i="36"/>
  <c r="AA63" i="36"/>
  <c r="AB63" i="36"/>
  <c r="AC63" i="36"/>
  <c r="AD63" i="36"/>
  <c r="AE63" i="36"/>
  <c r="AF63" i="36"/>
  <c r="AG63" i="36"/>
  <c r="AH63" i="36"/>
  <c r="G64" i="36"/>
  <c r="H64" i="36"/>
  <c r="I64" i="36"/>
  <c r="J64" i="36"/>
  <c r="K64" i="36"/>
  <c r="L64" i="36"/>
  <c r="M64" i="36"/>
  <c r="N64" i="36"/>
  <c r="O64" i="36"/>
  <c r="P64" i="36"/>
  <c r="Q64" i="36"/>
  <c r="R64" i="36"/>
  <c r="S64" i="36"/>
  <c r="T64" i="36"/>
  <c r="U64" i="36"/>
  <c r="V64" i="36"/>
  <c r="W64" i="36"/>
  <c r="X64" i="36"/>
  <c r="Z64" i="36"/>
  <c r="AA64" i="36"/>
  <c r="AB64" i="36"/>
  <c r="AC64" i="36"/>
  <c r="AD64" i="36"/>
  <c r="AE64" i="36"/>
  <c r="AF64" i="36"/>
  <c r="AG64" i="36"/>
  <c r="AH64" i="36"/>
  <c r="G65" i="36"/>
  <c r="H65" i="36"/>
  <c r="I65" i="36"/>
  <c r="J65" i="36"/>
  <c r="K65" i="36"/>
  <c r="L65" i="36"/>
  <c r="M65" i="36"/>
  <c r="N65" i="36"/>
  <c r="O65" i="36"/>
  <c r="P65" i="36"/>
  <c r="Q65" i="36"/>
  <c r="R65" i="36"/>
  <c r="S65" i="36"/>
  <c r="T65" i="36"/>
  <c r="U65" i="36"/>
  <c r="V65" i="36"/>
  <c r="W65" i="36"/>
  <c r="X65" i="36"/>
  <c r="Z65" i="36"/>
  <c r="AA65" i="36"/>
  <c r="AB65" i="36"/>
  <c r="AC65" i="36"/>
  <c r="AD65" i="36"/>
  <c r="AE65" i="36"/>
  <c r="AF65" i="36"/>
  <c r="AG65" i="36"/>
  <c r="AH65" i="36"/>
  <c r="G66" i="36"/>
  <c r="H66" i="36"/>
  <c r="I66" i="36"/>
  <c r="J66" i="36"/>
  <c r="K66" i="36"/>
  <c r="L66" i="36"/>
  <c r="M66" i="36"/>
  <c r="N66" i="36"/>
  <c r="O66" i="36"/>
  <c r="P66" i="36"/>
  <c r="Q66" i="36"/>
  <c r="R66" i="36"/>
  <c r="S66" i="36"/>
  <c r="T66" i="36"/>
  <c r="U66" i="36"/>
  <c r="V66" i="36"/>
  <c r="W66" i="36"/>
  <c r="X66" i="36"/>
  <c r="Z66" i="36"/>
  <c r="AA66" i="36"/>
  <c r="AB66" i="36"/>
  <c r="AC66" i="36"/>
  <c r="AD66" i="36"/>
  <c r="AE66" i="36"/>
  <c r="AF66" i="36"/>
  <c r="AG66" i="36"/>
  <c r="AH66" i="36"/>
  <c r="G67" i="36"/>
  <c r="H67" i="36"/>
  <c r="I67" i="36"/>
  <c r="J67" i="36"/>
  <c r="K67" i="36"/>
  <c r="L67" i="36"/>
  <c r="M67" i="36"/>
  <c r="N67" i="36"/>
  <c r="O67" i="36"/>
  <c r="P67" i="36"/>
  <c r="Q67" i="36"/>
  <c r="R67" i="36"/>
  <c r="S67" i="36"/>
  <c r="T67" i="36"/>
  <c r="U67" i="36"/>
  <c r="V67" i="36"/>
  <c r="W67" i="36"/>
  <c r="X67" i="36"/>
  <c r="Z67" i="36"/>
  <c r="AA67" i="36"/>
  <c r="AB67" i="36"/>
  <c r="AC67" i="36"/>
  <c r="AD67" i="36"/>
  <c r="AE67" i="36"/>
  <c r="AF67" i="36"/>
  <c r="AG67" i="36"/>
  <c r="AH67" i="36"/>
  <c r="G68" i="36"/>
  <c r="H68" i="36"/>
  <c r="I68" i="36"/>
  <c r="J68" i="36"/>
  <c r="K68" i="36"/>
  <c r="L68" i="36"/>
  <c r="M68" i="36"/>
  <c r="N68" i="36"/>
  <c r="O68" i="36"/>
  <c r="P68" i="36"/>
  <c r="Q68" i="36"/>
  <c r="R68" i="36"/>
  <c r="S68" i="36"/>
  <c r="T68" i="36"/>
  <c r="U68" i="36"/>
  <c r="V68" i="36"/>
  <c r="W68" i="36"/>
  <c r="X68" i="36"/>
  <c r="Z68" i="36"/>
  <c r="AA68" i="36"/>
  <c r="AB68" i="36"/>
  <c r="AC68" i="36"/>
  <c r="AD68" i="36"/>
  <c r="AE68" i="36"/>
  <c r="AF68" i="36"/>
  <c r="AG68" i="36"/>
  <c r="AH68" i="36"/>
  <c r="G69" i="36"/>
  <c r="H69" i="36"/>
  <c r="I69" i="36"/>
  <c r="J69" i="36"/>
  <c r="K69" i="36"/>
  <c r="L69" i="36"/>
  <c r="M69" i="36"/>
  <c r="N69" i="36"/>
  <c r="O69" i="36"/>
  <c r="P69" i="36"/>
  <c r="Q69" i="36"/>
  <c r="R69" i="36"/>
  <c r="S69" i="36"/>
  <c r="T69" i="36"/>
  <c r="U69" i="36"/>
  <c r="V69" i="36"/>
  <c r="W69" i="36"/>
  <c r="X69" i="36"/>
  <c r="Z69" i="36"/>
  <c r="AA69" i="36"/>
  <c r="AB69" i="36"/>
  <c r="AC69" i="36"/>
  <c r="AD69" i="36"/>
  <c r="AE69" i="36"/>
  <c r="AF69" i="36"/>
  <c r="AG69" i="36"/>
  <c r="AH69" i="36"/>
  <c r="G70" i="36"/>
  <c r="H70" i="36"/>
  <c r="I70" i="36"/>
  <c r="J70" i="36"/>
  <c r="K70" i="36"/>
  <c r="L70" i="36"/>
  <c r="M70" i="36"/>
  <c r="N70" i="36"/>
  <c r="O70" i="36"/>
  <c r="P70" i="36"/>
  <c r="Q70" i="36"/>
  <c r="R70" i="36"/>
  <c r="S70" i="36"/>
  <c r="T70" i="36"/>
  <c r="U70" i="36"/>
  <c r="V70" i="36"/>
  <c r="W70" i="36"/>
  <c r="X70" i="36"/>
  <c r="Z70" i="36"/>
  <c r="AA70" i="36"/>
  <c r="AB70" i="36"/>
  <c r="AC70" i="36"/>
  <c r="AD70" i="36"/>
  <c r="AE70" i="36"/>
  <c r="AF70" i="36"/>
  <c r="AG70" i="36"/>
  <c r="AH70" i="36"/>
  <c r="G71" i="36"/>
  <c r="H71" i="36"/>
  <c r="I71" i="36"/>
  <c r="J71" i="36"/>
  <c r="K71" i="36"/>
  <c r="L71" i="36"/>
  <c r="M71" i="36"/>
  <c r="N71" i="36"/>
  <c r="O71" i="36"/>
  <c r="P71" i="36"/>
  <c r="Q71" i="36"/>
  <c r="R71" i="36"/>
  <c r="S71" i="36"/>
  <c r="T71" i="36"/>
  <c r="U71" i="36"/>
  <c r="V71" i="36"/>
  <c r="W71" i="36"/>
  <c r="X71" i="36"/>
  <c r="Z71" i="36"/>
  <c r="AA71" i="36"/>
  <c r="AB71" i="36"/>
  <c r="AC71" i="36"/>
  <c r="AD71" i="36"/>
  <c r="AE71" i="36"/>
  <c r="AF71" i="36"/>
  <c r="AG71" i="36"/>
  <c r="AH71" i="36"/>
  <c r="G72" i="36"/>
  <c r="H72" i="36"/>
  <c r="I72" i="36"/>
  <c r="J72" i="36"/>
  <c r="K72" i="36"/>
  <c r="L72" i="36"/>
  <c r="M72" i="36"/>
  <c r="N72" i="36"/>
  <c r="O72" i="36"/>
  <c r="P72" i="36"/>
  <c r="Q72" i="36"/>
  <c r="R72" i="36"/>
  <c r="S72" i="36"/>
  <c r="T72" i="36"/>
  <c r="U72" i="36"/>
  <c r="V72" i="36"/>
  <c r="W72" i="36"/>
  <c r="X72" i="36"/>
  <c r="Z72" i="36"/>
  <c r="AA72" i="36"/>
  <c r="AB72" i="36"/>
  <c r="AC72" i="36"/>
  <c r="AD72" i="36"/>
  <c r="AE72" i="36"/>
  <c r="AF72" i="36"/>
  <c r="AG72" i="36"/>
  <c r="AH72" i="36"/>
  <c r="G73" i="36"/>
  <c r="H73" i="36"/>
  <c r="I73" i="36"/>
  <c r="J73" i="36"/>
  <c r="K73" i="36"/>
  <c r="L73" i="36"/>
  <c r="M73" i="36"/>
  <c r="N73" i="36"/>
  <c r="O73" i="36"/>
  <c r="P73" i="36"/>
  <c r="Q73" i="36"/>
  <c r="R73" i="36"/>
  <c r="S73" i="36"/>
  <c r="T73" i="36"/>
  <c r="U73" i="36"/>
  <c r="V73" i="36"/>
  <c r="W73" i="36"/>
  <c r="X73" i="36"/>
  <c r="Z73" i="36"/>
  <c r="AA73" i="36"/>
  <c r="AB73" i="36"/>
  <c r="AC73" i="36"/>
  <c r="AD73" i="36"/>
  <c r="AE73" i="36"/>
  <c r="AF73" i="36"/>
  <c r="AG73" i="36"/>
  <c r="AH73" i="36"/>
  <c r="G74" i="36"/>
  <c r="H74" i="36"/>
  <c r="I74" i="36"/>
  <c r="J74" i="36"/>
  <c r="K74" i="36"/>
  <c r="L74" i="36"/>
  <c r="M74" i="36"/>
  <c r="N74" i="36"/>
  <c r="O74" i="36"/>
  <c r="P74" i="36"/>
  <c r="Q74" i="36"/>
  <c r="R74" i="36"/>
  <c r="S74" i="36"/>
  <c r="T74" i="36"/>
  <c r="U74" i="36"/>
  <c r="V74" i="36"/>
  <c r="W74" i="36"/>
  <c r="X74" i="36"/>
  <c r="Z74" i="36"/>
  <c r="AA74" i="36"/>
  <c r="AB74" i="36"/>
  <c r="AC74" i="36"/>
  <c r="AD74" i="36"/>
  <c r="AE74" i="36"/>
  <c r="AF74" i="36"/>
  <c r="AG74" i="36"/>
  <c r="AH74" i="36"/>
  <c r="G75" i="36"/>
  <c r="H75" i="36"/>
  <c r="I75" i="36"/>
  <c r="J75" i="36"/>
  <c r="K75" i="36"/>
  <c r="L75" i="36"/>
  <c r="M75" i="36"/>
  <c r="N75" i="36"/>
  <c r="O75" i="36"/>
  <c r="P75" i="36"/>
  <c r="Q75" i="36"/>
  <c r="R75" i="36"/>
  <c r="S75" i="36"/>
  <c r="T75" i="36"/>
  <c r="U75" i="36"/>
  <c r="V75" i="36"/>
  <c r="W75" i="36"/>
  <c r="X75" i="36"/>
  <c r="Z75" i="36"/>
  <c r="AA75" i="36"/>
  <c r="AB75" i="36"/>
  <c r="AC75" i="36"/>
  <c r="AD75" i="36"/>
  <c r="AE75" i="36"/>
  <c r="AF75" i="36"/>
  <c r="AG75" i="36"/>
  <c r="AH75" i="36"/>
  <c r="G76" i="36"/>
  <c r="H76" i="36"/>
  <c r="I76" i="36"/>
  <c r="J76" i="36"/>
  <c r="K76" i="36"/>
  <c r="L76" i="36"/>
  <c r="M76" i="36"/>
  <c r="N76" i="36"/>
  <c r="O76" i="36"/>
  <c r="P76" i="36"/>
  <c r="Q76" i="36"/>
  <c r="R76" i="36"/>
  <c r="S76" i="36"/>
  <c r="T76" i="36"/>
  <c r="U76" i="36"/>
  <c r="V76" i="36"/>
  <c r="W76" i="36"/>
  <c r="X76" i="36"/>
  <c r="Z76" i="36"/>
  <c r="AA76" i="36"/>
  <c r="AB76" i="36"/>
  <c r="AC76" i="36"/>
  <c r="AD76" i="36"/>
  <c r="AE76" i="36"/>
  <c r="AF76" i="36"/>
  <c r="AG76" i="36"/>
  <c r="AH76" i="36"/>
  <c r="G82" i="36"/>
  <c r="H82" i="36"/>
  <c r="K82" i="36"/>
  <c r="M82" i="36"/>
  <c r="N82" i="36"/>
  <c r="P82" i="36"/>
  <c r="Q82" i="36"/>
  <c r="U82" i="36"/>
  <c r="V82" i="36"/>
  <c r="Z82" i="36"/>
  <c r="AA82" i="36"/>
  <c r="AC82" i="36"/>
  <c r="AD82" i="36"/>
  <c r="AG82" i="36"/>
  <c r="AH82" i="36"/>
  <c r="G83" i="36"/>
  <c r="H83" i="36"/>
  <c r="I83" i="36"/>
  <c r="J83" i="36"/>
  <c r="K83" i="36"/>
  <c r="L83" i="36"/>
  <c r="M83" i="36"/>
  <c r="N83" i="36"/>
  <c r="O83" i="36"/>
  <c r="P83" i="36"/>
  <c r="Q83" i="36"/>
  <c r="R83" i="36"/>
  <c r="S83" i="36"/>
  <c r="T83" i="36"/>
  <c r="U83" i="36"/>
  <c r="V83" i="36"/>
  <c r="W83" i="36"/>
  <c r="X83" i="36"/>
  <c r="Y83" i="36"/>
  <c r="Z83" i="36"/>
  <c r="AA83" i="36"/>
  <c r="AB83" i="36"/>
  <c r="AC83" i="36"/>
  <c r="AD83" i="36"/>
  <c r="AE83" i="36"/>
  <c r="AF83" i="36"/>
  <c r="AG83" i="36"/>
  <c r="AH83" i="36"/>
  <c r="G84" i="36"/>
  <c r="H84" i="36"/>
  <c r="I84" i="36"/>
  <c r="J84" i="36"/>
  <c r="K84" i="36"/>
  <c r="L84" i="36"/>
  <c r="M84" i="36"/>
  <c r="N84" i="36"/>
  <c r="O84" i="36"/>
  <c r="P84" i="36"/>
  <c r="Q84" i="36"/>
  <c r="R84" i="36"/>
  <c r="S84" i="36"/>
  <c r="T84" i="36"/>
  <c r="U84" i="36"/>
  <c r="V84" i="36"/>
  <c r="W84" i="36"/>
  <c r="X84" i="36"/>
  <c r="Y84" i="36"/>
  <c r="Z84" i="36"/>
  <c r="AA84" i="36"/>
  <c r="AB84" i="36"/>
  <c r="AC84" i="36"/>
  <c r="AD84" i="36"/>
  <c r="AE84" i="36"/>
  <c r="AF84" i="36"/>
  <c r="AG84" i="36"/>
  <c r="AH84" i="36"/>
  <c r="G85" i="36"/>
  <c r="H85" i="36"/>
  <c r="I85" i="36"/>
  <c r="J85" i="36"/>
  <c r="K85" i="36"/>
  <c r="L85" i="36"/>
  <c r="M85" i="36"/>
  <c r="N85" i="36"/>
  <c r="O85" i="36"/>
  <c r="P85" i="36"/>
  <c r="Q85" i="36"/>
  <c r="R85" i="36"/>
  <c r="S85" i="36"/>
  <c r="T85" i="36"/>
  <c r="U85" i="36"/>
  <c r="V85" i="36"/>
  <c r="W85" i="36"/>
  <c r="X85" i="36"/>
  <c r="Y85" i="36"/>
  <c r="Z85" i="36"/>
  <c r="AA85" i="36"/>
  <c r="AB85" i="36"/>
  <c r="AC85" i="36"/>
  <c r="AD85" i="36"/>
  <c r="AE85" i="36"/>
  <c r="AF85" i="36"/>
  <c r="AG85" i="36"/>
  <c r="AH85" i="36"/>
  <c r="G25" i="36"/>
  <c r="H25" i="36"/>
  <c r="I25" i="36"/>
  <c r="J25" i="36"/>
  <c r="K25" i="36"/>
  <c r="L25" i="36"/>
  <c r="M25" i="36"/>
  <c r="N25" i="36"/>
  <c r="O25" i="36"/>
  <c r="P25" i="36"/>
  <c r="Q25" i="36"/>
  <c r="R25" i="36"/>
  <c r="S25" i="36"/>
  <c r="T25" i="36"/>
  <c r="U25" i="36"/>
  <c r="V25" i="36"/>
  <c r="W25" i="36"/>
  <c r="X25" i="36"/>
  <c r="Z25" i="36"/>
  <c r="AA25" i="36"/>
  <c r="AB25" i="36"/>
  <c r="AC25" i="36"/>
  <c r="AD25" i="36"/>
  <c r="AE25" i="36"/>
  <c r="AF25" i="36"/>
  <c r="AG25" i="36"/>
  <c r="AH25" i="36"/>
  <c r="G26" i="36"/>
  <c r="H26" i="36"/>
  <c r="I26" i="36"/>
  <c r="J26" i="36"/>
  <c r="K26" i="36"/>
  <c r="L26" i="36"/>
  <c r="M26" i="36"/>
  <c r="N26" i="36"/>
  <c r="O26" i="36"/>
  <c r="P26" i="36"/>
  <c r="Q26" i="36"/>
  <c r="R26" i="36"/>
  <c r="S26" i="36"/>
  <c r="T26" i="36"/>
  <c r="U26" i="36"/>
  <c r="V26" i="36"/>
  <c r="W26" i="36"/>
  <c r="X26" i="36"/>
  <c r="Z26" i="36"/>
  <c r="AA26" i="36"/>
  <c r="AB26" i="36"/>
  <c r="AC26" i="36"/>
  <c r="AD26" i="36"/>
  <c r="AE26" i="36"/>
  <c r="AF26" i="36"/>
  <c r="AG26" i="36"/>
  <c r="AH26" i="36"/>
  <c r="G27" i="36"/>
  <c r="H27" i="36"/>
  <c r="I27" i="36"/>
  <c r="J27" i="36"/>
  <c r="K27" i="36"/>
  <c r="L27" i="36"/>
  <c r="M27" i="36"/>
  <c r="N27" i="36"/>
  <c r="O27" i="36"/>
  <c r="P27" i="36"/>
  <c r="Q27" i="36"/>
  <c r="R27" i="36"/>
  <c r="S27" i="36"/>
  <c r="T27" i="36"/>
  <c r="U27" i="36"/>
  <c r="V27" i="36"/>
  <c r="W27" i="36"/>
  <c r="X27" i="36"/>
  <c r="Z27" i="36"/>
  <c r="AA27" i="36"/>
  <c r="AB27" i="36"/>
  <c r="AC27" i="36"/>
  <c r="AD27" i="36"/>
  <c r="AE27" i="36"/>
  <c r="AF27" i="36"/>
  <c r="AG27" i="36"/>
  <c r="AH27" i="36"/>
  <c r="G28" i="36"/>
  <c r="H28" i="36"/>
  <c r="I28" i="36"/>
  <c r="J28" i="36"/>
  <c r="K28" i="36"/>
  <c r="L28" i="36"/>
  <c r="M28" i="36"/>
  <c r="N28" i="36"/>
  <c r="O28" i="36"/>
  <c r="P28" i="36"/>
  <c r="Q28" i="36"/>
  <c r="R28" i="36"/>
  <c r="S28" i="36"/>
  <c r="T28" i="36"/>
  <c r="U28" i="36"/>
  <c r="V28" i="36"/>
  <c r="W28" i="36"/>
  <c r="X28" i="36"/>
  <c r="Z28" i="36"/>
  <c r="AA28" i="36"/>
  <c r="AB28" i="36"/>
  <c r="AC28" i="36"/>
  <c r="AD28" i="36"/>
  <c r="AE28" i="36"/>
  <c r="AF28" i="36"/>
  <c r="AG28" i="36"/>
  <c r="AH28" i="36"/>
  <c r="G29" i="36"/>
  <c r="H29" i="36"/>
  <c r="I29" i="36"/>
  <c r="J29" i="36"/>
  <c r="K29" i="36"/>
  <c r="L29" i="36"/>
  <c r="M29" i="36"/>
  <c r="N29" i="36"/>
  <c r="O29" i="36"/>
  <c r="P29" i="36"/>
  <c r="Q29" i="36"/>
  <c r="R29" i="36"/>
  <c r="S29" i="36"/>
  <c r="T29" i="36"/>
  <c r="U29" i="36"/>
  <c r="V29" i="36"/>
  <c r="W29" i="36"/>
  <c r="X29" i="36"/>
  <c r="Z29" i="36"/>
  <c r="AA29" i="36"/>
  <c r="AB29" i="36"/>
  <c r="AC29" i="36"/>
  <c r="AD29" i="36"/>
  <c r="AE29" i="36"/>
  <c r="AF29" i="36"/>
  <c r="AG29" i="36"/>
  <c r="AH29" i="36"/>
  <c r="G30" i="36"/>
  <c r="H30" i="36"/>
  <c r="I30" i="36"/>
  <c r="J30" i="36"/>
  <c r="K30" i="36"/>
  <c r="L30" i="36"/>
  <c r="M30" i="36"/>
  <c r="N30" i="36"/>
  <c r="O30" i="36"/>
  <c r="P30" i="36"/>
  <c r="Q30" i="36"/>
  <c r="R30" i="36"/>
  <c r="S30" i="36"/>
  <c r="T30" i="36"/>
  <c r="U30" i="36"/>
  <c r="V30" i="36"/>
  <c r="W30" i="36"/>
  <c r="X30" i="36"/>
  <c r="Z30" i="36"/>
  <c r="AA30" i="36"/>
  <c r="AB30" i="36"/>
  <c r="AC30" i="36"/>
  <c r="AD30" i="36"/>
  <c r="AE30" i="36"/>
  <c r="AF30" i="36"/>
  <c r="AG30" i="36"/>
  <c r="AH30" i="36"/>
  <c r="G31" i="36"/>
  <c r="H31" i="36"/>
  <c r="I31" i="36"/>
  <c r="J31" i="36"/>
  <c r="K31" i="36"/>
  <c r="L31" i="36"/>
  <c r="M31" i="36"/>
  <c r="N31" i="36"/>
  <c r="O31" i="36"/>
  <c r="P31" i="36"/>
  <c r="Q31" i="36"/>
  <c r="R31" i="36"/>
  <c r="S31" i="36"/>
  <c r="T31" i="36"/>
  <c r="U31" i="36"/>
  <c r="V31" i="36"/>
  <c r="W31" i="36"/>
  <c r="X31" i="36"/>
  <c r="Z31" i="36"/>
  <c r="AA31" i="36"/>
  <c r="AB31" i="36"/>
  <c r="AC31" i="36"/>
  <c r="AD31" i="36"/>
  <c r="AE31" i="36"/>
  <c r="AF31" i="36"/>
  <c r="AG31" i="36"/>
  <c r="AH31" i="36"/>
  <c r="G32" i="36"/>
  <c r="H32" i="36"/>
  <c r="I32" i="36"/>
  <c r="J32" i="36"/>
  <c r="K32" i="36"/>
  <c r="L32" i="36"/>
  <c r="M32" i="36"/>
  <c r="N32" i="36"/>
  <c r="O32" i="36"/>
  <c r="P32" i="36"/>
  <c r="Q32" i="36"/>
  <c r="R32" i="36"/>
  <c r="S32" i="36"/>
  <c r="T32" i="36"/>
  <c r="U32" i="36"/>
  <c r="V32" i="36"/>
  <c r="W32" i="36"/>
  <c r="X32" i="36"/>
  <c r="Z32" i="36"/>
  <c r="AA32" i="36"/>
  <c r="AB32" i="36"/>
  <c r="AC32" i="36"/>
  <c r="AD32" i="36"/>
  <c r="AE32" i="36"/>
  <c r="AF32" i="36"/>
  <c r="AG32" i="36"/>
  <c r="AH32" i="36"/>
  <c r="G33" i="36"/>
  <c r="H33" i="36"/>
  <c r="I33" i="36"/>
  <c r="J33" i="36"/>
  <c r="K33" i="36"/>
  <c r="L33" i="36"/>
  <c r="M33" i="36"/>
  <c r="N33" i="36"/>
  <c r="O33" i="36"/>
  <c r="P33" i="36"/>
  <c r="Q33" i="36"/>
  <c r="R33" i="36"/>
  <c r="S33" i="36"/>
  <c r="T33" i="36"/>
  <c r="U33" i="36"/>
  <c r="V33" i="36"/>
  <c r="W33" i="36"/>
  <c r="X33" i="36"/>
  <c r="Z33" i="36"/>
  <c r="AA33" i="36"/>
  <c r="AB33" i="36"/>
  <c r="AC33" i="36"/>
  <c r="AD33" i="36"/>
  <c r="AE33" i="36"/>
  <c r="AF33" i="36"/>
  <c r="AG33" i="36"/>
  <c r="AH33" i="36"/>
  <c r="G34" i="36"/>
  <c r="H34" i="36"/>
  <c r="I34" i="36"/>
  <c r="J34" i="36"/>
  <c r="K34" i="36"/>
  <c r="L34" i="36"/>
  <c r="M34" i="36"/>
  <c r="N34" i="36"/>
  <c r="O34" i="36"/>
  <c r="P34" i="36"/>
  <c r="Q34" i="36"/>
  <c r="R34" i="36"/>
  <c r="S34" i="36"/>
  <c r="T34" i="36"/>
  <c r="U34" i="36"/>
  <c r="V34" i="36"/>
  <c r="W34" i="36"/>
  <c r="X34" i="36"/>
  <c r="Z34" i="36"/>
  <c r="AA34" i="36"/>
  <c r="AB34" i="36"/>
  <c r="AC34" i="36"/>
  <c r="AD34" i="36"/>
  <c r="AE34" i="36"/>
  <c r="AF34" i="36"/>
  <c r="AG34" i="36"/>
  <c r="AH34" i="36"/>
  <c r="G35" i="36"/>
  <c r="H35" i="36"/>
  <c r="I35" i="36"/>
  <c r="J35" i="36"/>
  <c r="K35" i="36"/>
  <c r="L35" i="36"/>
  <c r="M35" i="36"/>
  <c r="N35" i="36"/>
  <c r="O35" i="36"/>
  <c r="P35" i="36"/>
  <c r="Q35" i="36"/>
  <c r="R35" i="36"/>
  <c r="S35" i="36"/>
  <c r="T35" i="36"/>
  <c r="U35" i="36"/>
  <c r="V35" i="36"/>
  <c r="W35" i="36"/>
  <c r="X35" i="36"/>
  <c r="Z35" i="36"/>
  <c r="AA35" i="36"/>
  <c r="AB35" i="36"/>
  <c r="AC35" i="36"/>
  <c r="AD35" i="36"/>
  <c r="AE35" i="36"/>
  <c r="AF35" i="36"/>
  <c r="AG35" i="36"/>
  <c r="AH35" i="36"/>
  <c r="G36" i="36"/>
  <c r="H36" i="36"/>
  <c r="I36" i="36"/>
  <c r="J36" i="36"/>
  <c r="K36" i="36"/>
  <c r="L36" i="36"/>
  <c r="M36" i="36"/>
  <c r="N36" i="36"/>
  <c r="O36" i="36"/>
  <c r="P36" i="36"/>
  <c r="Q36" i="36"/>
  <c r="R36" i="36"/>
  <c r="S36" i="36"/>
  <c r="T36" i="36"/>
  <c r="U36" i="36"/>
  <c r="V36" i="36"/>
  <c r="W36" i="36"/>
  <c r="X36" i="36"/>
  <c r="Z36" i="36"/>
  <c r="AA36" i="36"/>
  <c r="AB36" i="36"/>
  <c r="AC36" i="36"/>
  <c r="AD36" i="36"/>
  <c r="AE36" i="36"/>
  <c r="AF36" i="36"/>
  <c r="AG36" i="36"/>
  <c r="AH36" i="36"/>
  <c r="G37" i="36"/>
  <c r="H37" i="36"/>
  <c r="I37" i="36"/>
  <c r="J37" i="36"/>
  <c r="K37" i="36"/>
  <c r="L37" i="36"/>
  <c r="M37" i="36"/>
  <c r="N37" i="36"/>
  <c r="O37" i="36"/>
  <c r="P37" i="36"/>
  <c r="Q37" i="36"/>
  <c r="R37" i="36"/>
  <c r="S37" i="36"/>
  <c r="T37" i="36"/>
  <c r="U37" i="36"/>
  <c r="V37" i="36"/>
  <c r="W37" i="36"/>
  <c r="X37" i="36"/>
  <c r="Z37" i="36"/>
  <c r="AA37" i="36"/>
  <c r="AB37" i="36"/>
  <c r="AC37" i="36"/>
  <c r="AD37" i="36"/>
  <c r="AE37" i="36"/>
  <c r="AF37" i="36"/>
  <c r="AG37" i="36"/>
  <c r="AH37" i="36"/>
  <c r="G38" i="36"/>
  <c r="H38" i="36"/>
  <c r="I38" i="36"/>
  <c r="J38" i="36"/>
  <c r="K38" i="36"/>
  <c r="L38" i="36"/>
  <c r="M38" i="36"/>
  <c r="N38" i="36"/>
  <c r="O38" i="36"/>
  <c r="P38" i="36"/>
  <c r="Q38" i="36"/>
  <c r="R38" i="36"/>
  <c r="S38" i="36"/>
  <c r="T38" i="36"/>
  <c r="U38" i="36"/>
  <c r="V38" i="36"/>
  <c r="W38" i="36"/>
  <c r="X38" i="36"/>
  <c r="Z38" i="36"/>
  <c r="AA38" i="36"/>
  <c r="AB38" i="36"/>
  <c r="AC38" i="36"/>
  <c r="AD38" i="36"/>
  <c r="AE38" i="36"/>
  <c r="AF38" i="36"/>
  <c r="AG38" i="36"/>
  <c r="AH38" i="36"/>
  <c r="G39" i="36"/>
  <c r="H39" i="36"/>
  <c r="I39" i="36"/>
  <c r="J39" i="36"/>
  <c r="K39" i="36"/>
  <c r="L39" i="36"/>
  <c r="M39" i="36"/>
  <c r="N39" i="36"/>
  <c r="O39" i="36"/>
  <c r="P39" i="36"/>
  <c r="Q39" i="36"/>
  <c r="R39" i="36"/>
  <c r="S39" i="36"/>
  <c r="T39" i="36"/>
  <c r="U39" i="36"/>
  <c r="V39" i="36"/>
  <c r="W39" i="36"/>
  <c r="X39" i="36"/>
  <c r="Z39" i="36"/>
  <c r="AA39" i="36"/>
  <c r="AB39" i="36"/>
  <c r="AC39" i="36"/>
  <c r="AD39" i="36"/>
  <c r="AE39" i="36"/>
  <c r="AF39" i="36"/>
  <c r="AG39" i="36"/>
  <c r="AH39" i="36"/>
  <c r="G40" i="36"/>
  <c r="H40" i="36"/>
  <c r="I40" i="36"/>
  <c r="J40" i="36"/>
  <c r="K40" i="36"/>
  <c r="L40" i="36"/>
  <c r="M40" i="36"/>
  <c r="N40" i="36"/>
  <c r="O40" i="36"/>
  <c r="P40" i="36"/>
  <c r="Q40" i="36"/>
  <c r="R40" i="36"/>
  <c r="S40" i="36"/>
  <c r="T40" i="36"/>
  <c r="U40" i="36"/>
  <c r="V40" i="36"/>
  <c r="W40" i="36"/>
  <c r="X40" i="36"/>
  <c r="Z40" i="36"/>
  <c r="AA40" i="36"/>
  <c r="AB40" i="36"/>
  <c r="AC40" i="36"/>
  <c r="AD40" i="36"/>
  <c r="AE40" i="36"/>
  <c r="AF40" i="36"/>
  <c r="AG40" i="36"/>
  <c r="AH40" i="36"/>
  <c r="G41" i="36"/>
  <c r="H41" i="36"/>
  <c r="I41" i="36"/>
  <c r="J41" i="36"/>
  <c r="K41" i="36"/>
  <c r="L41" i="36"/>
  <c r="M41" i="36"/>
  <c r="N41" i="36"/>
  <c r="O41" i="36"/>
  <c r="P41" i="36"/>
  <c r="Q41" i="36"/>
  <c r="R41" i="36"/>
  <c r="S41" i="36"/>
  <c r="T41" i="36"/>
  <c r="U41" i="36"/>
  <c r="V41" i="36"/>
  <c r="W41" i="36"/>
  <c r="X41" i="36"/>
  <c r="Z41" i="36"/>
  <c r="AA41" i="36"/>
  <c r="AB41" i="36"/>
  <c r="AC41" i="36"/>
  <c r="AD41" i="36"/>
  <c r="AE41" i="36"/>
  <c r="AF41" i="36"/>
  <c r="AG41" i="36"/>
  <c r="AH41" i="36"/>
  <c r="G42" i="36"/>
  <c r="H42" i="36"/>
  <c r="I42" i="36"/>
  <c r="J42" i="36"/>
  <c r="K42" i="36"/>
  <c r="L42" i="36"/>
  <c r="M42" i="36"/>
  <c r="N42" i="36"/>
  <c r="O42" i="36"/>
  <c r="P42" i="36"/>
  <c r="Q42" i="36"/>
  <c r="R42" i="36"/>
  <c r="S42" i="36"/>
  <c r="T42" i="36"/>
  <c r="U42" i="36"/>
  <c r="V42" i="36"/>
  <c r="W42" i="36"/>
  <c r="X42" i="36"/>
  <c r="Z42" i="36"/>
  <c r="AA42" i="36"/>
  <c r="AB42" i="36"/>
  <c r="AC42" i="36"/>
  <c r="AD42" i="36"/>
  <c r="AE42" i="36"/>
  <c r="AF42" i="36"/>
  <c r="AG42" i="36"/>
  <c r="AH42" i="36"/>
  <c r="G43" i="36"/>
  <c r="H43" i="36"/>
  <c r="I43" i="36"/>
  <c r="J43" i="36"/>
  <c r="K43" i="36"/>
  <c r="L43" i="36"/>
  <c r="M43" i="36"/>
  <c r="N43" i="36"/>
  <c r="O43" i="36"/>
  <c r="P43" i="36"/>
  <c r="Q43" i="36"/>
  <c r="R43" i="36"/>
  <c r="S43" i="36"/>
  <c r="T43" i="36"/>
  <c r="U43" i="36"/>
  <c r="V43" i="36"/>
  <c r="W43" i="36"/>
  <c r="X43" i="36"/>
  <c r="Z43" i="36"/>
  <c r="AA43" i="36"/>
  <c r="AB43" i="36"/>
  <c r="AC43" i="36"/>
  <c r="AD43" i="36"/>
  <c r="AE43" i="36"/>
  <c r="AF43" i="36"/>
  <c r="AG43" i="36"/>
  <c r="AH43" i="36"/>
  <c r="G44" i="36"/>
  <c r="H44" i="36"/>
  <c r="I44" i="36"/>
  <c r="J44" i="36"/>
  <c r="K44" i="36"/>
  <c r="L44" i="36"/>
  <c r="M44" i="36"/>
  <c r="N44" i="36"/>
  <c r="O44" i="36"/>
  <c r="P44" i="36"/>
  <c r="Q44" i="36"/>
  <c r="R44" i="36"/>
  <c r="S44" i="36"/>
  <c r="T44" i="36"/>
  <c r="U44" i="36"/>
  <c r="V44" i="36"/>
  <c r="W44" i="36"/>
  <c r="X44" i="36"/>
  <c r="Z44" i="36"/>
  <c r="AA44" i="36"/>
  <c r="AB44" i="36"/>
  <c r="AC44" i="36"/>
  <c r="AD44" i="36"/>
  <c r="AE44" i="36"/>
  <c r="AF44" i="36"/>
  <c r="AG44" i="36"/>
  <c r="AH44" i="36"/>
  <c r="G45" i="36"/>
  <c r="H45" i="36"/>
  <c r="I45" i="36"/>
  <c r="J45" i="36"/>
  <c r="K45" i="36"/>
  <c r="L45" i="36"/>
  <c r="M45" i="36"/>
  <c r="N45" i="36"/>
  <c r="O45" i="36"/>
  <c r="P45" i="36"/>
  <c r="Q45" i="36"/>
  <c r="R45" i="36"/>
  <c r="S45" i="36"/>
  <c r="T45" i="36"/>
  <c r="U45" i="36"/>
  <c r="V45" i="36"/>
  <c r="W45" i="36"/>
  <c r="X45" i="36"/>
  <c r="Z45" i="36"/>
  <c r="AA45" i="36"/>
  <c r="AB45" i="36"/>
  <c r="AC45" i="36"/>
  <c r="AD45" i="36"/>
  <c r="AE45" i="36"/>
  <c r="AF45" i="36"/>
  <c r="AG45" i="36"/>
  <c r="AH45" i="36"/>
  <c r="G46" i="36"/>
  <c r="H46" i="36"/>
  <c r="I46" i="36"/>
  <c r="J46" i="36"/>
  <c r="K46" i="36"/>
  <c r="L46" i="36"/>
  <c r="M46" i="36"/>
  <c r="N46" i="36"/>
  <c r="O46" i="36"/>
  <c r="P46" i="36"/>
  <c r="Q46" i="36"/>
  <c r="R46" i="36"/>
  <c r="S46" i="36"/>
  <c r="T46" i="36"/>
  <c r="U46" i="36"/>
  <c r="V46" i="36"/>
  <c r="W46" i="36"/>
  <c r="X46" i="36"/>
  <c r="Z46" i="36"/>
  <c r="AA46" i="36"/>
  <c r="AB46" i="36"/>
  <c r="AC46" i="36"/>
  <c r="AD46" i="36"/>
  <c r="AE46" i="36"/>
  <c r="AF46" i="36"/>
  <c r="AG46" i="36"/>
  <c r="AH46" i="36"/>
  <c r="G47" i="36"/>
  <c r="H47" i="36"/>
  <c r="I47" i="36"/>
  <c r="J47" i="36"/>
  <c r="K47" i="36"/>
  <c r="L47" i="36"/>
  <c r="M47" i="36"/>
  <c r="N47" i="36"/>
  <c r="O47" i="36"/>
  <c r="P47" i="36"/>
  <c r="Q47" i="36"/>
  <c r="R47" i="36"/>
  <c r="S47" i="36"/>
  <c r="T47" i="36"/>
  <c r="U47" i="36"/>
  <c r="V47" i="36"/>
  <c r="W47" i="36"/>
  <c r="X47" i="36"/>
  <c r="Z47" i="36"/>
  <c r="AA47" i="36"/>
  <c r="AB47" i="36"/>
  <c r="AC47" i="36"/>
  <c r="AD47" i="36"/>
  <c r="AE47" i="36"/>
  <c r="AF47" i="36"/>
  <c r="AG47" i="36"/>
  <c r="AH47" i="36"/>
  <c r="G48" i="36"/>
  <c r="H48" i="36"/>
  <c r="I48" i="36"/>
  <c r="J48" i="36"/>
  <c r="K48" i="36"/>
  <c r="L48" i="36"/>
  <c r="M48" i="36"/>
  <c r="N48" i="36"/>
  <c r="O48" i="36"/>
  <c r="P48" i="36"/>
  <c r="Q48" i="36"/>
  <c r="R48" i="36"/>
  <c r="S48" i="36"/>
  <c r="T48" i="36"/>
  <c r="U48" i="36"/>
  <c r="V48" i="36"/>
  <c r="W48" i="36"/>
  <c r="X48" i="36"/>
  <c r="Z48" i="36"/>
  <c r="AA48" i="36"/>
  <c r="AB48" i="36"/>
  <c r="AC48" i="36"/>
  <c r="AD48" i="36"/>
  <c r="AE48" i="36"/>
  <c r="AF48" i="36"/>
  <c r="AG48" i="36"/>
  <c r="AH48" i="36"/>
  <c r="G49" i="36"/>
  <c r="H49" i="36"/>
  <c r="I49" i="36"/>
  <c r="J49" i="36"/>
  <c r="K49" i="36"/>
  <c r="L49" i="36"/>
  <c r="M49" i="36"/>
  <c r="N49" i="36"/>
  <c r="O49" i="36"/>
  <c r="P49" i="36"/>
  <c r="Q49" i="36"/>
  <c r="R49" i="36"/>
  <c r="S49" i="36"/>
  <c r="T49" i="36"/>
  <c r="U49" i="36"/>
  <c r="V49" i="36"/>
  <c r="W49" i="36"/>
  <c r="X49" i="36"/>
  <c r="Z49" i="36"/>
  <c r="AA49" i="36"/>
  <c r="AB49" i="36"/>
  <c r="AC49" i="36"/>
  <c r="AD49" i="36"/>
  <c r="AE49" i="36"/>
  <c r="AF49" i="36"/>
  <c r="AG49" i="36"/>
  <c r="AH49" i="36"/>
  <c r="G50" i="36"/>
  <c r="H50" i="36"/>
  <c r="I50" i="36"/>
  <c r="J50" i="36"/>
  <c r="K50" i="36"/>
  <c r="L50" i="36"/>
  <c r="M50" i="36"/>
  <c r="N50" i="36"/>
  <c r="O50" i="36"/>
  <c r="P50" i="36"/>
  <c r="Q50" i="36"/>
  <c r="R50" i="36"/>
  <c r="S50" i="36"/>
  <c r="T50" i="36"/>
  <c r="U50" i="36"/>
  <c r="V50" i="36"/>
  <c r="W50" i="36"/>
  <c r="X50" i="36"/>
  <c r="Z50" i="36"/>
  <c r="AA50" i="36"/>
  <c r="AB50" i="36"/>
  <c r="AC50" i="36"/>
  <c r="AD50" i="36"/>
  <c r="AE50" i="36"/>
  <c r="AF50" i="36"/>
  <c r="AG50" i="36"/>
  <c r="AH50" i="36"/>
  <c r="G51" i="36"/>
  <c r="H51" i="36"/>
  <c r="I51" i="36"/>
  <c r="J51" i="36"/>
  <c r="K51" i="36"/>
  <c r="L51" i="36"/>
  <c r="M51" i="36"/>
  <c r="N51" i="36"/>
  <c r="O51" i="36"/>
  <c r="P51" i="36"/>
  <c r="Q51" i="36"/>
  <c r="R51" i="36"/>
  <c r="S51" i="36"/>
  <c r="T51" i="36"/>
  <c r="U51" i="36"/>
  <c r="V51" i="36"/>
  <c r="W51" i="36"/>
  <c r="X51" i="36"/>
  <c r="Z51" i="36"/>
  <c r="AA51" i="36"/>
  <c r="AB51" i="36"/>
  <c r="AC51" i="36"/>
  <c r="AD51" i="36"/>
  <c r="AE51" i="36"/>
  <c r="AF51" i="36"/>
  <c r="AG51" i="36"/>
  <c r="AH51" i="36"/>
  <c r="G52" i="36"/>
  <c r="H52" i="36"/>
  <c r="I52" i="36"/>
  <c r="J52" i="36"/>
  <c r="K52" i="36"/>
  <c r="L52" i="36"/>
  <c r="M52" i="36"/>
  <c r="N52" i="36"/>
  <c r="O52" i="36"/>
  <c r="P52" i="36"/>
  <c r="Q52" i="36"/>
  <c r="R52" i="36"/>
  <c r="S52" i="36"/>
  <c r="T52" i="36"/>
  <c r="U52" i="36"/>
  <c r="V52" i="36"/>
  <c r="W52" i="36"/>
  <c r="X52" i="36"/>
  <c r="Z52" i="36"/>
  <c r="AA52" i="36"/>
  <c r="AB52" i="36"/>
  <c r="AC52" i="36"/>
  <c r="AD52" i="36"/>
  <c r="AE52" i="36"/>
  <c r="AF52" i="36"/>
  <c r="AG52" i="36"/>
  <c r="AH52" i="36"/>
  <c r="G20" i="36"/>
  <c r="H20" i="36"/>
  <c r="I20" i="36"/>
  <c r="J20" i="36"/>
  <c r="K20" i="36"/>
  <c r="L20" i="36"/>
  <c r="M20" i="36"/>
  <c r="N20" i="36"/>
  <c r="O20" i="36"/>
  <c r="P20" i="36"/>
  <c r="Q20" i="36"/>
  <c r="R20" i="36"/>
  <c r="S20" i="36"/>
  <c r="T20" i="36"/>
  <c r="U20" i="36"/>
  <c r="V20" i="36"/>
  <c r="W20" i="36"/>
  <c r="X20" i="36"/>
  <c r="Z20" i="36"/>
  <c r="AA20" i="36"/>
  <c r="AB20" i="36"/>
  <c r="AC20" i="36"/>
  <c r="AD20" i="36"/>
  <c r="AE20" i="36"/>
  <c r="AF20" i="36"/>
  <c r="AG20" i="36"/>
  <c r="AH20" i="36"/>
  <c r="AK58" i="36" l="1"/>
  <c r="AL49" i="36"/>
  <c r="AL33" i="36"/>
  <c r="AL74" i="36"/>
  <c r="AK66" i="36"/>
  <c r="AL58" i="36"/>
  <c r="AL37" i="36"/>
  <c r="AL25" i="36"/>
  <c r="AL62" i="36"/>
  <c r="AL41" i="36"/>
  <c r="AL29" i="36"/>
  <c r="AL66" i="36"/>
  <c r="AK62" i="36"/>
  <c r="AM65" i="36"/>
  <c r="AM61" i="36"/>
  <c r="AK74" i="36"/>
  <c r="AM73" i="36"/>
  <c r="AK71" i="36"/>
  <c r="AK67" i="36"/>
  <c r="AK75" i="36"/>
  <c r="AL70" i="36"/>
  <c r="AK70" i="36"/>
  <c r="AM69" i="36"/>
  <c r="AK63" i="36"/>
  <c r="AK59" i="36"/>
  <c r="AM60" i="36"/>
  <c r="AM76" i="36"/>
  <c r="AM72" i="36"/>
  <c r="AM68" i="36"/>
  <c r="AM64" i="36"/>
  <c r="AL51" i="36"/>
  <c r="AL47" i="36"/>
  <c r="AL43" i="36"/>
  <c r="AL35" i="36"/>
  <c r="AL27" i="36"/>
  <c r="AL39" i="36"/>
  <c r="AL31" i="36"/>
  <c r="AL76" i="36"/>
  <c r="AL72" i="36"/>
  <c r="AL68" i="36"/>
  <c r="AL64" i="36"/>
  <c r="AL60" i="36"/>
  <c r="AL45" i="36"/>
  <c r="AK41" i="36"/>
  <c r="AK49" i="36"/>
  <c r="AK33" i="36"/>
  <c r="AK45" i="36"/>
  <c r="AK37" i="36"/>
  <c r="AK29" i="36"/>
  <c r="AL75" i="36"/>
  <c r="AL73" i="36"/>
  <c r="AL71" i="36"/>
  <c r="AL69" i="36"/>
  <c r="AL67" i="36"/>
  <c r="AL65" i="36"/>
  <c r="AL63" i="36"/>
  <c r="AL61" i="36"/>
  <c r="AL59" i="36"/>
  <c r="AM75" i="36"/>
  <c r="AK73" i="36"/>
  <c r="AM71" i="36"/>
  <c r="AK69" i="36"/>
  <c r="AM67" i="36"/>
  <c r="AK65" i="36"/>
  <c r="AM63" i="36"/>
  <c r="AK61" i="36"/>
  <c r="AM59" i="36"/>
  <c r="AM47" i="36"/>
  <c r="AM51" i="36"/>
  <c r="AM43" i="36"/>
  <c r="AM39" i="36"/>
  <c r="AM35" i="36"/>
  <c r="AM31" i="36"/>
  <c r="AM27" i="36"/>
  <c r="AL52" i="36"/>
  <c r="AL50" i="36"/>
  <c r="AL44" i="36"/>
  <c r="AL42" i="36"/>
  <c r="AL48" i="36"/>
  <c r="AL46" i="36"/>
  <c r="AK46" i="36"/>
  <c r="AL40" i="36"/>
  <c r="AL38" i="36"/>
  <c r="AL36" i="36"/>
  <c r="AL34" i="36"/>
  <c r="AL32" i="36"/>
  <c r="AL30" i="36"/>
  <c r="AL28" i="36"/>
  <c r="AL26" i="36"/>
  <c r="AK52" i="36"/>
  <c r="AK48" i="36"/>
  <c r="AK50" i="36"/>
  <c r="AK44" i="36"/>
  <c r="AK42" i="36"/>
  <c r="AK40" i="36"/>
  <c r="AK38" i="36"/>
  <c r="AK36" i="36"/>
  <c r="AK34" i="36"/>
  <c r="AK32" i="36"/>
  <c r="AK30" i="36"/>
  <c r="AK28" i="36"/>
  <c r="AK26" i="36"/>
  <c r="AM52" i="36"/>
  <c r="AM50" i="36"/>
  <c r="AM48" i="36"/>
  <c r="AM46" i="36"/>
  <c r="AM44" i="36"/>
  <c r="AM42" i="36"/>
  <c r="AM40" i="36"/>
  <c r="AM38" i="36"/>
  <c r="AM36" i="36"/>
  <c r="AM34" i="36"/>
  <c r="AM32" i="36"/>
  <c r="AM30" i="36"/>
  <c r="AM28" i="36"/>
  <c r="AM26" i="36"/>
  <c r="AK76" i="36"/>
  <c r="AM74" i="36"/>
  <c r="AK72" i="36"/>
  <c r="AM70" i="36"/>
  <c r="AK68" i="36"/>
  <c r="AM66" i="36"/>
  <c r="AK64" i="36"/>
  <c r="AM62" i="36"/>
  <c r="AK60" i="36"/>
  <c r="AM58" i="36"/>
  <c r="AK51" i="36"/>
  <c r="AM49" i="36"/>
  <c r="AK47" i="36"/>
  <c r="AM45" i="36"/>
  <c r="AK43" i="36"/>
  <c r="AM41" i="36"/>
  <c r="AK39" i="36"/>
  <c r="AM37" i="36"/>
  <c r="AK35" i="36"/>
  <c r="AM33" i="36"/>
  <c r="AK31" i="36"/>
  <c r="AM29" i="36"/>
  <c r="AK27" i="36"/>
  <c r="AM25" i="36"/>
  <c r="AK20" i="36"/>
  <c r="AM20" i="36"/>
  <c r="AK25" i="36"/>
  <c r="AL20" i="36"/>
  <c r="AH86" i="36"/>
  <c r="AH87" i="36"/>
  <c r="AH88" i="36"/>
  <c r="AH89" i="36"/>
  <c r="AH90" i="36"/>
  <c r="AH91" i="36"/>
  <c r="AH92" i="36"/>
  <c r="AH93" i="36"/>
  <c r="AH94" i="36"/>
  <c r="AH95" i="36"/>
  <c r="AH96" i="36"/>
  <c r="AH97" i="36"/>
  <c r="AH98" i="36"/>
  <c r="AH99" i="36"/>
  <c r="AH100" i="36"/>
  <c r="AH101" i="36"/>
  <c r="AH102" i="36"/>
  <c r="AH103" i="36"/>
  <c r="AH104" i="36"/>
  <c r="AH105" i="36"/>
  <c r="AH106" i="36"/>
  <c r="AH107" i="36"/>
  <c r="AH108" i="36"/>
  <c r="AH109" i="36"/>
  <c r="AH110" i="36"/>
  <c r="AH111" i="36"/>
  <c r="AH112" i="36"/>
  <c r="AH113" i="36"/>
  <c r="AH114" i="36"/>
  <c r="AH115" i="36"/>
  <c r="AH116" i="36"/>
  <c r="AH117" i="36"/>
  <c r="AH118" i="36"/>
  <c r="AH119" i="36"/>
  <c r="AH120" i="36"/>
  <c r="AH121" i="36"/>
  <c r="AH122" i="36"/>
  <c r="AH123" i="36"/>
  <c r="AH124" i="36"/>
  <c r="AH125" i="36"/>
  <c r="AH126" i="36"/>
  <c r="AH127" i="36"/>
  <c r="AH128" i="36"/>
  <c r="AH129" i="36"/>
  <c r="AH130" i="36"/>
  <c r="AH131" i="36"/>
  <c r="AH132" i="36"/>
  <c r="AH133" i="36"/>
  <c r="AH134" i="36"/>
  <c r="AH135" i="36"/>
  <c r="AH136" i="36"/>
  <c r="AH137" i="36"/>
  <c r="AH138" i="36"/>
  <c r="AH139" i="36"/>
  <c r="AH140" i="36"/>
  <c r="AH141" i="36"/>
  <c r="AH142" i="36"/>
  <c r="AH143" i="36"/>
  <c r="AH144" i="36"/>
  <c r="AH145" i="36"/>
  <c r="AH146" i="36"/>
  <c r="AH147" i="36"/>
  <c r="AH148" i="36"/>
  <c r="AH149" i="36"/>
  <c r="AH150" i="36"/>
  <c r="AG86" i="36"/>
  <c r="AG87" i="36"/>
  <c r="AG88" i="36"/>
  <c r="AG89" i="36"/>
  <c r="AG90" i="36"/>
  <c r="AG91" i="36"/>
  <c r="AG92" i="36"/>
  <c r="AG93" i="36"/>
  <c r="AG94" i="36"/>
  <c r="AG95" i="36"/>
  <c r="AG96" i="36"/>
  <c r="AG97" i="36"/>
  <c r="AG98" i="36"/>
  <c r="AG99" i="36"/>
  <c r="AG100" i="36"/>
  <c r="AG101" i="36"/>
  <c r="AG102" i="36"/>
  <c r="AG103" i="36"/>
  <c r="AG104" i="36"/>
  <c r="AG105" i="36"/>
  <c r="AG106" i="36"/>
  <c r="AG107" i="36"/>
  <c r="AG108" i="36"/>
  <c r="AG109" i="36"/>
  <c r="AG110" i="36"/>
  <c r="AG111" i="36"/>
  <c r="AG112" i="36"/>
  <c r="AG113" i="36"/>
  <c r="AG114" i="36"/>
  <c r="AG115" i="36"/>
  <c r="AG116" i="36"/>
  <c r="AG117" i="36"/>
  <c r="AG118" i="36"/>
  <c r="AG119" i="36"/>
  <c r="AG120" i="36"/>
  <c r="AG121" i="36"/>
  <c r="AG122" i="36"/>
  <c r="AG123" i="36"/>
  <c r="AG124" i="36"/>
  <c r="AG125" i="36"/>
  <c r="AG126" i="36"/>
  <c r="AG127" i="36"/>
  <c r="AG128" i="36"/>
  <c r="AG129" i="36"/>
  <c r="AG130" i="36"/>
  <c r="AG131" i="36"/>
  <c r="AG132" i="36"/>
  <c r="AG133" i="36"/>
  <c r="AG134" i="36"/>
  <c r="AG135" i="36"/>
  <c r="AG136" i="36"/>
  <c r="AG137" i="36"/>
  <c r="AG138" i="36"/>
  <c r="AG139" i="36"/>
  <c r="AG140" i="36"/>
  <c r="AG141" i="36"/>
  <c r="AG142" i="36"/>
  <c r="AG143" i="36"/>
  <c r="AG144" i="36"/>
  <c r="AG145" i="36"/>
  <c r="AG146" i="36"/>
  <c r="AG147" i="36"/>
  <c r="AG148" i="36"/>
  <c r="AG149" i="36"/>
  <c r="AG150" i="36"/>
  <c r="AF86" i="36"/>
  <c r="AF87" i="36"/>
  <c r="AF88" i="36"/>
  <c r="AF89" i="36"/>
  <c r="AF90" i="36"/>
  <c r="AF91" i="36"/>
  <c r="AF92" i="36"/>
  <c r="AF93" i="36"/>
  <c r="AF94" i="36"/>
  <c r="AF95" i="36"/>
  <c r="AF96" i="36"/>
  <c r="AF97" i="36"/>
  <c r="AF98" i="36"/>
  <c r="AF99" i="36"/>
  <c r="AF100" i="36"/>
  <c r="AF101" i="36"/>
  <c r="AF102" i="36"/>
  <c r="AF103" i="36"/>
  <c r="AF104" i="36"/>
  <c r="AF105" i="36"/>
  <c r="AF106" i="36"/>
  <c r="AF107" i="36"/>
  <c r="AF108" i="36"/>
  <c r="AF109" i="36"/>
  <c r="AF110" i="36"/>
  <c r="AF111" i="36"/>
  <c r="AF112" i="36"/>
  <c r="AF113" i="36"/>
  <c r="AF114" i="36"/>
  <c r="AF115" i="36"/>
  <c r="AF116" i="36"/>
  <c r="AF117" i="36"/>
  <c r="AF118" i="36"/>
  <c r="AF119" i="36"/>
  <c r="AF120" i="36"/>
  <c r="AF121" i="36"/>
  <c r="AF122" i="36"/>
  <c r="AF123" i="36"/>
  <c r="AF124" i="36"/>
  <c r="AF125" i="36"/>
  <c r="AF126" i="36"/>
  <c r="AF127" i="36"/>
  <c r="AF128" i="36"/>
  <c r="AF129" i="36"/>
  <c r="AF130" i="36"/>
  <c r="AF131" i="36"/>
  <c r="AF132" i="36"/>
  <c r="AF133" i="36"/>
  <c r="AF134" i="36"/>
  <c r="AF135" i="36"/>
  <c r="AF136" i="36"/>
  <c r="AF137" i="36"/>
  <c r="AF138" i="36"/>
  <c r="AF139" i="36"/>
  <c r="AF140" i="36"/>
  <c r="AF141" i="36"/>
  <c r="AF142" i="36"/>
  <c r="AF143" i="36"/>
  <c r="AF144" i="36"/>
  <c r="AF145" i="36"/>
  <c r="AF146" i="36"/>
  <c r="AF147" i="36"/>
  <c r="AF148" i="36"/>
  <c r="AF149" i="36"/>
  <c r="AE86" i="36"/>
  <c r="AE87" i="36"/>
  <c r="AE88" i="36"/>
  <c r="AE89" i="36"/>
  <c r="AE90" i="36"/>
  <c r="AE91" i="36"/>
  <c r="AE92" i="36"/>
  <c r="AE93" i="36"/>
  <c r="AE94" i="36"/>
  <c r="AE95" i="36"/>
  <c r="AE96" i="36"/>
  <c r="AE97" i="36"/>
  <c r="AE98" i="36"/>
  <c r="AE99" i="36"/>
  <c r="AE100" i="36"/>
  <c r="AE101" i="36"/>
  <c r="AE102" i="36"/>
  <c r="AE103" i="36"/>
  <c r="AE104" i="36"/>
  <c r="AE105" i="36"/>
  <c r="AE106" i="36"/>
  <c r="AE107" i="36"/>
  <c r="AE108" i="36"/>
  <c r="AE109" i="36"/>
  <c r="AE110" i="36"/>
  <c r="AE111" i="36"/>
  <c r="AE112" i="36"/>
  <c r="AE113" i="36"/>
  <c r="AE114" i="36"/>
  <c r="AE115" i="36"/>
  <c r="AE116" i="36"/>
  <c r="AE117" i="36"/>
  <c r="AE118" i="36"/>
  <c r="AE119" i="36"/>
  <c r="AE120" i="36"/>
  <c r="AE121" i="36"/>
  <c r="AE122" i="36"/>
  <c r="AE123" i="36"/>
  <c r="AE124" i="36"/>
  <c r="AE125" i="36"/>
  <c r="AE126" i="36"/>
  <c r="AE127" i="36"/>
  <c r="AE128" i="36"/>
  <c r="AE129" i="36"/>
  <c r="AE130" i="36"/>
  <c r="AE131" i="36"/>
  <c r="AE132" i="36"/>
  <c r="AE133" i="36"/>
  <c r="AE134" i="36"/>
  <c r="AE135" i="36"/>
  <c r="AE136" i="36"/>
  <c r="AE137" i="36"/>
  <c r="AE138" i="36"/>
  <c r="AE139" i="36"/>
  <c r="AE140" i="36"/>
  <c r="AE141" i="36"/>
  <c r="AE142" i="36"/>
  <c r="AE143" i="36"/>
  <c r="AE144" i="36"/>
  <c r="AE145" i="36"/>
  <c r="AE146" i="36"/>
  <c r="AE147" i="36"/>
  <c r="AE148" i="36"/>
  <c r="AE149" i="36"/>
  <c r="AD86" i="36"/>
  <c r="AD87" i="36"/>
  <c r="AD88" i="36"/>
  <c r="AD89" i="36"/>
  <c r="AD90" i="36"/>
  <c r="AD91" i="36"/>
  <c r="AD92" i="36"/>
  <c r="AD93" i="36"/>
  <c r="AD94" i="36"/>
  <c r="AD95" i="36"/>
  <c r="AD96" i="36"/>
  <c r="AD97" i="36"/>
  <c r="AD98" i="36"/>
  <c r="AD99" i="36"/>
  <c r="AD100" i="36"/>
  <c r="AD101" i="36"/>
  <c r="AD102" i="36"/>
  <c r="AD103" i="36"/>
  <c r="AD104" i="36"/>
  <c r="AD105" i="36"/>
  <c r="AD106" i="36"/>
  <c r="AD107" i="36"/>
  <c r="AD108" i="36"/>
  <c r="AD109" i="36"/>
  <c r="AD110" i="36"/>
  <c r="AD111" i="36"/>
  <c r="AD112" i="36"/>
  <c r="AD113" i="36"/>
  <c r="AD114" i="36"/>
  <c r="AD115" i="36"/>
  <c r="AD116" i="36"/>
  <c r="AD117" i="36"/>
  <c r="AD118" i="36"/>
  <c r="AD119" i="36"/>
  <c r="AD120" i="36"/>
  <c r="AD121" i="36"/>
  <c r="AD122" i="36"/>
  <c r="AD123" i="36"/>
  <c r="AD124" i="36"/>
  <c r="AD125" i="36"/>
  <c r="AD126" i="36"/>
  <c r="AD127" i="36"/>
  <c r="AD128" i="36"/>
  <c r="AD129" i="36"/>
  <c r="AD130" i="36"/>
  <c r="AD131" i="36"/>
  <c r="AD132" i="36"/>
  <c r="AD133" i="36"/>
  <c r="AD134" i="36"/>
  <c r="AD135" i="36"/>
  <c r="AD136" i="36"/>
  <c r="AD137" i="36"/>
  <c r="AD138" i="36"/>
  <c r="AD139" i="36"/>
  <c r="AD140" i="36"/>
  <c r="AD141" i="36"/>
  <c r="AD142" i="36"/>
  <c r="AD143" i="36"/>
  <c r="AD144" i="36"/>
  <c r="AD145" i="36"/>
  <c r="AD146" i="36"/>
  <c r="AD147" i="36"/>
  <c r="AD148" i="36"/>
  <c r="AD149" i="36"/>
  <c r="AD150" i="36"/>
  <c r="AC86" i="36"/>
  <c r="AC87" i="36"/>
  <c r="AC88" i="36"/>
  <c r="AC89" i="36"/>
  <c r="AC90" i="36"/>
  <c r="AC91" i="36"/>
  <c r="AC92" i="36"/>
  <c r="AC93" i="36"/>
  <c r="AC94" i="36"/>
  <c r="AC95" i="36"/>
  <c r="AC96" i="36"/>
  <c r="AC97" i="36"/>
  <c r="AC98" i="36"/>
  <c r="AC99" i="36"/>
  <c r="AC100" i="36"/>
  <c r="AC101" i="36"/>
  <c r="AC102" i="36"/>
  <c r="AC103" i="36"/>
  <c r="AC104" i="36"/>
  <c r="AC105" i="36"/>
  <c r="AC106" i="36"/>
  <c r="AC107" i="36"/>
  <c r="AC108" i="36"/>
  <c r="AC109" i="36"/>
  <c r="AC110" i="36"/>
  <c r="AC111" i="36"/>
  <c r="AC112" i="36"/>
  <c r="AC113" i="36"/>
  <c r="AC114" i="36"/>
  <c r="AC115" i="36"/>
  <c r="AC116" i="36"/>
  <c r="AC117" i="36"/>
  <c r="AC118" i="36"/>
  <c r="AC119" i="36"/>
  <c r="AC120" i="36"/>
  <c r="AC121" i="36"/>
  <c r="AC122" i="36"/>
  <c r="AC123" i="36"/>
  <c r="AC124" i="36"/>
  <c r="AC125" i="36"/>
  <c r="AC126" i="36"/>
  <c r="AC127" i="36"/>
  <c r="AC128" i="36"/>
  <c r="AC129" i="36"/>
  <c r="AC130" i="36"/>
  <c r="AC131" i="36"/>
  <c r="AC132" i="36"/>
  <c r="AC133" i="36"/>
  <c r="AC134" i="36"/>
  <c r="AC135" i="36"/>
  <c r="AC136" i="36"/>
  <c r="AC137" i="36"/>
  <c r="AC138" i="36"/>
  <c r="AC139" i="36"/>
  <c r="AC140" i="36"/>
  <c r="AC141" i="36"/>
  <c r="AC142" i="36"/>
  <c r="AC143" i="36"/>
  <c r="AC144" i="36"/>
  <c r="AC145" i="36"/>
  <c r="AC146" i="36"/>
  <c r="AC147" i="36"/>
  <c r="AC148" i="36"/>
  <c r="AC149" i="36"/>
  <c r="AC150" i="36"/>
  <c r="AB86" i="36"/>
  <c r="AB87" i="36"/>
  <c r="AB88" i="36"/>
  <c r="AB89" i="36"/>
  <c r="AB90" i="36"/>
  <c r="AB91" i="36"/>
  <c r="AB92" i="36"/>
  <c r="AB93" i="36"/>
  <c r="AB94" i="36"/>
  <c r="AB95" i="36"/>
  <c r="AB96" i="36"/>
  <c r="AB97" i="36"/>
  <c r="AB98" i="36"/>
  <c r="AB99" i="36"/>
  <c r="AB100" i="36"/>
  <c r="AB101" i="36"/>
  <c r="AB102" i="36"/>
  <c r="AB103" i="36"/>
  <c r="AB104" i="36"/>
  <c r="AB105" i="36"/>
  <c r="AB106" i="36"/>
  <c r="AB107" i="36"/>
  <c r="AB108" i="36"/>
  <c r="AB109" i="36"/>
  <c r="AB110" i="36"/>
  <c r="AB111" i="36"/>
  <c r="AB112" i="36"/>
  <c r="AB113" i="36"/>
  <c r="AB114" i="36"/>
  <c r="AB115" i="36"/>
  <c r="AB117" i="36"/>
  <c r="AB118" i="36"/>
  <c r="AB119" i="36"/>
  <c r="AB120" i="36"/>
  <c r="AB121" i="36"/>
  <c r="AB122" i="36"/>
  <c r="AB123" i="36"/>
  <c r="AB124" i="36"/>
  <c r="AB125" i="36"/>
  <c r="AB126" i="36"/>
  <c r="AB127" i="36"/>
  <c r="AB128" i="36"/>
  <c r="AB129" i="36"/>
  <c r="AB130" i="36"/>
  <c r="AB131" i="36"/>
  <c r="AB132" i="36"/>
  <c r="AB133" i="36"/>
  <c r="AB134" i="36"/>
  <c r="AB135" i="36"/>
  <c r="AB136" i="36"/>
  <c r="AB137" i="36"/>
  <c r="AB138" i="36"/>
  <c r="AB139" i="36"/>
  <c r="AB140" i="36"/>
  <c r="AB141" i="36"/>
  <c r="AB142" i="36"/>
  <c r="AB143" i="36"/>
  <c r="AB145" i="36"/>
  <c r="AB146" i="36"/>
  <c r="AB147" i="36"/>
  <c r="AB148" i="36"/>
  <c r="AB149" i="36"/>
  <c r="AA86" i="36"/>
  <c r="AA87" i="36"/>
  <c r="AA88" i="36"/>
  <c r="AA89" i="36"/>
  <c r="AA90" i="36"/>
  <c r="AA91" i="36"/>
  <c r="AA92" i="36"/>
  <c r="AA93" i="36"/>
  <c r="AA94" i="36"/>
  <c r="AA95" i="36"/>
  <c r="AA96" i="36"/>
  <c r="AA97" i="36"/>
  <c r="AA98" i="36"/>
  <c r="AA99" i="36"/>
  <c r="AA100" i="36"/>
  <c r="AA101" i="36"/>
  <c r="AA102" i="36"/>
  <c r="AA103" i="36"/>
  <c r="AA104" i="36"/>
  <c r="AA105" i="36"/>
  <c r="AA106" i="36"/>
  <c r="AA107" i="36"/>
  <c r="AA108" i="36"/>
  <c r="AA109" i="36"/>
  <c r="AA110" i="36"/>
  <c r="AA111" i="36"/>
  <c r="AA112" i="36"/>
  <c r="AA113" i="36"/>
  <c r="AA114" i="36"/>
  <c r="AA115" i="36"/>
  <c r="AA116" i="36"/>
  <c r="AA117" i="36"/>
  <c r="AA118" i="36"/>
  <c r="AA119" i="36"/>
  <c r="AA120" i="36"/>
  <c r="AA121" i="36"/>
  <c r="AA122" i="36"/>
  <c r="AA123" i="36"/>
  <c r="AA124" i="36"/>
  <c r="AA125" i="36"/>
  <c r="AA126" i="36"/>
  <c r="AA127" i="36"/>
  <c r="AA128" i="36"/>
  <c r="AA129" i="36"/>
  <c r="AA130" i="36"/>
  <c r="AA131" i="36"/>
  <c r="AA132" i="36"/>
  <c r="AA133" i="36"/>
  <c r="AA134" i="36"/>
  <c r="AA135" i="36"/>
  <c r="AA136" i="36"/>
  <c r="AA137" i="36"/>
  <c r="AA138" i="36"/>
  <c r="AA139" i="36"/>
  <c r="AA140" i="36"/>
  <c r="AA141" i="36"/>
  <c r="AA142" i="36"/>
  <c r="AA143" i="36"/>
  <c r="AA144" i="36"/>
  <c r="AA145" i="36"/>
  <c r="AA146" i="36"/>
  <c r="AA147" i="36"/>
  <c r="AA148" i="36"/>
  <c r="AA149" i="36"/>
  <c r="AA150" i="36"/>
  <c r="Z86" i="36"/>
  <c r="Z87" i="36"/>
  <c r="Z88" i="36"/>
  <c r="Z89" i="36"/>
  <c r="Z90" i="36"/>
  <c r="Z91" i="36"/>
  <c r="Z92" i="36"/>
  <c r="Z93" i="36"/>
  <c r="Z94" i="36"/>
  <c r="Z95" i="36"/>
  <c r="Z96" i="36"/>
  <c r="Z97" i="36"/>
  <c r="Z98" i="36"/>
  <c r="Z99" i="36"/>
  <c r="Z100" i="36"/>
  <c r="Z101" i="36"/>
  <c r="Z102" i="36"/>
  <c r="Z103" i="36"/>
  <c r="Z104" i="36"/>
  <c r="Z105" i="36"/>
  <c r="Z106" i="36"/>
  <c r="Z107" i="36"/>
  <c r="Z108" i="36"/>
  <c r="Z109" i="36"/>
  <c r="Z110" i="36"/>
  <c r="Z111" i="36"/>
  <c r="Z112" i="36"/>
  <c r="Z113" i="36"/>
  <c r="Z114" i="36"/>
  <c r="Z115" i="36"/>
  <c r="Z116" i="36"/>
  <c r="Z117" i="36"/>
  <c r="Z118" i="36"/>
  <c r="Z119" i="36"/>
  <c r="Z120" i="36"/>
  <c r="Z121" i="36"/>
  <c r="Z122" i="36"/>
  <c r="Z123" i="36"/>
  <c r="Z124" i="36"/>
  <c r="Z125" i="36"/>
  <c r="Z126" i="36"/>
  <c r="Z127" i="36"/>
  <c r="Z128" i="36"/>
  <c r="Z129" i="36"/>
  <c r="Z130" i="36"/>
  <c r="Z131" i="36"/>
  <c r="Z132" i="36"/>
  <c r="Z133" i="36"/>
  <c r="Z134" i="36"/>
  <c r="Z135" i="36"/>
  <c r="Z136" i="36"/>
  <c r="Z137" i="36"/>
  <c r="Z138" i="36"/>
  <c r="Z139" i="36"/>
  <c r="Z140" i="36"/>
  <c r="Z141" i="36"/>
  <c r="Z142" i="36"/>
  <c r="Z143" i="36"/>
  <c r="Z144" i="36"/>
  <c r="Z145" i="36"/>
  <c r="Z146" i="36"/>
  <c r="Z147" i="36"/>
  <c r="Z148" i="36"/>
  <c r="Z149" i="36"/>
  <c r="Z150" i="36"/>
  <c r="Y86" i="36"/>
  <c r="Y87" i="36"/>
  <c r="Y88" i="36"/>
  <c r="Y89" i="36"/>
  <c r="Y90" i="36"/>
  <c r="Y91" i="36"/>
  <c r="Y92" i="36"/>
  <c r="Y93" i="36"/>
  <c r="Y94" i="36"/>
  <c r="Y95" i="36"/>
  <c r="Y96" i="36"/>
  <c r="Y97" i="36"/>
  <c r="Y98" i="36"/>
  <c r="Y99" i="36"/>
  <c r="Y100" i="36"/>
  <c r="Y101" i="36"/>
  <c r="Y102" i="36"/>
  <c r="Y103" i="36"/>
  <c r="Y104" i="36"/>
  <c r="Y105" i="36"/>
  <c r="Y106" i="36"/>
  <c r="Y107" i="36"/>
  <c r="Y108" i="36"/>
  <c r="Y109" i="36"/>
  <c r="Y110" i="36"/>
  <c r="Y111" i="36"/>
  <c r="Y112" i="36"/>
  <c r="Y113" i="36"/>
  <c r="Y114" i="36"/>
  <c r="Y115" i="36"/>
  <c r="Y117" i="36"/>
  <c r="Y118" i="36"/>
  <c r="Y119" i="36"/>
  <c r="Y120" i="36"/>
  <c r="Y121" i="36"/>
  <c r="Y122" i="36"/>
  <c r="Y123" i="36"/>
  <c r="Y124" i="36"/>
  <c r="Y125" i="36"/>
  <c r="Y126" i="36"/>
  <c r="Y127" i="36"/>
  <c r="Y128" i="36"/>
  <c r="Y129" i="36"/>
  <c r="Y130" i="36"/>
  <c r="Y131" i="36"/>
  <c r="Y132" i="36"/>
  <c r="Y133" i="36"/>
  <c r="Y134" i="36"/>
  <c r="Y135" i="36"/>
  <c r="Y136" i="36"/>
  <c r="Y137" i="36"/>
  <c r="Y138" i="36"/>
  <c r="Y139" i="36"/>
  <c r="Y140" i="36"/>
  <c r="Y141" i="36"/>
  <c r="Y142" i="36"/>
  <c r="Y143" i="36"/>
  <c r="Y145" i="36"/>
  <c r="Y146" i="36"/>
  <c r="Y147" i="36"/>
  <c r="Y148" i="36"/>
  <c r="Y149" i="36"/>
  <c r="X86" i="36"/>
  <c r="X87" i="36"/>
  <c r="X88" i="36"/>
  <c r="X89" i="36"/>
  <c r="X90" i="36"/>
  <c r="X91" i="36"/>
  <c r="X92" i="36"/>
  <c r="X93" i="36"/>
  <c r="X94" i="36"/>
  <c r="X95" i="36"/>
  <c r="X96" i="36"/>
  <c r="X97" i="36"/>
  <c r="X98" i="36"/>
  <c r="X99" i="36"/>
  <c r="X100" i="36"/>
  <c r="X101" i="36"/>
  <c r="X102" i="36"/>
  <c r="X103" i="36"/>
  <c r="X104" i="36"/>
  <c r="X105" i="36"/>
  <c r="X106" i="36"/>
  <c r="X107" i="36"/>
  <c r="X108" i="36"/>
  <c r="X109" i="36"/>
  <c r="X110" i="36"/>
  <c r="X111" i="36"/>
  <c r="X112" i="36"/>
  <c r="X113" i="36"/>
  <c r="X114" i="36"/>
  <c r="X115" i="36"/>
  <c r="X117" i="36"/>
  <c r="X118" i="36"/>
  <c r="X119" i="36"/>
  <c r="X120" i="36"/>
  <c r="X121" i="36"/>
  <c r="X122" i="36"/>
  <c r="X123" i="36"/>
  <c r="X124" i="36"/>
  <c r="X125" i="36"/>
  <c r="X126" i="36"/>
  <c r="X127" i="36"/>
  <c r="X128" i="36"/>
  <c r="X129" i="36"/>
  <c r="X130" i="36"/>
  <c r="X131" i="36"/>
  <c r="X132" i="36"/>
  <c r="X133" i="36"/>
  <c r="X134" i="36"/>
  <c r="X135" i="36"/>
  <c r="X136" i="36"/>
  <c r="X137" i="36"/>
  <c r="X138" i="36"/>
  <c r="X139" i="36"/>
  <c r="X140" i="36"/>
  <c r="X141" i="36"/>
  <c r="X142" i="36"/>
  <c r="X143" i="36"/>
  <c r="X144" i="36"/>
  <c r="X145" i="36"/>
  <c r="X146" i="36"/>
  <c r="X147" i="36"/>
  <c r="X148" i="36"/>
  <c r="X149" i="36"/>
  <c r="W86" i="36"/>
  <c r="W87" i="36"/>
  <c r="W88" i="36"/>
  <c r="W89" i="36"/>
  <c r="W90" i="36"/>
  <c r="W91" i="36"/>
  <c r="W92" i="36"/>
  <c r="W93" i="36"/>
  <c r="W94" i="36"/>
  <c r="W95" i="36"/>
  <c r="W96" i="36"/>
  <c r="W97" i="36"/>
  <c r="W98" i="36"/>
  <c r="W99" i="36"/>
  <c r="W100" i="36"/>
  <c r="W101" i="36"/>
  <c r="W102" i="36"/>
  <c r="W103" i="36"/>
  <c r="W104" i="36"/>
  <c r="W105" i="36"/>
  <c r="W106" i="36"/>
  <c r="W107" i="36"/>
  <c r="W108" i="36"/>
  <c r="W109" i="36"/>
  <c r="W110" i="36"/>
  <c r="W111" i="36"/>
  <c r="W112" i="36"/>
  <c r="W113" i="36"/>
  <c r="W114" i="36"/>
  <c r="W115" i="36"/>
  <c r="W116" i="36"/>
  <c r="W117" i="36"/>
  <c r="W118" i="36"/>
  <c r="W119" i="36"/>
  <c r="W120" i="36"/>
  <c r="W121" i="36"/>
  <c r="W122" i="36"/>
  <c r="W123" i="36"/>
  <c r="W124" i="36"/>
  <c r="W125" i="36"/>
  <c r="W126" i="36"/>
  <c r="W127" i="36"/>
  <c r="W128" i="36"/>
  <c r="W129" i="36"/>
  <c r="W130" i="36"/>
  <c r="W131" i="36"/>
  <c r="W132" i="36"/>
  <c r="W133" i="36"/>
  <c r="W134" i="36"/>
  <c r="W135" i="36"/>
  <c r="W136" i="36"/>
  <c r="W137" i="36"/>
  <c r="W138" i="36"/>
  <c r="W139" i="36"/>
  <c r="W140" i="36"/>
  <c r="W141" i="36"/>
  <c r="W142" i="36"/>
  <c r="W143" i="36"/>
  <c r="W144" i="36"/>
  <c r="W145" i="36"/>
  <c r="W146" i="36"/>
  <c r="W147" i="36"/>
  <c r="W148" i="36"/>
  <c r="W149" i="36"/>
  <c r="V86" i="36"/>
  <c r="V87" i="36"/>
  <c r="V88" i="36"/>
  <c r="V89" i="36"/>
  <c r="V90" i="36"/>
  <c r="V91" i="36"/>
  <c r="V92" i="36"/>
  <c r="V93" i="36"/>
  <c r="V94" i="36"/>
  <c r="V95" i="36"/>
  <c r="V96" i="36"/>
  <c r="V97" i="36"/>
  <c r="V98" i="36"/>
  <c r="V99" i="36"/>
  <c r="V100" i="36"/>
  <c r="V101" i="36"/>
  <c r="V102" i="36"/>
  <c r="V103" i="36"/>
  <c r="V104" i="36"/>
  <c r="V105" i="36"/>
  <c r="V106" i="36"/>
  <c r="V107" i="36"/>
  <c r="V108" i="36"/>
  <c r="V109" i="36"/>
  <c r="V110" i="36"/>
  <c r="V111" i="36"/>
  <c r="V112" i="36"/>
  <c r="V113" i="36"/>
  <c r="V114" i="36"/>
  <c r="V115" i="36"/>
  <c r="V116" i="36"/>
  <c r="V117" i="36"/>
  <c r="V118" i="36"/>
  <c r="V119" i="36"/>
  <c r="V120" i="36"/>
  <c r="V121" i="36"/>
  <c r="V122" i="36"/>
  <c r="V123" i="36"/>
  <c r="V124" i="36"/>
  <c r="V125" i="36"/>
  <c r="V126" i="36"/>
  <c r="V127" i="36"/>
  <c r="V128" i="36"/>
  <c r="V129" i="36"/>
  <c r="V130" i="36"/>
  <c r="V131" i="36"/>
  <c r="V132" i="36"/>
  <c r="V133" i="36"/>
  <c r="V134" i="36"/>
  <c r="V135" i="36"/>
  <c r="V136" i="36"/>
  <c r="V137" i="36"/>
  <c r="V138" i="36"/>
  <c r="V139" i="36"/>
  <c r="V140" i="36"/>
  <c r="V141" i="36"/>
  <c r="V142" i="36"/>
  <c r="V143" i="36"/>
  <c r="V144" i="36"/>
  <c r="V145" i="36"/>
  <c r="V146" i="36"/>
  <c r="V147" i="36"/>
  <c r="V148" i="36"/>
  <c r="V149" i="36"/>
  <c r="V150" i="36"/>
  <c r="U86" i="36"/>
  <c r="U87" i="36"/>
  <c r="U88" i="36"/>
  <c r="U89" i="36"/>
  <c r="U90" i="36"/>
  <c r="U91" i="36"/>
  <c r="U92" i="36"/>
  <c r="U93" i="36"/>
  <c r="U94" i="36"/>
  <c r="U95" i="36"/>
  <c r="U96" i="36"/>
  <c r="U97" i="36"/>
  <c r="U98" i="36"/>
  <c r="U99" i="36"/>
  <c r="U100" i="36"/>
  <c r="U101" i="36"/>
  <c r="U102" i="36"/>
  <c r="U103" i="36"/>
  <c r="U104" i="36"/>
  <c r="U105" i="36"/>
  <c r="U106" i="36"/>
  <c r="U107" i="36"/>
  <c r="U108" i="36"/>
  <c r="U109" i="36"/>
  <c r="U110" i="36"/>
  <c r="U111" i="36"/>
  <c r="U112" i="36"/>
  <c r="U113" i="36"/>
  <c r="U114" i="36"/>
  <c r="U115" i="36"/>
  <c r="U116" i="36"/>
  <c r="U117" i="36"/>
  <c r="U118" i="36"/>
  <c r="U119" i="36"/>
  <c r="U120" i="36"/>
  <c r="U121" i="36"/>
  <c r="U122" i="36"/>
  <c r="U123" i="36"/>
  <c r="U124" i="36"/>
  <c r="U125" i="36"/>
  <c r="U126" i="36"/>
  <c r="U127" i="36"/>
  <c r="U128" i="36"/>
  <c r="U129" i="36"/>
  <c r="U130" i="36"/>
  <c r="U131" i="36"/>
  <c r="U132" i="36"/>
  <c r="U133" i="36"/>
  <c r="U134" i="36"/>
  <c r="U135" i="36"/>
  <c r="U136" i="36"/>
  <c r="U137" i="36"/>
  <c r="U138" i="36"/>
  <c r="U139" i="36"/>
  <c r="U140" i="36"/>
  <c r="U141" i="36"/>
  <c r="U142" i="36"/>
  <c r="U143" i="36"/>
  <c r="U144" i="36"/>
  <c r="U145" i="36"/>
  <c r="U146" i="36"/>
  <c r="U147" i="36"/>
  <c r="U148" i="36"/>
  <c r="U149" i="36"/>
  <c r="U150" i="36"/>
  <c r="T86" i="36"/>
  <c r="T87" i="36"/>
  <c r="T88" i="36"/>
  <c r="T89" i="36"/>
  <c r="T90" i="36"/>
  <c r="T91" i="36"/>
  <c r="T92" i="36"/>
  <c r="T93" i="36"/>
  <c r="T94" i="36"/>
  <c r="T95" i="36"/>
  <c r="T96" i="36"/>
  <c r="T97" i="36"/>
  <c r="T98" i="36"/>
  <c r="T99" i="36"/>
  <c r="T100" i="36"/>
  <c r="T101" i="36"/>
  <c r="T102" i="36"/>
  <c r="T103" i="36"/>
  <c r="T104" i="36"/>
  <c r="T105" i="36"/>
  <c r="T106" i="36"/>
  <c r="T107" i="36"/>
  <c r="T108" i="36"/>
  <c r="T109" i="36"/>
  <c r="T110" i="36"/>
  <c r="T111" i="36"/>
  <c r="T112" i="36"/>
  <c r="T113" i="36"/>
  <c r="T114" i="36"/>
  <c r="T115" i="36"/>
  <c r="T116" i="36"/>
  <c r="T117" i="36"/>
  <c r="T118" i="36"/>
  <c r="T119" i="36"/>
  <c r="T120" i="36"/>
  <c r="T121" i="36"/>
  <c r="T122" i="36"/>
  <c r="T123" i="36"/>
  <c r="T124" i="36"/>
  <c r="T125" i="36"/>
  <c r="T126" i="36"/>
  <c r="T127" i="36"/>
  <c r="T128" i="36"/>
  <c r="T129" i="36"/>
  <c r="T130" i="36"/>
  <c r="T131" i="36"/>
  <c r="T132" i="36"/>
  <c r="T133" i="36"/>
  <c r="T134" i="36"/>
  <c r="T135" i="36"/>
  <c r="T136" i="36"/>
  <c r="T137" i="36"/>
  <c r="T138" i="36"/>
  <c r="T139" i="36"/>
  <c r="T140" i="36"/>
  <c r="T141" i="36"/>
  <c r="T142" i="36"/>
  <c r="T143" i="36"/>
  <c r="T144" i="36"/>
  <c r="T145" i="36"/>
  <c r="T146" i="36"/>
  <c r="T147" i="36"/>
  <c r="T148" i="36"/>
  <c r="T149" i="36"/>
  <c r="S86" i="36"/>
  <c r="S87" i="36"/>
  <c r="S88" i="36"/>
  <c r="S89" i="36"/>
  <c r="S90" i="36"/>
  <c r="S91" i="36"/>
  <c r="S92" i="36"/>
  <c r="S93" i="36"/>
  <c r="S94" i="36"/>
  <c r="S95" i="36"/>
  <c r="S96" i="36"/>
  <c r="S97" i="36"/>
  <c r="S98" i="36"/>
  <c r="S99" i="36"/>
  <c r="S100" i="36"/>
  <c r="S101" i="36"/>
  <c r="S102" i="36"/>
  <c r="S103" i="36"/>
  <c r="S104" i="36"/>
  <c r="S105" i="36"/>
  <c r="S106" i="36"/>
  <c r="S107" i="36"/>
  <c r="S108" i="36"/>
  <c r="S109" i="36"/>
  <c r="S110" i="36"/>
  <c r="S111" i="36"/>
  <c r="S112" i="36"/>
  <c r="S113" i="36"/>
  <c r="S114" i="36"/>
  <c r="S115" i="36"/>
  <c r="S116" i="36"/>
  <c r="S117" i="36"/>
  <c r="S118" i="36"/>
  <c r="S119" i="36"/>
  <c r="S120" i="36"/>
  <c r="S121" i="36"/>
  <c r="S122" i="36"/>
  <c r="S123" i="36"/>
  <c r="S124" i="36"/>
  <c r="S125" i="36"/>
  <c r="S126" i="36"/>
  <c r="S127" i="36"/>
  <c r="S128" i="36"/>
  <c r="S129" i="36"/>
  <c r="S130" i="36"/>
  <c r="S131" i="36"/>
  <c r="S132" i="36"/>
  <c r="S133" i="36"/>
  <c r="S134" i="36"/>
  <c r="S135" i="36"/>
  <c r="S136" i="36"/>
  <c r="S137" i="36"/>
  <c r="S138" i="36"/>
  <c r="S139" i="36"/>
  <c r="S140" i="36"/>
  <c r="S141" i="36"/>
  <c r="S142" i="36"/>
  <c r="S143" i="36"/>
  <c r="S144" i="36"/>
  <c r="S145" i="36"/>
  <c r="S146" i="36"/>
  <c r="S147" i="36"/>
  <c r="S148" i="36"/>
  <c r="S149" i="36"/>
  <c r="R86" i="36"/>
  <c r="R87" i="36"/>
  <c r="R88" i="36"/>
  <c r="R89" i="36"/>
  <c r="R90" i="36"/>
  <c r="R91" i="36"/>
  <c r="R92" i="36"/>
  <c r="R93" i="36"/>
  <c r="R94" i="36"/>
  <c r="R95" i="36"/>
  <c r="R96" i="36"/>
  <c r="R97" i="36"/>
  <c r="R98" i="36"/>
  <c r="R99" i="36"/>
  <c r="R100" i="36"/>
  <c r="R101" i="36"/>
  <c r="R102" i="36"/>
  <c r="R103" i="36"/>
  <c r="R104" i="36"/>
  <c r="R105" i="36"/>
  <c r="R106" i="36"/>
  <c r="R107" i="36"/>
  <c r="R108" i="36"/>
  <c r="R109" i="36"/>
  <c r="R110" i="36"/>
  <c r="R111" i="36"/>
  <c r="R112" i="36"/>
  <c r="R113" i="36"/>
  <c r="R114" i="36"/>
  <c r="R115" i="36"/>
  <c r="R116" i="36"/>
  <c r="R117" i="36"/>
  <c r="R118" i="36"/>
  <c r="R119" i="36"/>
  <c r="R120" i="36"/>
  <c r="R121" i="36"/>
  <c r="R122" i="36"/>
  <c r="R123" i="36"/>
  <c r="R124" i="36"/>
  <c r="R125" i="36"/>
  <c r="R126" i="36"/>
  <c r="R127" i="36"/>
  <c r="R128" i="36"/>
  <c r="R129" i="36"/>
  <c r="R130" i="36"/>
  <c r="R131" i="36"/>
  <c r="R132" i="36"/>
  <c r="R133" i="36"/>
  <c r="R134" i="36"/>
  <c r="R135" i="36"/>
  <c r="R136" i="36"/>
  <c r="R137" i="36"/>
  <c r="R138" i="36"/>
  <c r="R139" i="36"/>
  <c r="R140" i="36"/>
  <c r="R141" i="36"/>
  <c r="R142" i="36"/>
  <c r="R143" i="36"/>
  <c r="R144" i="36"/>
  <c r="R145" i="36"/>
  <c r="R146" i="36"/>
  <c r="R147" i="36"/>
  <c r="R148" i="36"/>
  <c r="R149" i="36"/>
  <c r="Q86" i="36"/>
  <c r="Q87" i="36"/>
  <c r="Q88" i="36"/>
  <c r="Q89" i="36"/>
  <c r="Q90" i="36"/>
  <c r="Q91" i="36"/>
  <c r="Q92" i="36"/>
  <c r="Q93" i="36"/>
  <c r="Q94" i="36"/>
  <c r="Q95" i="36"/>
  <c r="Q96" i="36"/>
  <c r="Q97" i="36"/>
  <c r="Q98" i="36"/>
  <c r="Q99" i="36"/>
  <c r="Q100" i="36"/>
  <c r="Q101" i="36"/>
  <c r="Q102" i="36"/>
  <c r="Q103" i="36"/>
  <c r="Q104" i="36"/>
  <c r="Q105" i="36"/>
  <c r="Q106" i="36"/>
  <c r="Q107" i="36"/>
  <c r="Q108" i="36"/>
  <c r="Q109" i="36"/>
  <c r="Q110" i="36"/>
  <c r="Q111" i="36"/>
  <c r="Q112" i="36"/>
  <c r="Q113" i="36"/>
  <c r="Q114" i="36"/>
  <c r="Q115" i="36"/>
  <c r="Q116" i="36"/>
  <c r="Q117" i="36"/>
  <c r="Q118" i="36"/>
  <c r="Q119" i="36"/>
  <c r="Q120" i="36"/>
  <c r="Q121" i="36"/>
  <c r="Q122" i="36"/>
  <c r="Q123" i="36"/>
  <c r="Q124" i="36"/>
  <c r="Q125" i="36"/>
  <c r="Q126" i="36"/>
  <c r="Q127" i="36"/>
  <c r="Q128" i="36"/>
  <c r="Q129" i="36"/>
  <c r="Q130" i="36"/>
  <c r="Q131" i="36"/>
  <c r="Q132" i="36"/>
  <c r="Q133" i="36"/>
  <c r="Q134" i="36"/>
  <c r="Q135" i="36"/>
  <c r="Q136" i="36"/>
  <c r="Q137" i="36"/>
  <c r="Q138" i="36"/>
  <c r="Q139" i="36"/>
  <c r="Q140" i="36"/>
  <c r="Q141" i="36"/>
  <c r="Q142" i="36"/>
  <c r="Q143" i="36"/>
  <c r="Q144" i="36"/>
  <c r="Q145" i="36"/>
  <c r="Q146" i="36"/>
  <c r="Q147" i="36"/>
  <c r="Q148" i="36"/>
  <c r="Q149" i="36"/>
  <c r="Q150" i="36"/>
  <c r="P86" i="36"/>
  <c r="P87" i="36"/>
  <c r="P88" i="36"/>
  <c r="P89" i="36"/>
  <c r="P90" i="36"/>
  <c r="P91" i="36"/>
  <c r="P92" i="36"/>
  <c r="P93" i="36"/>
  <c r="P94" i="36"/>
  <c r="P95" i="36"/>
  <c r="P96" i="36"/>
  <c r="P97" i="36"/>
  <c r="P98" i="36"/>
  <c r="P99" i="36"/>
  <c r="P100" i="36"/>
  <c r="P101" i="36"/>
  <c r="P102" i="36"/>
  <c r="P103" i="36"/>
  <c r="P104" i="36"/>
  <c r="P105" i="36"/>
  <c r="P106" i="36"/>
  <c r="P107" i="36"/>
  <c r="P108" i="36"/>
  <c r="P109" i="36"/>
  <c r="P110" i="36"/>
  <c r="P111" i="36"/>
  <c r="P112" i="36"/>
  <c r="P113" i="36"/>
  <c r="P114" i="36"/>
  <c r="P115" i="36"/>
  <c r="P116" i="36"/>
  <c r="P117" i="36"/>
  <c r="P118" i="36"/>
  <c r="P119" i="36"/>
  <c r="P120" i="36"/>
  <c r="P121" i="36"/>
  <c r="P122" i="36"/>
  <c r="P123" i="36"/>
  <c r="P124" i="36"/>
  <c r="P125" i="36"/>
  <c r="P126" i="36"/>
  <c r="P127" i="36"/>
  <c r="P128" i="36"/>
  <c r="P129" i="36"/>
  <c r="P130" i="36"/>
  <c r="P131" i="36"/>
  <c r="P132" i="36"/>
  <c r="P133" i="36"/>
  <c r="P134" i="36"/>
  <c r="P135" i="36"/>
  <c r="P136" i="36"/>
  <c r="P137" i="36"/>
  <c r="P138" i="36"/>
  <c r="P139" i="36"/>
  <c r="P140" i="36"/>
  <c r="P141" i="36"/>
  <c r="P142" i="36"/>
  <c r="P143" i="36"/>
  <c r="P144" i="36"/>
  <c r="P145" i="36"/>
  <c r="P146" i="36"/>
  <c r="P147" i="36"/>
  <c r="P148" i="36"/>
  <c r="P149" i="36"/>
  <c r="P150" i="36"/>
  <c r="O86" i="36"/>
  <c r="O87" i="36"/>
  <c r="O88" i="36"/>
  <c r="O89" i="36"/>
  <c r="O90" i="36"/>
  <c r="O91" i="36"/>
  <c r="O92" i="36"/>
  <c r="O93" i="36"/>
  <c r="O94" i="36"/>
  <c r="O95" i="36"/>
  <c r="O96" i="36"/>
  <c r="O97" i="36"/>
  <c r="O98" i="36"/>
  <c r="O99" i="36"/>
  <c r="O100" i="36"/>
  <c r="O101" i="36"/>
  <c r="O102" i="36"/>
  <c r="O103" i="36"/>
  <c r="O104" i="36"/>
  <c r="O105" i="36"/>
  <c r="O106" i="36"/>
  <c r="O107" i="36"/>
  <c r="O108" i="36"/>
  <c r="O109" i="36"/>
  <c r="O110" i="36"/>
  <c r="O111" i="36"/>
  <c r="O112" i="36"/>
  <c r="O113" i="36"/>
  <c r="O114" i="36"/>
  <c r="O115" i="36"/>
  <c r="O116" i="36"/>
  <c r="O117" i="36"/>
  <c r="O118" i="36"/>
  <c r="O119" i="36"/>
  <c r="O120" i="36"/>
  <c r="O121" i="36"/>
  <c r="O122" i="36"/>
  <c r="O123" i="36"/>
  <c r="O124" i="36"/>
  <c r="O125" i="36"/>
  <c r="O126" i="36"/>
  <c r="O127" i="36"/>
  <c r="O128" i="36"/>
  <c r="O129" i="36"/>
  <c r="O130" i="36"/>
  <c r="O131" i="36"/>
  <c r="O132" i="36"/>
  <c r="O133" i="36"/>
  <c r="O134" i="36"/>
  <c r="O135" i="36"/>
  <c r="O136" i="36"/>
  <c r="O137" i="36"/>
  <c r="O138" i="36"/>
  <c r="O139" i="36"/>
  <c r="O140" i="36"/>
  <c r="O141" i="36"/>
  <c r="O142" i="36"/>
  <c r="O143" i="36"/>
  <c r="O144" i="36"/>
  <c r="O145" i="36"/>
  <c r="O146" i="36"/>
  <c r="O147" i="36"/>
  <c r="O148" i="36"/>
  <c r="O149" i="36"/>
  <c r="N86" i="36"/>
  <c r="N87" i="36"/>
  <c r="N88" i="36"/>
  <c r="N89" i="36"/>
  <c r="N90" i="36"/>
  <c r="N91" i="36"/>
  <c r="N92" i="36"/>
  <c r="N93" i="36"/>
  <c r="N94" i="36"/>
  <c r="N95" i="36"/>
  <c r="N96" i="36"/>
  <c r="N97" i="36"/>
  <c r="N98" i="36"/>
  <c r="N99" i="36"/>
  <c r="N100" i="36"/>
  <c r="N101" i="36"/>
  <c r="N102" i="36"/>
  <c r="N103" i="36"/>
  <c r="N104" i="36"/>
  <c r="N105" i="36"/>
  <c r="N106" i="36"/>
  <c r="N107" i="36"/>
  <c r="N108" i="36"/>
  <c r="N109" i="36"/>
  <c r="N110" i="36"/>
  <c r="N111" i="36"/>
  <c r="N112" i="36"/>
  <c r="N113" i="36"/>
  <c r="N114" i="36"/>
  <c r="N115" i="36"/>
  <c r="N116" i="36"/>
  <c r="N117" i="36"/>
  <c r="N118" i="36"/>
  <c r="N119" i="36"/>
  <c r="N120" i="36"/>
  <c r="N121" i="36"/>
  <c r="N122" i="36"/>
  <c r="N123" i="36"/>
  <c r="N124" i="36"/>
  <c r="N125" i="36"/>
  <c r="N126" i="36"/>
  <c r="N127" i="36"/>
  <c r="N128" i="36"/>
  <c r="N129" i="36"/>
  <c r="N130" i="36"/>
  <c r="N131" i="36"/>
  <c r="N132" i="36"/>
  <c r="N133" i="36"/>
  <c r="N134" i="36"/>
  <c r="N135" i="36"/>
  <c r="N136" i="36"/>
  <c r="N137" i="36"/>
  <c r="N138" i="36"/>
  <c r="N139" i="36"/>
  <c r="N140" i="36"/>
  <c r="N141" i="36"/>
  <c r="N142" i="36"/>
  <c r="N143" i="36"/>
  <c r="N144" i="36"/>
  <c r="N145" i="36"/>
  <c r="N146" i="36"/>
  <c r="N147" i="36"/>
  <c r="N148" i="36"/>
  <c r="N149" i="36"/>
  <c r="M86" i="36"/>
  <c r="M87" i="36"/>
  <c r="M88" i="36"/>
  <c r="M89" i="36"/>
  <c r="M90" i="36"/>
  <c r="M91" i="36"/>
  <c r="M92" i="36"/>
  <c r="M93" i="36"/>
  <c r="M94" i="36"/>
  <c r="M95" i="36"/>
  <c r="M96" i="36"/>
  <c r="M97" i="36"/>
  <c r="M98" i="36"/>
  <c r="M99" i="36"/>
  <c r="M100" i="36"/>
  <c r="M101" i="36"/>
  <c r="M102" i="36"/>
  <c r="M103" i="36"/>
  <c r="M104" i="36"/>
  <c r="M105" i="36"/>
  <c r="M106" i="36"/>
  <c r="M107" i="36"/>
  <c r="M108" i="36"/>
  <c r="M109" i="36"/>
  <c r="M110" i="36"/>
  <c r="M111" i="36"/>
  <c r="M112" i="36"/>
  <c r="M113" i="36"/>
  <c r="M114" i="36"/>
  <c r="M115" i="36"/>
  <c r="M116" i="36"/>
  <c r="M117" i="36"/>
  <c r="M118" i="36"/>
  <c r="M119" i="36"/>
  <c r="M120" i="36"/>
  <c r="M121" i="36"/>
  <c r="M122" i="36"/>
  <c r="M123" i="36"/>
  <c r="M124" i="36"/>
  <c r="M125" i="36"/>
  <c r="M126" i="36"/>
  <c r="M127" i="36"/>
  <c r="M128" i="36"/>
  <c r="M129" i="36"/>
  <c r="M130" i="36"/>
  <c r="M131" i="36"/>
  <c r="M132" i="36"/>
  <c r="M133" i="36"/>
  <c r="M134" i="36"/>
  <c r="M135" i="36"/>
  <c r="M136" i="36"/>
  <c r="M137" i="36"/>
  <c r="M138" i="36"/>
  <c r="M139" i="36"/>
  <c r="M140" i="36"/>
  <c r="M141" i="36"/>
  <c r="M142" i="36"/>
  <c r="M143" i="36"/>
  <c r="M144" i="36"/>
  <c r="M145" i="36"/>
  <c r="M146" i="36"/>
  <c r="M147" i="36"/>
  <c r="M148" i="36"/>
  <c r="M149" i="36"/>
  <c r="M150" i="36"/>
  <c r="L86" i="36"/>
  <c r="L87" i="36"/>
  <c r="L88" i="36"/>
  <c r="L89" i="36"/>
  <c r="L90" i="36"/>
  <c r="L91" i="36"/>
  <c r="L92" i="36"/>
  <c r="L93" i="36"/>
  <c r="L94" i="36"/>
  <c r="L95" i="36"/>
  <c r="L96" i="36"/>
  <c r="L97" i="36"/>
  <c r="L98" i="36"/>
  <c r="L99" i="36"/>
  <c r="L100" i="36"/>
  <c r="L101" i="36"/>
  <c r="L102" i="36"/>
  <c r="L103" i="36"/>
  <c r="L104" i="36"/>
  <c r="L105" i="36"/>
  <c r="L106" i="36"/>
  <c r="L107" i="36"/>
  <c r="L108" i="36"/>
  <c r="L109" i="36"/>
  <c r="L110" i="36"/>
  <c r="L111" i="36"/>
  <c r="L112" i="36"/>
  <c r="L113" i="36"/>
  <c r="L114" i="36"/>
  <c r="L115" i="36"/>
  <c r="L116" i="36"/>
  <c r="L117" i="36"/>
  <c r="L118" i="36"/>
  <c r="L119" i="36"/>
  <c r="L120" i="36"/>
  <c r="L121" i="36"/>
  <c r="L122" i="36"/>
  <c r="L123" i="36"/>
  <c r="L124" i="36"/>
  <c r="L125" i="36"/>
  <c r="L126" i="36"/>
  <c r="L127" i="36"/>
  <c r="L128" i="36"/>
  <c r="L129" i="36"/>
  <c r="L130" i="36"/>
  <c r="L131" i="36"/>
  <c r="L132" i="36"/>
  <c r="L133" i="36"/>
  <c r="L134" i="36"/>
  <c r="L135" i="36"/>
  <c r="L136" i="36"/>
  <c r="L137" i="36"/>
  <c r="L138" i="36"/>
  <c r="L139" i="36"/>
  <c r="L140" i="36"/>
  <c r="L141" i="36"/>
  <c r="L142" i="36"/>
  <c r="L143" i="36"/>
  <c r="L144" i="36"/>
  <c r="L145" i="36"/>
  <c r="L146" i="36"/>
  <c r="L147" i="36"/>
  <c r="L148" i="36"/>
  <c r="L149" i="36"/>
  <c r="K86" i="36"/>
  <c r="K87" i="36"/>
  <c r="K88" i="36"/>
  <c r="K89" i="36"/>
  <c r="K90" i="36"/>
  <c r="K91" i="36"/>
  <c r="K92" i="36"/>
  <c r="K93" i="36"/>
  <c r="K94" i="36"/>
  <c r="K95" i="36"/>
  <c r="K96" i="36"/>
  <c r="K97" i="36"/>
  <c r="K98" i="36"/>
  <c r="K99" i="36"/>
  <c r="K100" i="36"/>
  <c r="K101" i="36"/>
  <c r="K102" i="36"/>
  <c r="K103" i="36"/>
  <c r="K104" i="36"/>
  <c r="K105" i="36"/>
  <c r="K106" i="36"/>
  <c r="K107" i="36"/>
  <c r="K108" i="36"/>
  <c r="K109" i="36"/>
  <c r="K110" i="36"/>
  <c r="K111" i="36"/>
  <c r="K112" i="36"/>
  <c r="K113" i="36"/>
  <c r="K114" i="36"/>
  <c r="K115" i="36"/>
  <c r="K116" i="36"/>
  <c r="K117" i="36"/>
  <c r="K118" i="36"/>
  <c r="K119" i="36"/>
  <c r="K120" i="36"/>
  <c r="K121" i="36"/>
  <c r="K122" i="36"/>
  <c r="K123" i="36"/>
  <c r="K124" i="36"/>
  <c r="K125" i="36"/>
  <c r="K126" i="36"/>
  <c r="K127" i="36"/>
  <c r="K128" i="36"/>
  <c r="K129" i="36"/>
  <c r="K130" i="36"/>
  <c r="K131" i="36"/>
  <c r="K132" i="36"/>
  <c r="K133" i="36"/>
  <c r="K134" i="36"/>
  <c r="K135" i="36"/>
  <c r="K136" i="36"/>
  <c r="K137" i="36"/>
  <c r="K138" i="36"/>
  <c r="K139" i="36"/>
  <c r="K140" i="36"/>
  <c r="K141" i="36"/>
  <c r="K142" i="36"/>
  <c r="K143" i="36"/>
  <c r="K144" i="36"/>
  <c r="K145" i="36"/>
  <c r="K146" i="36"/>
  <c r="K147" i="36"/>
  <c r="K148" i="36"/>
  <c r="K149" i="36"/>
  <c r="K150" i="36"/>
  <c r="J86" i="36"/>
  <c r="J87" i="36"/>
  <c r="J88" i="36"/>
  <c r="J89" i="36"/>
  <c r="J90" i="36"/>
  <c r="J91" i="36"/>
  <c r="J93" i="36"/>
  <c r="J94" i="36"/>
  <c r="J95" i="36"/>
  <c r="J96" i="36"/>
  <c r="J97" i="36"/>
  <c r="J98" i="36"/>
  <c r="J100" i="36"/>
  <c r="J101" i="36"/>
  <c r="J102" i="36"/>
  <c r="J103" i="36"/>
  <c r="J105" i="36"/>
  <c r="J106" i="36"/>
  <c r="J107" i="36"/>
  <c r="J108" i="36"/>
  <c r="J109" i="36"/>
  <c r="J110" i="36"/>
  <c r="J111" i="36"/>
  <c r="J112" i="36"/>
  <c r="J113" i="36"/>
  <c r="J114" i="36"/>
  <c r="J115" i="36"/>
  <c r="J118" i="36"/>
  <c r="J119" i="36"/>
  <c r="J120" i="36"/>
  <c r="J122" i="36"/>
  <c r="J123" i="36"/>
  <c r="J124" i="36"/>
  <c r="J125" i="36"/>
  <c r="J126" i="36"/>
  <c r="J132" i="36"/>
  <c r="J134" i="36"/>
  <c r="J135" i="36"/>
  <c r="J138" i="36"/>
  <c r="J139" i="36"/>
  <c r="J141" i="36"/>
  <c r="J142" i="36"/>
  <c r="J143" i="36"/>
  <c r="J147" i="36"/>
  <c r="J148" i="36"/>
  <c r="J149" i="36"/>
  <c r="I86" i="36"/>
  <c r="I87" i="36"/>
  <c r="I88" i="36"/>
  <c r="I89" i="36"/>
  <c r="I90" i="36"/>
  <c r="I91" i="36"/>
  <c r="I92" i="36"/>
  <c r="I93" i="36"/>
  <c r="I94" i="36"/>
  <c r="I95" i="36"/>
  <c r="I96" i="36"/>
  <c r="I97" i="36"/>
  <c r="I98" i="36"/>
  <c r="I99" i="36"/>
  <c r="I100" i="36"/>
  <c r="I101" i="36"/>
  <c r="I102" i="36"/>
  <c r="I103" i="36"/>
  <c r="I104" i="36"/>
  <c r="I105" i="36"/>
  <c r="I106" i="36"/>
  <c r="I107" i="36"/>
  <c r="I108" i="36"/>
  <c r="I109" i="36"/>
  <c r="I110" i="36"/>
  <c r="I111" i="36"/>
  <c r="I112" i="36"/>
  <c r="I113" i="36"/>
  <c r="I114" i="36"/>
  <c r="I115" i="36"/>
  <c r="I116" i="36"/>
  <c r="I117" i="36"/>
  <c r="I118" i="36"/>
  <c r="I119" i="36"/>
  <c r="I120" i="36"/>
  <c r="I121" i="36"/>
  <c r="I122" i="36"/>
  <c r="I123" i="36"/>
  <c r="I124" i="36"/>
  <c r="I125" i="36"/>
  <c r="I126" i="36"/>
  <c r="I127" i="36"/>
  <c r="I128" i="36"/>
  <c r="I129" i="36"/>
  <c r="I130" i="36"/>
  <c r="I131" i="36"/>
  <c r="I132" i="36"/>
  <c r="I133" i="36"/>
  <c r="I134" i="36"/>
  <c r="I135" i="36"/>
  <c r="I136" i="36"/>
  <c r="I137" i="36"/>
  <c r="I138" i="36"/>
  <c r="I139" i="36"/>
  <c r="I140" i="36"/>
  <c r="I141" i="36"/>
  <c r="I142" i="36"/>
  <c r="I143" i="36"/>
  <c r="I144" i="36"/>
  <c r="I145" i="36"/>
  <c r="I146" i="36"/>
  <c r="I147" i="36"/>
  <c r="I148" i="36"/>
  <c r="I149" i="36"/>
  <c r="H86" i="36"/>
  <c r="H87" i="36"/>
  <c r="H88" i="36"/>
  <c r="H89" i="36"/>
  <c r="H90" i="36"/>
  <c r="H91" i="36"/>
  <c r="H92" i="36"/>
  <c r="H93" i="36"/>
  <c r="H94" i="36"/>
  <c r="H95" i="36"/>
  <c r="H96" i="36"/>
  <c r="H97" i="36"/>
  <c r="H98" i="36"/>
  <c r="H99" i="36"/>
  <c r="H100" i="36"/>
  <c r="H101" i="36"/>
  <c r="H102" i="36"/>
  <c r="H103" i="36"/>
  <c r="H104" i="36"/>
  <c r="H105" i="36"/>
  <c r="H106" i="36"/>
  <c r="H107" i="36"/>
  <c r="H108" i="36"/>
  <c r="H109" i="36"/>
  <c r="H110" i="36"/>
  <c r="H111" i="36"/>
  <c r="H112" i="36"/>
  <c r="H113" i="36"/>
  <c r="H114" i="36"/>
  <c r="H115" i="36"/>
  <c r="H116" i="36"/>
  <c r="H117" i="36"/>
  <c r="H118" i="36"/>
  <c r="H119" i="36"/>
  <c r="H120" i="36"/>
  <c r="H121" i="36"/>
  <c r="H122" i="36"/>
  <c r="H123" i="36"/>
  <c r="H124" i="36"/>
  <c r="H125" i="36"/>
  <c r="H126" i="36"/>
  <c r="H127" i="36"/>
  <c r="H128" i="36"/>
  <c r="H129" i="36"/>
  <c r="H130" i="36"/>
  <c r="H131" i="36"/>
  <c r="H132" i="36"/>
  <c r="H133" i="36"/>
  <c r="H134" i="36"/>
  <c r="H135" i="36"/>
  <c r="H136" i="36"/>
  <c r="H137" i="36"/>
  <c r="H138" i="36"/>
  <c r="H139" i="36"/>
  <c r="H140" i="36"/>
  <c r="H141" i="36"/>
  <c r="H142" i="36"/>
  <c r="H143" i="36"/>
  <c r="H144" i="36"/>
  <c r="H145" i="36"/>
  <c r="H146" i="36"/>
  <c r="H147" i="36"/>
  <c r="H148" i="36"/>
  <c r="H149" i="36"/>
  <c r="H150" i="36"/>
  <c r="G86" i="36"/>
  <c r="G87" i="36"/>
  <c r="G88" i="36"/>
  <c r="G89" i="36"/>
  <c r="G90" i="36"/>
  <c r="G91" i="36"/>
  <c r="G92" i="36"/>
  <c r="G93" i="36"/>
  <c r="G94" i="36"/>
  <c r="G95" i="36"/>
  <c r="G96" i="36"/>
  <c r="G97" i="36"/>
  <c r="G98" i="36"/>
  <c r="G99" i="36"/>
  <c r="G100" i="36"/>
  <c r="G101" i="36"/>
  <c r="G102" i="36"/>
  <c r="G103" i="36"/>
  <c r="G104" i="36"/>
  <c r="G105" i="36"/>
  <c r="G106" i="36"/>
  <c r="G107" i="36"/>
  <c r="G108" i="36"/>
  <c r="G109" i="36"/>
  <c r="G110" i="36"/>
  <c r="G111" i="36"/>
  <c r="G112" i="36"/>
  <c r="G113" i="36"/>
  <c r="G114" i="36"/>
  <c r="G115" i="36"/>
  <c r="G116" i="36"/>
  <c r="G117" i="36"/>
  <c r="G118" i="36"/>
  <c r="G119" i="36"/>
  <c r="G120" i="36"/>
  <c r="G121" i="36"/>
  <c r="G122" i="36"/>
  <c r="G123" i="36"/>
  <c r="G124" i="36"/>
  <c r="G125" i="36"/>
  <c r="G126" i="36"/>
  <c r="G127" i="36"/>
  <c r="G128" i="36"/>
  <c r="G129" i="36"/>
  <c r="G130" i="36"/>
  <c r="G131" i="36"/>
  <c r="G132" i="36"/>
  <c r="G133" i="36"/>
  <c r="G134" i="36"/>
  <c r="G135" i="36"/>
  <c r="G136" i="36"/>
  <c r="G137" i="36"/>
  <c r="G138" i="36"/>
  <c r="G139" i="36"/>
  <c r="G140" i="36"/>
  <c r="G141" i="36"/>
  <c r="G142" i="36"/>
  <c r="G143" i="36"/>
  <c r="G144" i="36"/>
  <c r="G145" i="36"/>
  <c r="G146" i="36"/>
  <c r="G147" i="36"/>
  <c r="G148" i="36"/>
  <c r="G149" i="36"/>
  <c r="G150" i="36"/>
  <c r="X11" i="36"/>
  <c r="X12" i="36"/>
  <c r="X13" i="36"/>
  <c r="X14" i="36"/>
  <c r="X15" i="36"/>
  <c r="X16" i="36"/>
  <c r="X17" i="36"/>
  <c r="X18" i="36"/>
  <c r="X19" i="36"/>
  <c r="X21" i="36"/>
  <c r="X22" i="36"/>
  <c r="X23" i="36"/>
  <c r="X24" i="36"/>
  <c r="X53" i="36"/>
  <c r="X54" i="36"/>
  <c r="X55" i="36"/>
  <c r="X56" i="36"/>
  <c r="X57" i="36"/>
  <c r="AH11" i="36"/>
  <c r="AH12" i="36"/>
  <c r="AH13" i="36"/>
  <c r="AH14" i="36"/>
  <c r="AH15" i="36"/>
  <c r="AH16" i="36"/>
  <c r="AH17" i="36"/>
  <c r="AH18" i="36"/>
  <c r="AH19" i="36"/>
  <c r="AH21" i="36"/>
  <c r="AH22" i="36"/>
  <c r="AH23" i="36"/>
  <c r="AH24" i="36"/>
  <c r="AH53" i="36"/>
  <c r="AH54" i="36"/>
  <c r="AH55" i="36"/>
  <c r="AH56" i="36"/>
  <c r="AH57" i="36"/>
  <c r="AH10" i="36"/>
  <c r="AG11" i="36"/>
  <c r="AG12" i="36"/>
  <c r="AG13" i="36"/>
  <c r="AG14" i="36"/>
  <c r="AG15" i="36"/>
  <c r="AG16" i="36"/>
  <c r="AG17" i="36"/>
  <c r="AG18" i="36"/>
  <c r="AG19" i="36"/>
  <c r="AG21" i="36"/>
  <c r="AG22" i="36"/>
  <c r="AG23" i="36"/>
  <c r="AG24" i="36"/>
  <c r="AG53" i="36"/>
  <c r="AG54" i="36"/>
  <c r="AG55" i="36"/>
  <c r="AG56" i="36"/>
  <c r="AG57" i="36"/>
  <c r="AG10" i="36"/>
  <c r="AF11" i="36"/>
  <c r="AF12" i="36"/>
  <c r="AF13" i="36"/>
  <c r="AF14" i="36"/>
  <c r="AF15" i="36"/>
  <c r="AF16" i="36"/>
  <c r="AF17" i="36"/>
  <c r="AF18" i="36"/>
  <c r="AF19" i="36"/>
  <c r="AF21" i="36"/>
  <c r="AF22" i="36"/>
  <c r="AF23" i="36"/>
  <c r="AF24" i="36"/>
  <c r="AF53" i="36"/>
  <c r="AF54" i="36"/>
  <c r="AF55" i="36"/>
  <c r="AF56" i="36"/>
  <c r="AF57" i="36"/>
  <c r="AF10" i="36"/>
  <c r="AE11" i="36"/>
  <c r="AE12" i="36"/>
  <c r="AE13" i="36"/>
  <c r="AE14" i="36"/>
  <c r="AE15" i="36"/>
  <c r="AE16" i="36"/>
  <c r="AE17" i="36"/>
  <c r="AE18" i="36"/>
  <c r="AE19" i="36"/>
  <c r="AE21" i="36"/>
  <c r="AE22" i="36"/>
  <c r="AE23" i="36"/>
  <c r="AE24" i="36"/>
  <c r="AE53" i="36"/>
  <c r="AE54" i="36"/>
  <c r="AE55" i="36"/>
  <c r="AE56" i="36"/>
  <c r="AE57" i="36"/>
  <c r="AE10" i="36"/>
  <c r="AD11" i="36"/>
  <c r="AD12" i="36"/>
  <c r="AD13" i="36"/>
  <c r="AD14" i="36"/>
  <c r="AD15" i="36"/>
  <c r="AD16" i="36"/>
  <c r="AD17" i="36"/>
  <c r="AD18" i="36"/>
  <c r="AD19" i="36"/>
  <c r="AD21" i="36"/>
  <c r="AD22" i="36"/>
  <c r="AD23" i="36"/>
  <c r="AD24" i="36"/>
  <c r="AD53" i="36"/>
  <c r="AD54" i="36"/>
  <c r="AD55" i="36"/>
  <c r="AD56" i="36"/>
  <c r="AD57" i="36"/>
  <c r="AD10" i="36"/>
  <c r="AC11" i="36"/>
  <c r="AC12" i="36"/>
  <c r="AC13" i="36"/>
  <c r="AC14" i="36"/>
  <c r="AC15" i="36"/>
  <c r="AC16" i="36"/>
  <c r="AC17" i="36"/>
  <c r="AC18" i="36"/>
  <c r="AC19" i="36"/>
  <c r="AC21" i="36"/>
  <c r="AC22" i="36"/>
  <c r="AC23" i="36"/>
  <c r="AC24" i="36"/>
  <c r="AC53" i="36"/>
  <c r="AC54" i="36"/>
  <c r="AC55" i="36"/>
  <c r="AC56" i="36"/>
  <c r="AC57" i="36"/>
  <c r="AC10" i="36"/>
  <c r="AB11" i="36"/>
  <c r="AB12" i="36"/>
  <c r="AB13" i="36"/>
  <c r="AB14" i="36"/>
  <c r="AB15" i="36"/>
  <c r="AB16" i="36"/>
  <c r="AB17" i="36"/>
  <c r="AB18" i="36"/>
  <c r="AB19" i="36"/>
  <c r="AB21" i="36"/>
  <c r="AB22" i="36"/>
  <c r="AB23" i="36"/>
  <c r="AB24" i="36"/>
  <c r="AB53" i="36"/>
  <c r="AB54" i="36"/>
  <c r="AB55" i="36"/>
  <c r="AB56" i="36"/>
  <c r="AB57" i="36"/>
  <c r="AB10" i="36"/>
  <c r="AA11" i="36"/>
  <c r="AA12" i="36"/>
  <c r="AA13" i="36"/>
  <c r="AA14" i="36"/>
  <c r="AA15" i="36"/>
  <c r="AA16" i="36"/>
  <c r="AA17" i="36"/>
  <c r="AA18" i="36"/>
  <c r="AA19" i="36"/>
  <c r="AA21" i="36"/>
  <c r="AA22" i="36"/>
  <c r="AA23" i="36"/>
  <c r="AA24" i="36"/>
  <c r="AA53" i="36"/>
  <c r="AA54" i="36"/>
  <c r="AA55" i="36"/>
  <c r="AA56" i="36"/>
  <c r="AA57" i="36"/>
  <c r="AA10" i="36"/>
  <c r="Z11" i="36"/>
  <c r="Z12" i="36"/>
  <c r="Z13" i="36"/>
  <c r="Z14" i="36"/>
  <c r="Z15" i="36"/>
  <c r="Z16" i="36"/>
  <c r="Z17" i="36"/>
  <c r="Z18" i="36"/>
  <c r="Z19" i="36"/>
  <c r="Z21" i="36"/>
  <c r="Z22" i="36"/>
  <c r="Z23" i="36"/>
  <c r="Z24" i="36"/>
  <c r="Z53" i="36"/>
  <c r="Z54" i="36"/>
  <c r="Z55" i="36"/>
  <c r="Z56" i="36"/>
  <c r="Z57" i="36"/>
  <c r="Z10" i="36"/>
  <c r="X10" i="36"/>
  <c r="W11" i="36"/>
  <c r="W12" i="36"/>
  <c r="W13" i="36"/>
  <c r="W14" i="36"/>
  <c r="W15" i="36"/>
  <c r="W16" i="36"/>
  <c r="W17" i="36"/>
  <c r="W18" i="36"/>
  <c r="W19" i="36"/>
  <c r="W21" i="36"/>
  <c r="W22" i="36"/>
  <c r="W23" i="36"/>
  <c r="W24" i="36"/>
  <c r="W53" i="36"/>
  <c r="W54" i="36"/>
  <c r="W55" i="36"/>
  <c r="W56" i="36"/>
  <c r="W57" i="36"/>
  <c r="W10" i="36"/>
  <c r="V11" i="36"/>
  <c r="V12" i="36"/>
  <c r="V13" i="36"/>
  <c r="V14" i="36"/>
  <c r="V15" i="36"/>
  <c r="V16" i="36"/>
  <c r="V17" i="36"/>
  <c r="V18" i="36"/>
  <c r="V19" i="36"/>
  <c r="V21" i="36"/>
  <c r="V22" i="36"/>
  <c r="V23" i="36"/>
  <c r="V24" i="36"/>
  <c r="V53" i="36"/>
  <c r="V54" i="36"/>
  <c r="V55" i="36"/>
  <c r="V56" i="36"/>
  <c r="V57" i="36"/>
  <c r="V10" i="36"/>
  <c r="U11" i="36"/>
  <c r="U12" i="36"/>
  <c r="U13" i="36"/>
  <c r="U14" i="36"/>
  <c r="U15" i="36"/>
  <c r="U16" i="36"/>
  <c r="U17" i="36"/>
  <c r="U18" i="36"/>
  <c r="U19" i="36"/>
  <c r="U21" i="36"/>
  <c r="U22" i="36"/>
  <c r="U23" i="36"/>
  <c r="U24" i="36"/>
  <c r="U53" i="36"/>
  <c r="U54" i="36"/>
  <c r="U55" i="36"/>
  <c r="U56" i="36"/>
  <c r="U57" i="36"/>
  <c r="U10" i="36"/>
  <c r="T11" i="36"/>
  <c r="T12" i="36"/>
  <c r="T13" i="36"/>
  <c r="T14" i="36"/>
  <c r="T15" i="36"/>
  <c r="T16" i="36"/>
  <c r="T17" i="36"/>
  <c r="T18" i="36"/>
  <c r="T19" i="36"/>
  <c r="T21" i="36"/>
  <c r="T22" i="36"/>
  <c r="T23" i="36"/>
  <c r="T24" i="36"/>
  <c r="T53" i="36"/>
  <c r="T54" i="36"/>
  <c r="T55" i="36"/>
  <c r="T56" i="36"/>
  <c r="T57" i="36"/>
  <c r="T10" i="36"/>
  <c r="S11" i="36"/>
  <c r="S12" i="36"/>
  <c r="S13" i="36"/>
  <c r="S14" i="36"/>
  <c r="S15" i="36"/>
  <c r="S16" i="36"/>
  <c r="S17" i="36"/>
  <c r="S18" i="36"/>
  <c r="S19" i="36"/>
  <c r="S21" i="36"/>
  <c r="S22" i="36"/>
  <c r="S23" i="36"/>
  <c r="S24" i="36"/>
  <c r="S53" i="36"/>
  <c r="S54" i="36"/>
  <c r="S55" i="36"/>
  <c r="S56" i="36"/>
  <c r="S57" i="36"/>
  <c r="S10" i="36"/>
  <c r="R11" i="36"/>
  <c r="R12" i="36"/>
  <c r="R13" i="36"/>
  <c r="R14" i="36"/>
  <c r="R15" i="36"/>
  <c r="R16" i="36"/>
  <c r="R17" i="36"/>
  <c r="R18" i="36"/>
  <c r="R19" i="36"/>
  <c r="R21" i="36"/>
  <c r="R22" i="36"/>
  <c r="R23" i="36"/>
  <c r="R24" i="36"/>
  <c r="R53" i="36"/>
  <c r="R54" i="36"/>
  <c r="R55" i="36"/>
  <c r="R56" i="36"/>
  <c r="R57" i="36"/>
  <c r="R10" i="36"/>
  <c r="Q11" i="36"/>
  <c r="Q12" i="36"/>
  <c r="Q13" i="36"/>
  <c r="Q14" i="36"/>
  <c r="Q15" i="36"/>
  <c r="Q16" i="36"/>
  <c r="Q17" i="36"/>
  <c r="Q18" i="36"/>
  <c r="Q19" i="36"/>
  <c r="Q21" i="36"/>
  <c r="Q22" i="36"/>
  <c r="Q23" i="36"/>
  <c r="Q24" i="36"/>
  <c r="Q53" i="36"/>
  <c r="Q54" i="36"/>
  <c r="Q55" i="36"/>
  <c r="Q56" i="36"/>
  <c r="Q57" i="36"/>
  <c r="Q10" i="36"/>
  <c r="P11" i="36"/>
  <c r="P12" i="36"/>
  <c r="P13" i="36"/>
  <c r="P14" i="36"/>
  <c r="P15" i="36"/>
  <c r="P16" i="36"/>
  <c r="P17" i="36"/>
  <c r="P18" i="36"/>
  <c r="P19" i="36"/>
  <c r="P21" i="36"/>
  <c r="P22" i="36"/>
  <c r="P23" i="36"/>
  <c r="P24" i="36"/>
  <c r="P53" i="36"/>
  <c r="P54" i="36"/>
  <c r="P55" i="36"/>
  <c r="P56" i="36"/>
  <c r="P57" i="36"/>
  <c r="P10" i="36"/>
  <c r="O11" i="36"/>
  <c r="O12" i="36"/>
  <c r="O13" i="36"/>
  <c r="O14" i="36"/>
  <c r="O15" i="36"/>
  <c r="O16" i="36"/>
  <c r="O17" i="36"/>
  <c r="O18" i="36"/>
  <c r="O19" i="36"/>
  <c r="O21" i="36"/>
  <c r="O22" i="36"/>
  <c r="O23" i="36"/>
  <c r="O24" i="36"/>
  <c r="O53" i="36"/>
  <c r="O54" i="36"/>
  <c r="O55" i="36"/>
  <c r="O56" i="36"/>
  <c r="O57" i="36"/>
  <c r="O10" i="36"/>
  <c r="N11" i="36"/>
  <c r="N12" i="36"/>
  <c r="N13" i="36"/>
  <c r="N14" i="36"/>
  <c r="N15" i="36"/>
  <c r="N16" i="36"/>
  <c r="N17" i="36"/>
  <c r="N18" i="36"/>
  <c r="N19" i="36"/>
  <c r="N21" i="36"/>
  <c r="N22" i="36"/>
  <c r="N23" i="36"/>
  <c r="N24" i="36"/>
  <c r="N53" i="36"/>
  <c r="N54" i="36"/>
  <c r="N55" i="36"/>
  <c r="N56" i="36"/>
  <c r="N57" i="36"/>
  <c r="N10" i="36"/>
  <c r="M11" i="36"/>
  <c r="M12" i="36"/>
  <c r="M13" i="36"/>
  <c r="M14" i="36"/>
  <c r="M15" i="36"/>
  <c r="M16" i="36"/>
  <c r="M17" i="36"/>
  <c r="M18" i="36"/>
  <c r="M19" i="36"/>
  <c r="M21" i="36"/>
  <c r="M22" i="36"/>
  <c r="M23" i="36"/>
  <c r="M24" i="36"/>
  <c r="M53" i="36"/>
  <c r="M54" i="36"/>
  <c r="M55" i="36"/>
  <c r="M56" i="36"/>
  <c r="M57" i="36"/>
  <c r="M10" i="36"/>
  <c r="L11" i="36"/>
  <c r="L12" i="36"/>
  <c r="L13" i="36"/>
  <c r="L14" i="36"/>
  <c r="L15" i="36"/>
  <c r="L16" i="36"/>
  <c r="L17" i="36"/>
  <c r="L18" i="36"/>
  <c r="L19" i="36"/>
  <c r="L21" i="36"/>
  <c r="L22" i="36"/>
  <c r="L23" i="36"/>
  <c r="L24" i="36"/>
  <c r="L53" i="36"/>
  <c r="L54" i="36"/>
  <c r="L55" i="36"/>
  <c r="L56" i="36"/>
  <c r="L57" i="36"/>
  <c r="L10" i="36"/>
  <c r="K11" i="36"/>
  <c r="K12" i="36"/>
  <c r="K13" i="36"/>
  <c r="K14" i="36"/>
  <c r="K15" i="36"/>
  <c r="K16" i="36"/>
  <c r="K17" i="36"/>
  <c r="K18" i="36"/>
  <c r="K19" i="36"/>
  <c r="K21" i="36"/>
  <c r="K22" i="36"/>
  <c r="K23" i="36"/>
  <c r="K24" i="36"/>
  <c r="K53" i="36"/>
  <c r="K54" i="36"/>
  <c r="K55" i="36"/>
  <c r="K56" i="36"/>
  <c r="K57" i="36"/>
  <c r="K10" i="36"/>
  <c r="J11" i="36"/>
  <c r="J12" i="36"/>
  <c r="J13" i="36"/>
  <c r="J14" i="36"/>
  <c r="J15" i="36"/>
  <c r="J16" i="36"/>
  <c r="J17" i="36"/>
  <c r="J18" i="36"/>
  <c r="J19" i="36"/>
  <c r="J21" i="36"/>
  <c r="J22" i="36"/>
  <c r="J23" i="36"/>
  <c r="J24" i="36"/>
  <c r="J53" i="36"/>
  <c r="J54" i="36"/>
  <c r="J55" i="36"/>
  <c r="J56" i="36"/>
  <c r="J57" i="36"/>
  <c r="J10" i="36"/>
  <c r="I11" i="36"/>
  <c r="I12" i="36"/>
  <c r="I13" i="36"/>
  <c r="I14" i="36"/>
  <c r="I15" i="36"/>
  <c r="I16" i="36"/>
  <c r="I17" i="36"/>
  <c r="I18" i="36"/>
  <c r="I19" i="36"/>
  <c r="I21" i="36"/>
  <c r="I22" i="36"/>
  <c r="I23" i="36"/>
  <c r="I24" i="36"/>
  <c r="I53" i="36"/>
  <c r="I54" i="36"/>
  <c r="I55" i="36"/>
  <c r="I56" i="36"/>
  <c r="I57" i="36"/>
  <c r="I10" i="36"/>
  <c r="H11" i="36"/>
  <c r="H12" i="36"/>
  <c r="H13" i="36"/>
  <c r="H14" i="36"/>
  <c r="H15" i="36"/>
  <c r="H16" i="36"/>
  <c r="H17" i="36"/>
  <c r="H18" i="36"/>
  <c r="H19" i="36"/>
  <c r="H21" i="36"/>
  <c r="H22" i="36"/>
  <c r="H23" i="36"/>
  <c r="H24" i="36"/>
  <c r="H53" i="36"/>
  <c r="H54" i="36"/>
  <c r="H55" i="36"/>
  <c r="H56" i="36"/>
  <c r="H57" i="36"/>
  <c r="H10" i="36"/>
  <c r="G57" i="36"/>
  <c r="G56" i="36"/>
  <c r="G55" i="36"/>
  <c r="G54" i="36"/>
  <c r="G53" i="36"/>
  <c r="G24" i="36"/>
  <c r="G23" i="36"/>
  <c r="G22" i="36"/>
  <c r="G21" i="36"/>
  <c r="G19" i="36"/>
  <c r="G18" i="36"/>
  <c r="G17" i="36"/>
  <c r="G16" i="36"/>
  <c r="G15" i="36"/>
  <c r="G14" i="36"/>
  <c r="G13" i="36"/>
  <c r="G12" i="36"/>
  <c r="G11" i="36"/>
  <c r="G10" i="36"/>
  <c r="AN31" i="36" l="1"/>
  <c r="AQ31" i="36" s="1"/>
  <c r="AN58" i="36"/>
  <c r="AQ58" i="36" s="1"/>
  <c r="AN41" i="36"/>
  <c r="AO41" i="36" s="1"/>
  <c r="AN62" i="36"/>
  <c r="AQ62" i="36" s="1"/>
  <c r="AN68" i="36"/>
  <c r="AQ68" i="36" s="1"/>
  <c r="AN72" i="36"/>
  <c r="AQ72" i="36" s="1"/>
  <c r="AN37" i="36"/>
  <c r="AP37" i="36" s="1"/>
  <c r="AN66" i="36"/>
  <c r="AQ66" i="36" s="1"/>
  <c r="AN74" i="36"/>
  <c r="AQ74" i="36" s="1"/>
  <c r="AN49" i="36"/>
  <c r="AO49" i="36" s="1"/>
  <c r="AN70" i="36"/>
  <c r="AQ70" i="36" s="1"/>
  <c r="AN51" i="36"/>
  <c r="AO51" i="36" s="1"/>
  <c r="AN29" i="36"/>
  <c r="AP29" i="36" s="1"/>
  <c r="AN65" i="36"/>
  <c r="AO65" i="36" s="1"/>
  <c r="AN45" i="36"/>
  <c r="AO45" i="36" s="1"/>
  <c r="AN39" i="36"/>
  <c r="AO39" i="36" s="1"/>
  <c r="AN73" i="36"/>
  <c r="AO73" i="36" s="1"/>
  <c r="AN60" i="36"/>
  <c r="AQ60" i="36" s="1"/>
  <c r="AN76" i="36"/>
  <c r="AQ76" i="36" s="1"/>
  <c r="AN64" i="36"/>
  <c r="AQ64" i="36" s="1"/>
  <c r="AN42" i="36"/>
  <c r="AQ42" i="36" s="1"/>
  <c r="AN50" i="36"/>
  <c r="AQ50" i="36" s="1"/>
  <c r="AN33" i="36"/>
  <c r="AP33" i="36" s="1"/>
  <c r="AN27" i="36"/>
  <c r="AP27" i="36" s="1"/>
  <c r="AN35" i="36"/>
  <c r="AQ35" i="36" s="1"/>
  <c r="AN43" i="36"/>
  <c r="AO43" i="36" s="1"/>
  <c r="AN47" i="36"/>
  <c r="AO47" i="36" s="1"/>
  <c r="AN75" i="36"/>
  <c r="AP75" i="36" s="1"/>
  <c r="AN25" i="36"/>
  <c r="AP25" i="36" s="1"/>
  <c r="AN59" i="36"/>
  <c r="AO59" i="36" s="1"/>
  <c r="AN63" i="36"/>
  <c r="AO63" i="36" s="1"/>
  <c r="AN67" i="36"/>
  <c r="AO67" i="36" s="1"/>
  <c r="AN71" i="36"/>
  <c r="AO71" i="36" s="1"/>
  <c r="AN61" i="36"/>
  <c r="AO61" i="36" s="1"/>
  <c r="AN69" i="36"/>
  <c r="AO69" i="36" s="1"/>
  <c r="AN32" i="36"/>
  <c r="AQ32" i="36" s="1"/>
  <c r="AN48" i="36"/>
  <c r="AQ48" i="36" s="1"/>
  <c r="AN52" i="36"/>
  <c r="AQ52" i="36" s="1"/>
  <c r="AN28" i="36"/>
  <c r="AQ28" i="36" s="1"/>
  <c r="AN36" i="36"/>
  <c r="AQ36" i="36" s="1"/>
  <c r="AN40" i="36"/>
  <c r="AQ40" i="36" s="1"/>
  <c r="AN44" i="36"/>
  <c r="AQ44" i="36" s="1"/>
  <c r="AN26" i="36"/>
  <c r="AO26" i="36" s="1"/>
  <c r="AN30" i="36"/>
  <c r="AO30" i="36" s="1"/>
  <c r="AN34" i="36"/>
  <c r="AO34" i="36" s="1"/>
  <c r="AN38" i="36"/>
  <c r="AO38" i="36" s="1"/>
  <c r="AN46" i="36"/>
  <c r="AQ46" i="36" s="1"/>
  <c r="AN20" i="36"/>
  <c r="AQ20" i="36" s="1"/>
  <c r="AP31" i="36"/>
  <c r="AK57" i="36"/>
  <c r="AM57" i="36"/>
  <c r="AL57" i="36"/>
  <c r="AK55" i="36"/>
  <c r="AM55" i="36"/>
  <c r="AL55" i="36"/>
  <c r="AK53" i="36"/>
  <c r="AM53" i="36"/>
  <c r="AL53" i="36"/>
  <c r="AK23" i="36"/>
  <c r="AM23" i="36"/>
  <c r="AL23" i="36"/>
  <c r="AK21" i="36"/>
  <c r="AM21" i="36"/>
  <c r="AL21" i="36"/>
  <c r="AK18" i="36"/>
  <c r="AM18" i="36"/>
  <c r="AL18" i="36"/>
  <c r="AK16" i="36"/>
  <c r="AM16" i="36"/>
  <c r="AL16" i="36"/>
  <c r="AL12" i="36"/>
  <c r="AK12" i="36"/>
  <c r="AM12" i="36"/>
  <c r="AM10" i="36"/>
  <c r="AK10" i="36"/>
  <c r="AL10" i="36"/>
  <c r="AL56" i="36"/>
  <c r="AK56" i="36"/>
  <c r="AM56" i="36"/>
  <c r="AL54" i="36"/>
  <c r="AK54" i="36"/>
  <c r="AM54" i="36"/>
  <c r="AL24" i="36"/>
  <c r="AK24" i="36"/>
  <c r="AM24" i="36"/>
  <c r="AL22" i="36"/>
  <c r="AK22" i="36"/>
  <c r="AM22" i="36"/>
  <c r="AL19" i="36"/>
  <c r="AK19" i="36"/>
  <c r="AM19" i="36"/>
  <c r="AL17" i="36"/>
  <c r="AK17" i="36"/>
  <c r="AM17" i="36"/>
  <c r="AL15" i="36"/>
  <c r="AK15" i="36"/>
  <c r="AM15" i="36"/>
  <c r="AK13" i="36"/>
  <c r="AM13" i="36"/>
  <c r="AL13" i="36"/>
  <c r="AK11" i="36"/>
  <c r="AM11" i="36"/>
  <c r="AL11" i="36"/>
  <c r="AL14" i="36"/>
  <c r="AK14" i="36"/>
  <c r="AM14" i="36"/>
  <c r="AO31" i="36" l="1"/>
  <c r="AO58" i="36"/>
  <c r="AO68" i="36"/>
  <c r="AO29" i="36"/>
  <c r="AQ41" i="36"/>
  <c r="AP58" i="36"/>
  <c r="AP32" i="36"/>
  <c r="AO64" i="36"/>
  <c r="AO20" i="36"/>
  <c r="AO62" i="36"/>
  <c r="AO74" i="36"/>
  <c r="AP41" i="36"/>
  <c r="AQ69" i="36"/>
  <c r="AP65" i="36"/>
  <c r="AQ65" i="36"/>
  <c r="AP49" i="36"/>
  <c r="AO37" i="36"/>
  <c r="AO72" i="36"/>
  <c r="AP43" i="36"/>
  <c r="AQ61" i="36"/>
  <c r="AO60" i="36"/>
  <c r="AP52" i="36"/>
  <c r="AQ49" i="36"/>
  <c r="AP62" i="36"/>
  <c r="AO28" i="36"/>
  <c r="AP47" i="36"/>
  <c r="AO33" i="36"/>
  <c r="AP69" i="36"/>
  <c r="AO46" i="36"/>
  <c r="AP74" i="36"/>
  <c r="AQ29" i="36"/>
  <c r="AP72" i="36"/>
  <c r="AQ37" i="36"/>
  <c r="AP45" i="36"/>
  <c r="AQ47" i="36"/>
  <c r="AO70" i="36"/>
  <c r="AP63" i="36"/>
  <c r="AQ63" i="36"/>
  <c r="AQ45" i="36"/>
  <c r="AP70" i="36"/>
  <c r="AP68" i="36"/>
  <c r="AQ67" i="36"/>
  <c r="AQ51" i="36"/>
  <c r="AP51" i="36"/>
  <c r="AO66" i="36"/>
  <c r="AP66" i="36"/>
  <c r="AP67" i="36"/>
  <c r="AQ39" i="36"/>
  <c r="AP39" i="36"/>
  <c r="AQ73" i="36"/>
  <c r="AP73" i="36"/>
  <c r="AQ71" i="36"/>
  <c r="AP44" i="36"/>
  <c r="AP61" i="36"/>
  <c r="AQ59" i="36"/>
  <c r="AQ34" i="36"/>
  <c r="AO50" i="36"/>
  <c r="AP59" i="36"/>
  <c r="AQ43" i="36"/>
  <c r="AQ75" i="36"/>
  <c r="AP64" i="36"/>
  <c r="AQ27" i="36"/>
  <c r="AO76" i="36"/>
  <c r="AP76" i="36"/>
  <c r="AQ33" i="36"/>
  <c r="AP71" i="36"/>
  <c r="AO48" i="36"/>
  <c r="AO75" i="36"/>
  <c r="AO27" i="36"/>
  <c r="AP20" i="36"/>
  <c r="AO25" i="36"/>
  <c r="AP48" i="36"/>
  <c r="AP50" i="36"/>
  <c r="AP60" i="36"/>
  <c r="AQ25" i="36"/>
  <c r="AO35" i="36"/>
  <c r="AP30" i="36"/>
  <c r="AO42" i="36"/>
  <c r="AP42" i="36"/>
  <c r="AP35" i="36"/>
  <c r="AO40" i="36"/>
  <c r="AP40" i="36"/>
  <c r="AP46" i="36"/>
  <c r="AO36" i="36"/>
  <c r="AO32" i="36"/>
  <c r="AQ26" i="36"/>
  <c r="AP36" i="36"/>
  <c r="AO44" i="36"/>
  <c r="AO52" i="36"/>
  <c r="AP38" i="36"/>
  <c r="AQ38" i="36"/>
  <c r="AQ30" i="36"/>
  <c r="AP28" i="36"/>
  <c r="AP34" i="36"/>
  <c r="AP26" i="36"/>
  <c r="AN15" i="36"/>
  <c r="AN12" i="36"/>
  <c r="AN13" i="36"/>
  <c r="AQ13" i="36" s="1"/>
  <c r="AN19" i="36"/>
  <c r="AO19" i="36" s="1"/>
  <c r="AN24" i="36"/>
  <c r="AN56" i="36"/>
  <c r="AN18" i="36"/>
  <c r="AN23" i="36"/>
  <c r="AP23" i="36" s="1"/>
  <c r="AN55" i="36"/>
  <c r="AN11" i="36"/>
  <c r="AQ11" i="36" s="1"/>
  <c r="AN17" i="36"/>
  <c r="AN22" i="36"/>
  <c r="AN54" i="36"/>
  <c r="AN10" i="36"/>
  <c r="AP10" i="36" s="1"/>
  <c r="AN16" i="36"/>
  <c r="AN21" i="36"/>
  <c r="AQ21" i="36" s="1"/>
  <c r="AN53" i="36"/>
  <c r="AN57" i="36"/>
  <c r="AN14" i="36"/>
  <c r="AQ23" i="36" l="1"/>
  <c r="AP19" i="36"/>
  <c r="AQ19" i="36"/>
  <c r="AP15" i="36"/>
  <c r="AO15" i="36"/>
  <c r="AQ15" i="36"/>
  <c r="AQ12" i="36"/>
  <c r="AO12" i="36"/>
  <c r="AP12" i="36"/>
  <c r="AO53" i="36"/>
  <c r="AP53" i="36"/>
  <c r="AQ53" i="36"/>
  <c r="AQ54" i="36"/>
  <c r="AO54" i="36"/>
  <c r="AP17" i="36"/>
  <c r="AO17" i="36"/>
  <c r="AO55" i="36"/>
  <c r="AQ55" i="36"/>
  <c r="AP55" i="36"/>
  <c r="AQ10" i="36"/>
  <c r="AQ56" i="36"/>
  <c r="AP56" i="36"/>
  <c r="AO56" i="36"/>
  <c r="AQ24" i="36"/>
  <c r="AO24" i="36"/>
  <c r="AP24" i="36"/>
  <c r="AP13" i="36"/>
  <c r="AO13" i="36"/>
  <c r="AP21" i="36"/>
  <c r="AO21" i="36"/>
  <c r="AO57" i="36"/>
  <c r="AQ57" i="36"/>
  <c r="AP57" i="36"/>
  <c r="AQ16" i="36"/>
  <c r="AO16" i="36"/>
  <c r="AP16" i="36"/>
  <c r="AO10" i="36"/>
  <c r="AO22" i="36"/>
  <c r="AP22" i="36"/>
  <c r="AQ22" i="36"/>
  <c r="AO11" i="36"/>
  <c r="AP11" i="36"/>
  <c r="AO23" i="36"/>
  <c r="AO18" i="36"/>
  <c r="AP18" i="36"/>
  <c r="AQ18" i="36"/>
  <c r="AP54" i="36"/>
  <c r="AQ17" i="36"/>
  <c r="AO14" i="36"/>
  <c r="AP14" i="36"/>
  <c r="AQ14" i="36"/>
  <c r="AB144" i="36" l="1"/>
  <c r="AB116" i="36"/>
  <c r="X116" i="36" l="1"/>
  <c r="Y144" i="36" l="1"/>
  <c r="Y116" i="36"/>
  <c r="G18" i="32" l="1"/>
  <c r="G35" i="33" s="1"/>
  <c r="R150" i="36"/>
  <c r="R82" i="36"/>
  <c r="F35" i="33" l="1"/>
  <c r="J145" i="36"/>
  <c r="J137" i="36"/>
  <c r="J136" i="36"/>
  <c r="J133" i="36"/>
  <c r="J131" i="36"/>
  <c r="J130" i="36"/>
  <c r="J129" i="36"/>
  <c r="J128" i="36"/>
  <c r="J127" i="36"/>
  <c r="J117" i="36"/>
  <c r="J99" i="36"/>
  <c r="J82" i="36" l="1"/>
  <c r="J92" i="36"/>
  <c r="G10" i="32"/>
  <c r="G33" i="33" s="1"/>
  <c r="J121" i="36"/>
  <c r="J140" i="36"/>
  <c r="J104" i="36"/>
  <c r="J116" i="36"/>
  <c r="J146" i="36" l="1"/>
  <c r="J150" i="36" l="1"/>
  <c r="J144" i="36"/>
  <c r="W82" i="36" l="1"/>
  <c r="W150" i="36" l="1"/>
  <c r="D33" i="32"/>
  <c r="C29" i="33" s="1"/>
  <c r="T150" i="36" l="1"/>
  <c r="T82" i="36"/>
  <c r="D20" i="32" l="1"/>
  <c r="C32" i="33" s="1"/>
  <c r="D27" i="32" l="1"/>
  <c r="C15" i="33" s="1"/>
  <c r="K75" i="1" l="1"/>
  <c r="J75" i="1"/>
  <c r="I75" i="1"/>
  <c r="G75" i="1"/>
  <c r="K74" i="1"/>
  <c r="J74" i="1"/>
  <c r="I74" i="1"/>
  <c r="G74" i="1"/>
  <c r="I73" i="1"/>
  <c r="I71" i="1"/>
  <c r="G71" i="1"/>
  <c r="K70" i="1"/>
  <c r="I69" i="1"/>
  <c r="G69" i="1"/>
  <c r="J68" i="1"/>
  <c r="I68" i="1"/>
  <c r="G68" i="1"/>
  <c r="J67" i="1"/>
  <c r="K66" i="1"/>
  <c r="K65" i="1"/>
  <c r="J65" i="1"/>
  <c r="I65" i="1"/>
  <c r="G65" i="1"/>
  <c r="K64" i="1"/>
  <c r="J64" i="1"/>
  <c r="I64" i="1"/>
  <c r="G64" i="1"/>
  <c r="I63" i="1"/>
  <c r="I60" i="1"/>
  <c r="G60" i="1"/>
  <c r="J58" i="1"/>
  <c r="G57" i="1"/>
  <c r="J52" i="1"/>
  <c r="I52" i="1"/>
  <c r="J51" i="1"/>
  <c r="I51" i="1"/>
  <c r="G51" i="1"/>
  <c r="J50" i="1"/>
  <c r="J49" i="1"/>
  <c r="J48" i="1"/>
  <c r="I48" i="1"/>
  <c r="G48" i="1"/>
  <c r="I46" i="1"/>
  <c r="G46" i="1"/>
  <c r="K42" i="1"/>
  <c r="I41" i="1"/>
  <c r="J39" i="1"/>
  <c r="I39" i="1"/>
  <c r="G39" i="1"/>
  <c r="J38" i="1"/>
  <c r="I38" i="1"/>
  <c r="G38" i="1"/>
  <c r="J37" i="1"/>
  <c r="G37" i="1"/>
  <c r="J36" i="1"/>
  <c r="G36" i="1"/>
  <c r="J34" i="1"/>
  <c r="I33" i="1"/>
  <c r="J31" i="1"/>
  <c r="J29" i="1"/>
  <c r="J26" i="1"/>
  <c r="K25" i="1"/>
  <c r="J24" i="1"/>
  <c r="I24" i="1"/>
  <c r="G24" i="1"/>
  <c r="G23" i="1"/>
  <c r="I22" i="1"/>
  <c r="I21" i="1"/>
  <c r="G21" i="1"/>
  <c r="J20" i="1"/>
  <c r="J19" i="1"/>
  <c r="I19" i="1"/>
  <c r="I18" i="1"/>
  <c r="I17" i="1"/>
  <c r="G17" i="1"/>
  <c r="J16" i="1"/>
  <c r="G16" i="1"/>
  <c r="J15" i="1"/>
  <c r="I15" i="1"/>
  <c r="J13" i="1"/>
  <c r="G12" i="1"/>
  <c r="J10" i="1"/>
  <c r="G10" i="1"/>
  <c r="J9" i="1"/>
  <c r="I9" i="1"/>
  <c r="G9" i="1"/>
  <c r="K8" i="1"/>
  <c r="AI148" i="36" l="1"/>
  <c r="AI149" i="36"/>
  <c r="AI84" i="36"/>
  <c r="AI83" i="36"/>
  <c r="AI90" i="36"/>
  <c r="AI112" i="36"/>
  <c r="AI122" i="36"/>
  <c r="AI98" i="36"/>
  <c r="AI110" i="36"/>
  <c r="AI111" i="36"/>
  <c r="AI113" i="36"/>
  <c r="AI125" i="36"/>
  <c r="AI138" i="36"/>
  <c r="AI139" i="36"/>
  <c r="AI142" i="36"/>
  <c r="J33" i="1"/>
  <c r="I37" i="1" l="1"/>
  <c r="J41" i="1"/>
  <c r="I58" i="1"/>
  <c r="I67" i="1"/>
  <c r="J69" i="1"/>
  <c r="AI143" i="36" s="1"/>
  <c r="D34" i="32" l="1"/>
  <c r="C26" i="33" s="1"/>
  <c r="I23" i="1" l="1"/>
  <c r="J61" i="1" l="1"/>
  <c r="AF82" i="36"/>
  <c r="J45" i="1"/>
  <c r="AF150" i="36"/>
  <c r="D32" i="32" l="1"/>
  <c r="C8" i="33" s="1"/>
  <c r="G62" i="1"/>
  <c r="AE82" i="36" l="1"/>
  <c r="G54" i="1"/>
  <c r="AE150" i="36" l="1"/>
  <c r="D30" i="32"/>
  <c r="C13" i="33" s="1"/>
  <c r="D31" i="32" l="1"/>
  <c r="C17" i="33" s="1"/>
  <c r="G67" i="1"/>
  <c r="AI141" i="36" s="1"/>
  <c r="G52" i="1"/>
  <c r="AI126" i="36" s="1"/>
  <c r="G45" i="1"/>
  <c r="AI119" i="36" s="1"/>
  <c r="G41" i="1"/>
  <c r="AI115" i="36" s="1"/>
  <c r="I40" i="1"/>
  <c r="G40" i="1"/>
  <c r="G35" i="1"/>
  <c r="G22" i="1"/>
  <c r="G18" i="1"/>
  <c r="AB82" i="36" l="1"/>
  <c r="AB150" i="36"/>
  <c r="G28" i="32" l="1"/>
  <c r="G27" i="33" s="1"/>
  <c r="D28" i="32"/>
  <c r="C21" i="33" s="1"/>
  <c r="D29" i="32"/>
  <c r="C7" i="33" s="1"/>
  <c r="D26" i="32"/>
  <c r="C31" i="33" s="1"/>
  <c r="X82" i="36"/>
  <c r="X150" i="36" l="1"/>
  <c r="F27" i="33" l="1"/>
  <c r="E38" i="32"/>
  <c r="E37" i="32"/>
  <c r="E39" i="32" l="1"/>
  <c r="D24" i="32"/>
  <c r="C11" i="33" s="1"/>
  <c r="G50" i="1"/>
  <c r="AI124" i="36" s="1"/>
  <c r="I32" i="1" l="1"/>
  <c r="G63" i="1"/>
  <c r="I14" i="1"/>
  <c r="D23" i="32" l="1"/>
  <c r="C25" i="33" s="1"/>
  <c r="D22" i="32" l="1"/>
  <c r="C19" i="33" s="1"/>
  <c r="D21" i="32" l="1"/>
  <c r="C27" i="33" s="1"/>
  <c r="S82" i="36" l="1"/>
  <c r="G19" i="32"/>
  <c r="G30" i="33" s="1"/>
  <c r="S150" i="36" l="1"/>
  <c r="D19" i="32" l="1"/>
  <c r="C23" i="33" s="1"/>
  <c r="D17" i="32"/>
  <c r="C9" i="33" s="1"/>
  <c r="G58" i="1"/>
  <c r="AI132" i="36" s="1"/>
  <c r="G43" i="1"/>
  <c r="G30" i="1"/>
  <c r="G28" i="1"/>
  <c r="G20" i="1"/>
  <c r="AI94" i="36" s="1"/>
  <c r="G19" i="1"/>
  <c r="AI93" i="36" s="1"/>
  <c r="G15" i="1"/>
  <c r="AI89" i="36" s="1"/>
  <c r="D16" i="32" l="1"/>
  <c r="C16" i="33" s="1"/>
  <c r="O82" i="36" l="1"/>
  <c r="J11" i="1"/>
  <c r="O150" i="36" l="1"/>
  <c r="I44" i="1"/>
  <c r="G61" i="1"/>
  <c r="AI135" i="36" s="1"/>
  <c r="D15" i="32" l="1"/>
  <c r="C20" i="33" s="1"/>
  <c r="N150" i="36"/>
  <c r="D14" i="32" l="1"/>
  <c r="C33" i="33" s="1"/>
  <c r="J40" i="1"/>
  <c r="AI114" i="36" s="1"/>
  <c r="J28" i="1"/>
  <c r="AI102" i="36" s="1"/>
  <c r="I62" i="1" l="1"/>
  <c r="D13" i="32"/>
  <c r="C28" i="33" s="1"/>
  <c r="I36" i="1"/>
  <c r="L82" i="36" l="1"/>
  <c r="I28" i="1"/>
  <c r="I54" i="1"/>
  <c r="J47" i="1"/>
  <c r="G47" i="1"/>
  <c r="J46" i="1"/>
  <c r="AI120" i="36" s="1"/>
  <c r="J35" i="1"/>
  <c r="AI109" i="36" s="1"/>
  <c r="J23" i="1"/>
  <c r="AI97" i="36" s="1"/>
  <c r="J21" i="1"/>
  <c r="AI95" i="36" s="1"/>
  <c r="J12" i="1"/>
  <c r="AI86" i="36" s="1"/>
  <c r="AI121" i="36" l="1"/>
  <c r="L150" i="36"/>
  <c r="I59" i="1"/>
  <c r="I16" i="1"/>
  <c r="J32" i="1"/>
  <c r="I34" i="1"/>
  <c r="G53" i="1"/>
  <c r="J17" i="1"/>
  <c r="AI91" i="36" s="1"/>
  <c r="G27" i="1"/>
  <c r="I31" i="1"/>
  <c r="G73" i="1"/>
  <c r="D12" i="32" l="1"/>
  <c r="C12" i="33" s="1"/>
  <c r="D11" i="32"/>
  <c r="C14" i="33" s="1"/>
  <c r="I35" i="1"/>
  <c r="I61" i="1" l="1"/>
  <c r="J57" i="1"/>
  <c r="AI131" i="36" s="1"/>
  <c r="J53" i="1"/>
  <c r="AI127" i="36" s="1"/>
  <c r="J43" i="1"/>
  <c r="AI117" i="36" s="1"/>
  <c r="J30" i="1"/>
  <c r="AI104" i="36" s="1"/>
  <c r="I53" i="1" l="1"/>
  <c r="J54" i="1"/>
  <c r="AI128" i="36" s="1"/>
  <c r="G72" i="1"/>
  <c r="J55" i="1"/>
  <c r="I57" i="1"/>
  <c r="D10" i="32"/>
  <c r="C24" i="33" s="1"/>
  <c r="I72" i="1"/>
  <c r="I30" i="1" l="1"/>
  <c r="G9" i="32" l="1"/>
  <c r="G13" i="33" l="1"/>
  <c r="G38" i="32"/>
  <c r="G37" i="32"/>
  <c r="I150" i="36"/>
  <c r="I82" i="36"/>
  <c r="D9" i="32"/>
  <c r="C35" i="33" s="1"/>
  <c r="G39" i="32" l="1"/>
  <c r="D8" i="32" l="1"/>
  <c r="C18" i="33" s="1"/>
  <c r="G29" i="1" l="1"/>
  <c r="AI103" i="36" s="1"/>
  <c r="I26" i="1"/>
  <c r="I20" i="1"/>
  <c r="G13" i="1"/>
  <c r="AI87" i="36" s="1"/>
  <c r="I12" i="1"/>
  <c r="I10" i="1" l="1"/>
  <c r="J14" i="1"/>
  <c r="G14" i="1"/>
  <c r="J18" i="1"/>
  <c r="AI92" i="36" s="1"/>
  <c r="G11" i="1"/>
  <c r="AI85" i="36" s="1"/>
  <c r="J22" i="1"/>
  <c r="AI96" i="36" s="1"/>
  <c r="I43" i="1"/>
  <c r="I45" i="1"/>
  <c r="I47" i="1"/>
  <c r="I49" i="1"/>
  <c r="G49" i="1"/>
  <c r="AI123" i="36" s="1"/>
  <c r="G55" i="1"/>
  <c r="AI129" i="36" s="1"/>
  <c r="G59" i="1"/>
  <c r="J63" i="1"/>
  <c r="AI137" i="36" s="1"/>
  <c r="J72" i="1"/>
  <c r="AI146" i="36" s="1"/>
  <c r="I27" i="1"/>
  <c r="J27" i="1"/>
  <c r="AI101" i="36" s="1"/>
  <c r="G44" i="1"/>
  <c r="I50" i="1"/>
  <c r="G56" i="1"/>
  <c r="J60" i="1"/>
  <c r="AI134" i="36" s="1"/>
  <c r="J62" i="1"/>
  <c r="AI136" i="36" s="1"/>
  <c r="J71" i="1"/>
  <c r="AI145" i="36" s="1"/>
  <c r="J73" i="1"/>
  <c r="AI147" i="36" s="1"/>
  <c r="AI88" i="36" l="1"/>
  <c r="J56" i="1"/>
  <c r="AI130" i="36" s="1"/>
  <c r="J59" i="1"/>
  <c r="AI133" i="36" s="1"/>
  <c r="I29" i="1"/>
  <c r="I13" i="1"/>
  <c r="I55" i="1"/>
  <c r="I11" i="1"/>
  <c r="I56" i="1" l="1"/>
  <c r="G34" i="1"/>
  <c r="AI108" i="36" s="1"/>
  <c r="G33" i="1"/>
  <c r="AI107" i="36" s="1"/>
  <c r="G32" i="1"/>
  <c r="AI106" i="36" s="1"/>
  <c r="G31" i="1"/>
  <c r="AI105" i="36" s="1"/>
  <c r="G26" i="1"/>
  <c r="AI100" i="36" s="1"/>
  <c r="D7" i="32" l="1"/>
  <c r="C30" i="33" s="1"/>
  <c r="J44" i="1"/>
  <c r="AI118" i="36" s="1"/>
  <c r="K73" i="1"/>
  <c r="K72" i="1"/>
  <c r="K71" i="1"/>
  <c r="J70" i="1"/>
  <c r="I70" i="1"/>
  <c r="G70" i="1"/>
  <c r="K69" i="1"/>
  <c r="K68" i="1"/>
  <c r="K67" i="1"/>
  <c r="J66" i="1"/>
  <c r="I66" i="1"/>
  <c r="G66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3" i="1"/>
  <c r="J42" i="1"/>
  <c r="I42" i="1"/>
  <c r="G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J25" i="1"/>
  <c r="I25" i="1"/>
  <c r="G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Y150" i="36" l="1"/>
  <c r="Y82" i="36"/>
  <c r="AI116" i="36"/>
  <c r="AI140" i="36"/>
  <c r="AI144" i="36"/>
  <c r="AI99" i="36"/>
  <c r="K44" i="1"/>
  <c r="J76" i="1"/>
  <c r="G76" i="1"/>
  <c r="I76" i="1"/>
  <c r="I83" i="1" s="1"/>
  <c r="I8" i="1"/>
  <c r="J8" i="1"/>
  <c r="G8" i="1"/>
  <c r="J16" i="33" l="1"/>
  <c r="E35" i="32"/>
  <c r="J35" i="32" s="1"/>
  <c r="K16" i="33" s="1"/>
  <c r="G35" i="32"/>
  <c r="G16" i="33" s="1"/>
  <c r="AI82" i="36"/>
  <c r="AI150" i="36"/>
  <c r="D25" i="32"/>
  <c r="C34" i="33" s="1"/>
  <c r="D18" i="32"/>
  <c r="J77" i="1"/>
  <c r="I77" i="1"/>
  <c r="K76" i="1"/>
  <c r="F16" i="33" l="1"/>
  <c r="C10" i="33"/>
  <c r="D38" i="32"/>
  <c r="D37" i="32"/>
  <c r="D35" i="32"/>
  <c r="C22" i="33" s="1"/>
  <c r="D39" i="32" l="1"/>
</calcChain>
</file>

<file path=xl/comments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any additional details and / or justification.</t>
        </r>
      </text>
    </comment>
  </commentList>
</comments>
</file>

<file path=xl/comments1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3.xml><?xml version="1.0" encoding="utf-8"?>
<comments xmlns="http://schemas.openxmlformats.org/spreadsheetml/2006/main">
  <authors>
    <author>Florida Department of Education</author>
    <author>Ford, Shelly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  <comment ref="I83" authorId="1" shapeId="0">
      <text>
        <r>
          <rPr>
            <b/>
            <sz val="9"/>
            <color indexed="81"/>
            <rFont val="Tahoma"/>
            <family val="2"/>
          </rPr>
          <t>Ford, Shelly:</t>
        </r>
        <r>
          <rPr>
            <sz val="9"/>
            <color indexed="81"/>
            <rFont val="Tahoma"/>
            <family val="2"/>
          </rPr>
          <t xml:space="preserve">
CA2 Detail V121-I203</t>
        </r>
      </text>
    </comment>
  </commentList>
</comments>
</file>

<file path=xl/comments1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1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0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1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2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2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3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4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5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6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7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8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comments9.xml><?xml version="1.0" encoding="utf-8"?>
<comments xmlns="http://schemas.openxmlformats.org/spreadsheetml/2006/main">
  <authors>
    <author>Florida Department of Education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total dollar amount of expenditures for each line item.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Does this line item include any administrative expenses? Answer Yes, No, or Partial.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represents administrative expense.</t>
        </r>
      </text>
    </comment>
    <comment ref="J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Enter the portion of the amount entered in column G that does not represent administrative expense.</t>
        </r>
      </text>
    </comment>
    <comment ref="K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Columns I plus J must equal Column G</t>
        </r>
      </text>
    </comment>
    <comment ref="L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Provide additional details and / or justification for all exclusions.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42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6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0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amount reported on the CA-2 for this account. Red shading indicates it does not.</t>
        </r>
      </text>
    </comment>
    <comment ref="G76" authorId="0" shapeId="0">
      <text>
        <r>
          <rPr>
            <b/>
            <sz val="9"/>
            <color indexed="81"/>
            <rFont val="Tahoma"/>
            <family val="2"/>
          </rPr>
          <t>Florida Department of Education:</t>
        </r>
        <r>
          <rPr>
            <sz val="9"/>
            <color indexed="81"/>
            <rFont val="Tahoma"/>
            <family val="2"/>
          </rPr>
          <t xml:space="preserve">
Green shading indicates the amount here matches the total amount reported on the CA-2 for Institutional Support. Red shading indicates it does not.</t>
        </r>
      </text>
    </comment>
  </commentList>
</comments>
</file>

<file path=xl/sharedStrings.xml><?xml version="1.0" encoding="utf-8"?>
<sst xmlns="http://schemas.openxmlformats.org/spreadsheetml/2006/main" count="5915" uniqueCount="318">
  <si>
    <t>The Florida College System</t>
  </si>
  <si>
    <t>Data Collection for Administrative Cost Report</t>
  </si>
  <si>
    <t>Account</t>
  </si>
  <si>
    <t>Name</t>
  </si>
  <si>
    <t>Administration?</t>
  </si>
  <si>
    <t>Administrative Amount</t>
  </si>
  <si>
    <t>Excluded Amount</t>
  </si>
  <si>
    <t>Data Validation</t>
  </si>
  <si>
    <t>Comments</t>
  </si>
  <si>
    <t>16000000</t>
  </si>
  <si>
    <t>Institutional Support Control (Administrative)</t>
  </si>
  <si>
    <t>16100000</t>
  </si>
  <si>
    <t>Executive Management Control</t>
  </si>
  <si>
    <t>16110000</t>
  </si>
  <si>
    <t>College-Wide Management</t>
  </si>
  <si>
    <t>Yes</t>
  </si>
  <si>
    <t>16111000</t>
  </si>
  <si>
    <t>District Board of Trustees</t>
  </si>
  <si>
    <t>16112000</t>
  </si>
  <si>
    <t>President</t>
  </si>
  <si>
    <t>16113000</t>
  </si>
  <si>
    <t>Assistant to the President</t>
  </si>
  <si>
    <t>16114000</t>
  </si>
  <si>
    <t>Executive Vice President/Vice President(s)</t>
  </si>
  <si>
    <t>No</t>
  </si>
  <si>
    <t>16115000</t>
  </si>
  <si>
    <t>Chief Campus Administrators in Multi-Campus Colleges</t>
  </si>
  <si>
    <t>16116000</t>
  </si>
  <si>
    <t>Equal Access, Equal Opportunity, Equal Employment Officer</t>
  </si>
  <si>
    <t>16117000</t>
  </si>
  <si>
    <t>Internal Auditing</t>
  </si>
  <si>
    <t>16120000</t>
  </si>
  <si>
    <t>Educational Planning and Development</t>
  </si>
  <si>
    <t>16121000</t>
  </si>
  <si>
    <t>Institutional Research</t>
  </si>
  <si>
    <t>16122000</t>
  </si>
  <si>
    <t>Analytical Studies</t>
  </si>
  <si>
    <t>16130000</t>
  </si>
  <si>
    <t>Legal Services</t>
  </si>
  <si>
    <t>16140000</t>
  </si>
  <si>
    <t>College-Wide Planning and Management Committees, Council or Task Forces</t>
  </si>
  <si>
    <t>16141000</t>
  </si>
  <si>
    <t>Faculty Senates</t>
  </si>
  <si>
    <t>16142000</t>
  </si>
  <si>
    <t>Planning Committees</t>
  </si>
  <si>
    <t>16143000</t>
  </si>
  <si>
    <t>Administrative Councils</t>
  </si>
  <si>
    <t>16200000</t>
  </si>
  <si>
    <t>Fiscal Operations Control</t>
  </si>
  <si>
    <t>16210000</t>
  </si>
  <si>
    <t>Fiscal Control</t>
  </si>
  <si>
    <t>16211000</t>
  </si>
  <si>
    <t>Business Officer (Financial Duties)</t>
  </si>
  <si>
    <t>16212000</t>
  </si>
  <si>
    <t>Comptroller</t>
  </si>
  <si>
    <t>16213000</t>
  </si>
  <si>
    <t>Budget Administration and Control</t>
  </si>
  <si>
    <t>16220000</t>
  </si>
  <si>
    <t>Financial Operations</t>
  </si>
  <si>
    <t>Partial</t>
  </si>
  <si>
    <t>16221000</t>
  </si>
  <si>
    <t>Payroll Operation</t>
  </si>
  <si>
    <t>16222000</t>
  </si>
  <si>
    <t>Bursar</t>
  </si>
  <si>
    <t>16223000</t>
  </si>
  <si>
    <t>Cashier</t>
  </si>
  <si>
    <t>16224000</t>
  </si>
  <si>
    <t>Disbursement</t>
  </si>
  <si>
    <t>16225000</t>
  </si>
  <si>
    <t>Accounting</t>
  </si>
  <si>
    <t>16230000</t>
  </si>
  <si>
    <t>Investment Management</t>
  </si>
  <si>
    <t>16231000</t>
  </si>
  <si>
    <t>Cash Flow Management</t>
  </si>
  <si>
    <t>16232000</t>
  </si>
  <si>
    <t>Endowment Management</t>
  </si>
  <si>
    <t>16240000</t>
  </si>
  <si>
    <t>Grants and Contracts Financial Management</t>
  </si>
  <si>
    <t>16241000</t>
  </si>
  <si>
    <t>Grants Management</t>
  </si>
  <si>
    <t>16242000</t>
  </si>
  <si>
    <t>Grants Accounting</t>
  </si>
  <si>
    <t>16300000</t>
  </si>
  <si>
    <t>General Administrative and Logistical Services Control</t>
  </si>
  <si>
    <t>16310000</t>
  </si>
  <si>
    <t>Administrative Data/Telecommunication Services</t>
  </si>
  <si>
    <t>16310100</t>
  </si>
  <si>
    <t>Computing</t>
  </si>
  <si>
    <t>16310200</t>
  </si>
  <si>
    <t>Telecommunications</t>
  </si>
  <si>
    <t>16310300</t>
  </si>
  <si>
    <t>Networking</t>
  </si>
  <si>
    <t>16320000</t>
  </si>
  <si>
    <t>Human Resources</t>
  </si>
  <si>
    <t>16330000</t>
  </si>
  <si>
    <t>Logistical Services</t>
  </si>
  <si>
    <t>16330100</t>
  </si>
  <si>
    <t>Purchasing</t>
  </si>
  <si>
    <t>16330200</t>
  </si>
  <si>
    <t>Receiving</t>
  </si>
  <si>
    <t>16330300</t>
  </si>
  <si>
    <t>Shipping</t>
  </si>
  <si>
    <t>16330400</t>
  </si>
  <si>
    <t>Warehousing</t>
  </si>
  <si>
    <t>16330500</t>
  </si>
  <si>
    <t>Property Management</t>
  </si>
  <si>
    <t>16330600</t>
  </si>
  <si>
    <t>Mail and Distribution</t>
  </si>
  <si>
    <t>16330700</t>
  </si>
  <si>
    <t>Telephone Service/Operations</t>
  </si>
  <si>
    <t>16330800</t>
  </si>
  <si>
    <t>General Printing and Reproduction</t>
  </si>
  <si>
    <t>16330900</t>
  </si>
  <si>
    <t>Campus Transportation (including motor pool)</t>
  </si>
  <si>
    <t>16331000</t>
  </si>
  <si>
    <t>Parking and Parking Space Management</t>
  </si>
  <si>
    <t>16340000</t>
  </si>
  <si>
    <t>Other General Expenses</t>
  </si>
  <si>
    <t>16341000</t>
  </si>
  <si>
    <t>Business Hospitality</t>
  </si>
  <si>
    <t>16342000</t>
  </si>
  <si>
    <t>Organizational Memberships</t>
  </si>
  <si>
    <t>16343000</t>
  </si>
  <si>
    <t>General Insurance (other than property)</t>
  </si>
  <si>
    <t>16344000</t>
  </si>
  <si>
    <t>Commencement (Graduation)</t>
  </si>
  <si>
    <t>16400000</t>
  </si>
  <si>
    <t>Unassigned</t>
  </si>
  <si>
    <t>16500000</t>
  </si>
  <si>
    <t>16600000</t>
  </si>
  <si>
    <t>Administrative and Support Staff Services Control</t>
  </si>
  <si>
    <t>16610000</t>
  </si>
  <si>
    <t>In-Service Training</t>
  </si>
  <si>
    <t>16620000</t>
  </si>
  <si>
    <t>Sabbatical Leaves (Administrative and Support Staff only)</t>
  </si>
  <si>
    <t>16630000</t>
  </si>
  <si>
    <t>Training Institutes, etc.</t>
  </si>
  <si>
    <t>16700000</t>
  </si>
  <si>
    <t>Community Relations Control</t>
  </si>
  <si>
    <t>16710000</t>
  </si>
  <si>
    <t>Alumni Relations</t>
  </si>
  <si>
    <t>16720000</t>
  </si>
  <si>
    <t>Community and/or Public Relation Activities</t>
  </si>
  <si>
    <t>16730000</t>
  </si>
  <si>
    <t>Development (Fund Raising)</t>
  </si>
  <si>
    <t>16800000</t>
  </si>
  <si>
    <t>16900000</t>
  </si>
  <si>
    <t>TOTAL</t>
  </si>
  <si>
    <t>Broward College</t>
  </si>
  <si>
    <t>College of Central Florida</t>
  </si>
  <si>
    <t>Chipola College</t>
  </si>
  <si>
    <t>Daytona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</si>
  <si>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</si>
  <si>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</si>
  <si>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</si>
  <si>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</si>
  <si>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</si>
  <si>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</si>
  <si>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Community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</si>
  <si>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</si>
  <si>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</si>
  <si>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</si>
  <si>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</si>
  <si>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</si>
  <si>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</si>
  <si>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</si>
  <si>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</si>
  <si>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</si>
  <si>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</si>
  <si>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</si>
  <si>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</si>
  <si>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</si>
  <si>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</si>
  <si>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Florida College System</t>
  </si>
  <si>
    <t>THE FLORIDA COLLEGE SYSTEM</t>
  </si>
  <si>
    <t>COLLEGE</t>
  </si>
  <si>
    <t>ADMINISTRATIVE COST REPORT ANALYTICS</t>
  </si>
  <si>
    <t>FCS</t>
  </si>
  <si>
    <t>% OF INSTITUTIONAL SUPPORT EXCLUDED</t>
  </si>
  <si>
    <t>Total Institutional Support Expense from Cost Analysis:</t>
  </si>
  <si>
    <t>ADMINISTRATIVE COST REPORT SUMMARY ANALYTICS</t>
  </si>
  <si>
    <t>% EXCLUDED MATRIX</t>
  </si>
  <si>
    <t>ADMINISTRATIVE COST REPORT COMPARATIVE MATRICES</t>
  </si>
  <si>
    <t>Count of</t>
  </si>
  <si>
    <t>Total</t>
  </si>
  <si>
    <t>% of</t>
  </si>
  <si>
    <t>YES / NO / PARTIAL MATRIX (Yes means it is administrative)</t>
  </si>
  <si>
    <t>*Determined by reporting preponderance.</t>
  </si>
  <si>
    <t>FCS*</t>
  </si>
  <si>
    <t>Range:</t>
  </si>
  <si>
    <t>Highest:</t>
  </si>
  <si>
    <t>Lowest:</t>
  </si>
  <si>
    <t>*Sort all groupings by orange shaded columns after any changes to data</t>
  </si>
  <si>
    <t>ADMINISTRATIVE COST % OVER COST ANALYSIS TOTAL EXPENDITURES EXCLUDING TRANSFERS</t>
  </si>
  <si>
    <t>ADMINISTRATIVE COST PER FUNDABLE FTE</t>
  </si>
  <si>
    <t>ADMINISTRATIVE COST</t>
  </si>
  <si>
    <t>Eastern Florida State College</t>
  </si>
  <si>
    <t>Data Collection for the Administrative Cost Report</t>
  </si>
  <si>
    <t>COLLEGE NAME:</t>
  </si>
  <si>
    <t>Comments / Additional Details</t>
  </si>
  <si>
    <t>Total 6.0  INSTITUTIONAL SUPPORT reported from CA-2:</t>
  </si>
  <si>
    <t>Note: The amounts in cells G76 and G77 must be equal.</t>
  </si>
  <si>
    <t>Total Expense (Excluding Transfers) from Cost Analysis (CA-2):</t>
  </si>
  <si>
    <t>: Administrative Cost Percentage</t>
  </si>
  <si>
    <t>Prior Year's Data:</t>
  </si>
  <si>
    <t>AMOUNT CHANGE</t>
  </si>
  <si>
    <t>CHANGE OVER PRIOR YEAR</t>
  </si>
  <si>
    <t>Florida SouthWestern State College</t>
  </si>
  <si>
    <t>Pasco-Hernando State College</t>
  </si>
  <si>
    <t>Lake-Sumter State College</t>
  </si>
  <si>
    <t>Excluded Banking Fees</t>
  </si>
  <si>
    <t>Campus Provost</t>
  </si>
  <si>
    <t>Less Athletics insurance costs</t>
  </si>
  <si>
    <t>Printed materials related to development of alumni</t>
  </si>
  <si>
    <t>Inst. Advancement</t>
  </si>
  <si>
    <t>Excluded cashier, collections and payroll costs</t>
  </si>
  <si>
    <t>Excluded credit card fees</t>
  </si>
  <si>
    <t>Excluded SPC Foundation development expenses</t>
  </si>
  <si>
    <t>Excluded central services at school level</t>
  </si>
  <si>
    <t>Liability/Unemployment Insurance</t>
  </si>
  <si>
    <t>Academic support</t>
  </si>
  <si>
    <t>Not funded by general revenue</t>
  </si>
  <si>
    <t>Support for faculty, student services functions, finance functions related to cashiering and billing, comparable to exclusion of other colleges</t>
  </si>
  <si>
    <t>Marketing/advertising, recruiting potential students</t>
  </si>
  <si>
    <t>Removed Cashiers and all Operating costs. Kept Bursar Salary and Benefits</t>
  </si>
  <si>
    <t>Bursar and Accounts Receivable clerk</t>
  </si>
  <si>
    <t>College wide Memberships/ Program memberships charged to individual departments and program accounts</t>
  </si>
  <si>
    <t>Student Accounting</t>
  </si>
  <si>
    <t>Central services at school level, mailroom at each campus</t>
  </si>
  <si>
    <t>Central services at school level, continuing education division</t>
  </si>
  <si>
    <t>yes</t>
  </si>
  <si>
    <t>no</t>
  </si>
  <si>
    <t>Excluded 25% for drawing of federal funds and reconciliation of financial aid.</t>
  </si>
  <si>
    <t>Student check processing.</t>
  </si>
  <si>
    <t>Relief cashier.</t>
  </si>
  <si>
    <t>SACSCOC QEP</t>
  </si>
  <si>
    <t>partial</t>
  </si>
  <si>
    <t>Assign 50% to Administrative</t>
  </si>
  <si>
    <t>instructional support services/school administration support services</t>
  </si>
  <si>
    <t>related to collection of tuition &amp; fees</t>
  </si>
  <si>
    <t>support for faculty/student services pursuing grant funding</t>
  </si>
  <si>
    <t>support for faculty/student services pursuing grant funding plus student activity fee monitoring</t>
  </si>
  <si>
    <t>student insurance</t>
  </si>
  <si>
    <t>Excludes bank service fees and merchant fees</t>
  </si>
  <si>
    <t>VP of Academic Affairs</t>
  </si>
  <si>
    <t>General Admin for each campus</t>
  </si>
  <si>
    <t>Postage and shipping for all 3 campuses</t>
  </si>
  <si>
    <t>Phone service</t>
  </si>
  <si>
    <t>Printing-internal and external vendors- all depts and campuses</t>
  </si>
  <si>
    <t>Maintenance on college vehicles</t>
  </si>
  <si>
    <t>Expenses for community events</t>
  </si>
  <si>
    <t>Worker's comp</t>
  </si>
  <si>
    <t>Expenses for graduation</t>
  </si>
  <si>
    <t>Foundation</t>
  </si>
  <si>
    <t>contracted services</t>
  </si>
  <si>
    <t>5% of cost included</t>
  </si>
  <si>
    <t>Equity Officer</t>
  </si>
  <si>
    <t>campus presidents excluded as equivalent to school principals</t>
  </si>
  <si>
    <t>excluded merchant fees &amp; refund management program fees</t>
  </si>
  <si>
    <t>Central services at school level</t>
  </si>
  <si>
    <t>Exclude due to cashier responsibilities that are college specific</t>
  </si>
  <si>
    <t>Exclude due to responsibilities being college specific</t>
  </si>
  <si>
    <t>Exclude Cashiers, Bursar, Bank Fees, Bad Debt, and Fee Waivers that are not comparable to K-12</t>
  </si>
  <si>
    <t>Assessment</t>
  </si>
  <si>
    <t>Exclude Collection Svcs, Bursar &amp; Bank Fees</t>
  </si>
  <si>
    <t>Exclude Property Insurance</t>
  </si>
  <si>
    <t>Graduation</t>
  </si>
  <si>
    <t>Exclude Accreditation, Marketing Personnel and External Affairs</t>
  </si>
  <si>
    <t>Foundation Administration and Development</t>
  </si>
  <si>
    <t xml:space="preserve"> bank fee, bad debt, other non admin expenses</t>
  </si>
  <si>
    <t>SVP CFO, AVP Admin, Exec Admin Assistant</t>
  </si>
  <si>
    <t>SVP CIO</t>
  </si>
  <si>
    <t>MIS, including new ERP</t>
  </si>
  <si>
    <t>Excluded Gov Affairs  - not funded by General Revenue</t>
  </si>
  <si>
    <t>North Florida College</t>
  </si>
  <si>
    <t>The College of the Florida Keys</t>
  </si>
  <si>
    <t>Excludes cashiers and merchant service fees</t>
  </si>
  <si>
    <t>Director of OIT</t>
  </si>
  <si>
    <t xml:space="preserve">Excluded Bank service fees, </t>
  </si>
  <si>
    <t>Excluded: Merchant Fees, Higher One, Nelnet ($149,868.04)</t>
  </si>
  <si>
    <t>AR staff, student fee write-offs ($0) HEERF to cover expense</t>
  </si>
  <si>
    <t>Most is instructional. Assign 20% to Administrative</t>
  </si>
  <si>
    <t>VP Academic Affairs, VP Assessment and Downtown Campus are excludable.</t>
  </si>
  <si>
    <t xml:space="preserve">These are multiple site necessitated administrators and are excludable. </t>
  </si>
  <si>
    <t>Institutional Research is College specific and therefore excludable.</t>
  </si>
  <si>
    <t>Planning Council and Committees are considered College specific.</t>
  </si>
  <si>
    <t>Student Financial Services and Grant accounting personnel, Bad Debt and Banking fees are College specific.</t>
  </si>
  <si>
    <t>Board tuition waiver benefit for the Admininstrative areas are College specific and considered excludable.</t>
  </si>
  <si>
    <t>College specific functions</t>
  </si>
  <si>
    <t>Workers Compensation, Unemployment Insurance</t>
  </si>
  <si>
    <t>Criminal Justice Institute considered College specific.</t>
  </si>
  <si>
    <t>Excluded Promotional activities not funded by State Appropriations.</t>
  </si>
  <si>
    <t>Endowment/Fundraising/Grant Administration are College specific and excludable.</t>
  </si>
  <si>
    <t>YES</t>
  </si>
  <si>
    <t>NO</t>
  </si>
  <si>
    <t>2021-2022</t>
  </si>
  <si>
    <t>2021-22 FTE-3</t>
  </si>
  <si>
    <t>2020-21 ADMINISTRATIVE COST % OVER COST ANALYSIS TOTAL EXPENDITURES EXCLUDING TRANSFERS</t>
  </si>
  <si>
    <t>FY 2021-22</t>
  </si>
  <si>
    <t>Formerly Campus Provost positions; Academic reorganization 7/1/21 changed the structure to have Academic Deans under two campus administrators</t>
  </si>
  <si>
    <t>DSO Accounting</t>
  </si>
  <si>
    <t>Internal Audit</t>
  </si>
  <si>
    <t>Exclude Grants Manager</t>
  </si>
  <si>
    <t>Exclude Bad Debt and Credit Card Costs</t>
  </si>
  <si>
    <t>PARTIAL</t>
  </si>
  <si>
    <t>ACCOUNTS RECEIVABLE</t>
  </si>
  <si>
    <t>SACs Expenditures</t>
  </si>
  <si>
    <t>Cashier, Bursar, Vital records, ads for Lab Fee adj</t>
  </si>
  <si>
    <t>Payroll and expenses related to grant proposals and managing grants</t>
  </si>
  <si>
    <t>IT personnel, Tech Contracts, repair/maint, data software</t>
  </si>
  <si>
    <t>Web support,stu supplies, social svc,software,advertising, comm functions</t>
  </si>
  <si>
    <t>IT functions are considered mainly student oriented with only 5% relevant to administration.</t>
  </si>
  <si>
    <t>Excluded Bank &amp; Merchant fees: $287,112.32 and Bad Debt: $111,745.67.</t>
  </si>
  <si>
    <t>Exclude expenses from the Grants Office.</t>
  </si>
  <si>
    <t>Technology expenditures are included  on the TEA report</t>
  </si>
  <si>
    <t xml:space="preserve">Excluded Reemployment / Unemployment Compensation. </t>
  </si>
  <si>
    <t>Excluded Workers Compensation and General Insurance</t>
  </si>
  <si>
    <t>Includes purchase of district office bldg, bad debt, campus copier rentals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</si>
</sst>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Narrow"/>
      <family val="2"/>
    </font>
    <font>
      <sz val="12"/>
      <color rgb="FFFF0000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b/>
      <sz val="12"/>
      <color theme="1"/>
      <name val="Arial"/>
      <family val="2"/>
    </font>
    <font>
      <i/>
      <sz val="11"/>
      <color theme="5" tint="-0.249977111117893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1" borderId="14" applyNumberFormat="0" applyAlignment="0" applyProtection="0"/>
    <xf numFmtId="0" fontId="30" fillId="12" borderId="15" applyNumberFormat="0" applyAlignment="0" applyProtection="0"/>
    <xf numFmtId="0" fontId="31" fillId="12" borderId="14" applyNumberFormat="0" applyAlignment="0" applyProtection="0"/>
    <xf numFmtId="0" fontId="32" fillId="0" borderId="16" applyNumberFormat="0" applyFill="0" applyAlignment="0" applyProtection="0"/>
    <xf numFmtId="0" fontId="33" fillId="13" borderId="1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2" fillId="0" borderId="19" applyNumberFormat="0" applyFill="0" applyAlignment="0" applyProtection="0"/>
    <xf numFmtId="0" fontId="3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2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7" fillId="0" borderId="0"/>
    <xf numFmtId="0" fontId="1" fillId="14" borderId="18" applyNumberFormat="0" applyFont="0" applyAlignment="0" applyProtection="0"/>
  </cellStyleXfs>
  <cellXfs count="162">
    <xf numFmtId="0" fontId="0" fillId="0" borderId="0" xfId="0"/>
    <xf numFmtId="0" fontId="0" fillId="0" borderId="0" xfId="0" applyFill="1" applyProtection="1"/>
    <xf numFmtId="3" fontId="4" fillId="2" borderId="0" xfId="0" applyNumberFormat="1" applyFont="1" applyFill="1" applyBorder="1" applyAlignment="1" applyProtection="1">
      <alignment horizontal="left"/>
    </xf>
    <xf numFmtId="0" fontId="3" fillId="0" borderId="0" xfId="0" applyFont="1" applyFill="1" applyAlignment="1" applyProtection="1">
      <alignment horizontal="center"/>
    </xf>
    <xf numFmtId="0" fontId="7" fillId="0" borderId="2" xfId="0" applyFont="1" applyFill="1" applyBorder="1" applyProtection="1"/>
    <xf numFmtId="0" fontId="2" fillId="0" borderId="2" xfId="0" applyFont="1" applyFill="1" applyBorder="1" applyProtection="1"/>
    <xf numFmtId="43" fontId="2" fillId="0" borderId="2" xfId="1" applyFont="1" applyFill="1" applyBorder="1" applyAlignment="1" applyProtection="1">
      <alignment horizontal="center"/>
    </xf>
    <xf numFmtId="0" fontId="7" fillId="0" borderId="2" xfId="0" applyFont="1" applyFill="1" applyBorder="1" applyAlignment="1" applyProtection="1">
      <alignment horizontal="center"/>
    </xf>
    <xf numFmtId="0" fontId="2" fillId="0" borderId="0" xfId="0" applyFont="1" applyFill="1" applyProtection="1"/>
    <xf numFmtId="0" fontId="0" fillId="0" borderId="2" xfId="0" applyFill="1" applyBorder="1" applyAlignment="1" applyProtection="1">
      <alignment vertical="center"/>
    </xf>
    <xf numFmtId="0" fontId="0" fillId="0" borderId="2" xfId="0" applyFill="1" applyBorder="1" applyProtection="1"/>
    <xf numFmtId="43" fontId="0" fillId="0" borderId="2" xfId="1" applyFont="1" applyFill="1" applyBorder="1" applyProtection="1"/>
    <xf numFmtId="0" fontId="0" fillId="0" borderId="2" xfId="0" applyFill="1" applyBorder="1" applyAlignment="1" applyProtection="1">
      <alignment horizontal="left"/>
    </xf>
    <xf numFmtId="44" fontId="0" fillId="0" borderId="2" xfId="2" applyFont="1" applyFill="1" applyBorder="1" applyProtection="1"/>
    <xf numFmtId="0" fontId="0" fillId="0" borderId="2" xfId="0" applyFill="1" applyBorder="1" applyAlignment="1" applyProtection="1">
      <alignment horizontal="center"/>
    </xf>
    <xf numFmtId="0" fontId="0" fillId="0" borderId="2" xfId="0" applyFill="1" applyBorder="1" applyAlignment="1" applyProtection="1">
      <alignment horizontal="left" wrapText="1"/>
    </xf>
    <xf numFmtId="44" fontId="0" fillId="4" borderId="2" xfId="2" applyFont="1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0" borderId="2" xfId="0" applyFill="1" applyBorder="1" applyAlignment="1" applyProtection="1">
      <alignment horizontal="left" wrapText="1"/>
      <protection locked="0"/>
    </xf>
    <xf numFmtId="44" fontId="0" fillId="4" borderId="2" xfId="2" quotePrefix="1" applyFont="1" applyFill="1" applyBorder="1" applyProtection="1">
      <protection locked="0"/>
    </xf>
    <xf numFmtId="0" fontId="0" fillId="0" borderId="2" xfId="0" applyFill="1" applyBorder="1" applyAlignment="1" applyProtection="1"/>
    <xf numFmtId="43" fontId="0" fillId="0" borderId="2" xfId="1" applyFont="1" applyFill="1" applyBorder="1" applyAlignment="1" applyProtection="1"/>
    <xf numFmtId="44" fontId="0" fillId="4" borderId="2" xfId="2" applyFont="1" applyFill="1" applyBorder="1" applyAlignment="1" applyProtection="1">
      <alignment wrapText="1"/>
      <protection locked="0"/>
    </xf>
    <xf numFmtId="10" fontId="0" fillId="0" borderId="2" xfId="3" applyNumberFormat="1" applyFont="1" applyFill="1" applyBorder="1" applyProtection="1"/>
    <xf numFmtId="43" fontId="2" fillId="0" borderId="2" xfId="1" applyFont="1" applyFill="1" applyBorder="1" applyProtection="1"/>
    <xf numFmtId="44" fontId="2" fillId="0" borderId="2" xfId="2" applyFont="1" applyFill="1" applyBorder="1" applyAlignment="1" applyProtection="1">
      <alignment horizontal="center"/>
    </xf>
    <xf numFmtId="164" fontId="2" fillId="0" borderId="2" xfId="1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left" wrapText="1"/>
    </xf>
    <xf numFmtId="43" fontId="0" fillId="0" borderId="0" xfId="1" applyFont="1" applyFill="1" applyProtection="1"/>
    <xf numFmtId="0" fontId="0" fillId="0" borderId="0" xfId="0" applyFill="1" applyAlignment="1" applyProtection="1">
      <alignment horizontal="center"/>
    </xf>
    <xf numFmtId="0" fontId="0" fillId="0" borderId="0" xfId="0" applyProtection="1"/>
    <xf numFmtId="10" fontId="0" fillId="0" borderId="0" xfId="3" applyNumberFormat="1" applyFont="1" applyFill="1" applyAlignment="1" applyProtection="1">
      <alignment horizontal="center"/>
    </xf>
    <xf numFmtId="0" fontId="10" fillId="0" borderId="0" xfId="5"/>
    <xf numFmtId="0" fontId="10" fillId="0" borderId="0" xfId="5" applyFont="1"/>
    <xf numFmtId="0" fontId="10" fillId="0" borderId="0" xfId="5" applyFont="1" applyBorder="1"/>
    <xf numFmtId="0" fontId="12" fillId="0" borderId="2" xfId="5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 wrapText="1"/>
    </xf>
    <xf numFmtId="0" fontId="12" fillId="0" borderId="2" xfId="5" applyFont="1" applyBorder="1"/>
    <xf numFmtId="0" fontId="12" fillId="0" borderId="2" xfId="5" applyFont="1" applyFill="1" applyBorder="1"/>
    <xf numFmtId="0" fontId="13" fillId="0" borderId="0" xfId="5" applyFont="1" applyBorder="1"/>
    <xf numFmtId="0" fontId="14" fillId="0" borderId="0" xfId="5" applyFont="1"/>
    <xf numFmtId="10" fontId="12" fillId="0" borderId="2" xfId="3" applyNumberFormat="1" applyFont="1" applyBorder="1"/>
    <xf numFmtId="0" fontId="0" fillId="0" borderId="0" xfId="0" applyFill="1" applyAlignment="1" applyProtection="1">
      <alignment horizontal="right"/>
    </xf>
    <xf numFmtId="3" fontId="0" fillId="0" borderId="0" xfId="0" applyNumberFormat="1" applyFill="1" applyProtection="1"/>
    <xf numFmtId="39" fontId="0" fillId="0" borderId="0" xfId="0" applyNumberFormat="1" applyFill="1" applyProtection="1"/>
    <xf numFmtId="10" fontId="0" fillId="0" borderId="0" xfId="3" applyNumberFormat="1" applyFont="1" applyFill="1" applyProtection="1"/>
    <xf numFmtId="0" fontId="11" fillId="0" borderId="0" xfId="5" applyFont="1" applyBorder="1" applyAlignment="1">
      <alignment horizontal="center"/>
    </xf>
    <xf numFmtId="3" fontId="0" fillId="0" borderId="0" xfId="0" applyNumberFormat="1" applyFill="1" applyAlignment="1" applyProtection="1">
      <alignment horizontal="center"/>
    </xf>
    <xf numFmtId="0" fontId="12" fillId="3" borderId="2" xfId="5" applyFont="1" applyFill="1" applyBorder="1"/>
    <xf numFmtId="0" fontId="10" fillId="0" borderId="2" xfId="5" applyBorder="1"/>
    <xf numFmtId="0" fontId="11" fillId="0" borderId="0" xfId="5" applyFont="1"/>
    <xf numFmtId="0" fontId="10" fillId="0" borderId="2" xfId="5" applyBorder="1" applyAlignment="1">
      <alignment horizontal="center"/>
    </xf>
    <xf numFmtId="0" fontId="12" fillId="0" borderId="2" xfId="5" applyFont="1" applyBorder="1" applyAlignment="1">
      <alignment horizontal="left"/>
    </xf>
    <xf numFmtId="0" fontId="12" fillId="0" borderId="2" xfId="5" applyFont="1" applyFill="1" applyBorder="1" applyAlignment="1">
      <alignment horizontal="left"/>
    </xf>
    <xf numFmtId="9" fontId="10" fillId="0" borderId="2" xfId="3" applyFont="1" applyBorder="1"/>
    <xf numFmtId="9" fontId="10" fillId="3" borderId="2" xfId="3" applyFont="1" applyFill="1" applyBorder="1"/>
    <xf numFmtId="165" fontId="10" fillId="3" borderId="0" xfId="3" applyNumberFormat="1" applyFont="1" applyFill="1"/>
    <xf numFmtId="0" fontId="10" fillId="0" borderId="0" xfId="5" applyFill="1"/>
    <xf numFmtId="165" fontId="10" fillId="0" borderId="0" xfId="3" applyNumberFormat="1" applyFont="1" applyFill="1"/>
    <xf numFmtId="10" fontId="10" fillId="0" borderId="0" xfId="5" applyNumberFormat="1"/>
    <xf numFmtId="0" fontId="10" fillId="0" borderId="0" xfId="5" applyAlignment="1">
      <alignment horizontal="right"/>
    </xf>
    <xf numFmtId="166" fontId="10" fillId="0" borderId="2" xfId="2" applyNumberFormat="1" applyFont="1" applyBorder="1"/>
    <xf numFmtId="164" fontId="10" fillId="0" borderId="0" xfId="1" applyNumberFormat="1" applyFont="1"/>
    <xf numFmtId="166" fontId="10" fillId="0" borderId="0" xfId="2" applyNumberFormat="1" applyFont="1"/>
    <xf numFmtId="0" fontId="12" fillId="6" borderId="2" xfId="5" applyFont="1" applyFill="1" applyBorder="1" applyAlignment="1">
      <alignment horizontal="center" vertical="center" wrapText="1"/>
    </xf>
    <xf numFmtId="0" fontId="10" fillId="0" borderId="0" xfId="5" applyBorder="1"/>
    <xf numFmtId="7" fontId="12" fillId="0" borderId="2" xfId="2" applyNumberFormat="1" applyFont="1" applyBorder="1" applyAlignment="1"/>
    <xf numFmtId="10" fontId="12" fillId="0" borderId="2" xfId="3" applyNumberFormat="1" applyFont="1" applyBorder="1" applyAlignment="1"/>
    <xf numFmtId="164" fontId="12" fillId="0" borderId="2" xfId="1" applyNumberFormat="1" applyFont="1" applyBorder="1" applyAlignment="1"/>
    <xf numFmtId="164" fontId="12" fillId="5" borderId="2" xfId="1" applyNumberFormat="1" applyFont="1" applyFill="1" applyBorder="1" applyAlignment="1" applyProtection="1"/>
    <xf numFmtId="7" fontId="12" fillId="5" borderId="2" xfId="2" applyNumberFormat="1" applyFont="1" applyFill="1" applyBorder="1" applyAlignment="1" applyProtection="1"/>
    <xf numFmtId="0" fontId="12" fillId="7" borderId="2" xfId="5" applyFont="1" applyFill="1" applyBorder="1"/>
    <xf numFmtId="0" fontId="12" fillId="3" borderId="2" xfId="5" applyFont="1" applyFill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Fill="1" applyAlignment="1" applyProtection="1">
      <alignment horizontal="center"/>
    </xf>
    <xf numFmtId="166" fontId="12" fillId="0" borderId="2" xfId="5" applyNumberFormat="1" applyFont="1" applyBorder="1"/>
    <xf numFmtId="166" fontId="12" fillId="0" borderId="2" xfId="5" applyNumberFormat="1" applyFont="1" applyFill="1" applyBorder="1"/>
    <xf numFmtId="0" fontId="0" fillId="0" borderId="0" xfId="0" applyAlignment="1"/>
    <xf numFmtId="3" fontId="16" fillId="2" borderId="0" xfId="0" applyNumberFormat="1" applyFont="1" applyFill="1" applyBorder="1" applyAlignment="1" applyProtection="1">
      <alignment horizontal="left"/>
    </xf>
    <xf numFmtId="0" fontId="17" fillId="0" borderId="0" xfId="0" applyFont="1" applyFill="1" applyProtection="1"/>
    <xf numFmtId="0" fontId="10" fillId="0" borderId="2" xfId="0" applyFont="1" applyFill="1" applyBorder="1" applyAlignment="1" applyProtection="1">
      <alignment horizontal="left" wrapText="1"/>
      <protection locked="0"/>
    </xf>
    <xf numFmtId="0" fontId="10" fillId="4" borderId="2" xfId="0" applyFont="1" applyFill="1" applyBorder="1" applyProtection="1">
      <protection locked="0"/>
    </xf>
    <xf numFmtId="44" fontId="18" fillId="0" borderId="2" xfId="2" applyFont="1" applyFill="1" applyBorder="1" applyAlignment="1" applyProtection="1">
      <alignment horizontal="center"/>
    </xf>
    <xf numFmtId="0" fontId="10" fillId="0" borderId="0" xfId="0" applyFont="1" applyFill="1" applyAlignment="1" applyProtection="1">
      <alignment horizontal="right"/>
    </xf>
    <xf numFmtId="44" fontId="11" fillId="0" borderId="2" xfId="2" applyFont="1" applyFill="1" applyBorder="1" applyAlignment="1" applyProtection="1">
      <alignment horizontal="center"/>
    </xf>
    <xf numFmtId="10" fontId="0" fillId="0" borderId="2" xfId="3" applyNumberFormat="1" applyFont="1" applyFill="1" applyBorder="1" applyAlignment="1" applyProtection="1">
      <alignment horizontal="center"/>
    </xf>
    <xf numFmtId="0" fontId="15" fillId="0" borderId="0" xfId="0" applyFont="1" applyFill="1" applyProtection="1"/>
    <xf numFmtId="10" fontId="10" fillId="0" borderId="2" xfId="3" applyNumberFormat="1" applyFont="1" applyFill="1" applyBorder="1" applyProtection="1"/>
    <xf numFmtId="0" fontId="10" fillId="0" borderId="0" xfId="0" applyFont="1" applyFill="1" applyProtection="1"/>
    <xf numFmtId="44" fontId="10" fillId="4" borderId="2" xfId="6" applyFont="1" applyFill="1" applyBorder="1" applyProtection="1">
      <protection locked="0"/>
    </xf>
    <xf numFmtId="44" fontId="0" fillId="0" borderId="2" xfId="6" applyFont="1" applyFill="1" applyBorder="1" applyProtection="1"/>
    <xf numFmtId="44" fontId="0" fillId="4" borderId="2" xfId="6" applyFont="1" applyFill="1" applyBorder="1" applyProtection="1">
      <protection locked="0"/>
    </xf>
    <xf numFmtId="44" fontId="0" fillId="4" borderId="2" xfId="6" quotePrefix="1" applyFont="1" applyFill="1" applyBorder="1" applyProtection="1">
      <protection locked="0"/>
    </xf>
    <xf numFmtId="44" fontId="0" fillId="4" borderId="2" xfId="6" applyFont="1" applyFill="1" applyBorder="1" applyAlignment="1" applyProtection="1">
      <alignment wrapText="1"/>
      <protection locked="0"/>
    </xf>
    <xf numFmtId="44" fontId="18" fillId="0" borderId="2" xfId="6" applyFont="1" applyFill="1" applyBorder="1" applyAlignment="1" applyProtection="1">
      <alignment horizontal="center"/>
    </xf>
    <xf numFmtId="44" fontId="11" fillId="0" borderId="2" xfId="6" applyFont="1" applyFill="1" applyBorder="1" applyAlignment="1" applyProtection="1">
      <alignment horizontal="center"/>
    </xf>
    <xf numFmtId="0" fontId="19" fillId="0" borderId="2" xfId="0" applyFont="1" applyFill="1" applyBorder="1" applyAlignment="1" applyProtection="1">
      <alignment horizontal="left" wrapText="1"/>
      <protection locked="0"/>
    </xf>
    <xf numFmtId="44" fontId="0" fillId="4" borderId="2" xfId="6" applyNumberFormat="1" applyFont="1" applyFill="1" applyBorder="1" applyProtection="1">
      <protection locked="0"/>
    </xf>
    <xf numFmtId="44" fontId="0" fillId="0" borderId="2" xfId="6" applyNumberFormat="1" applyFont="1" applyFill="1" applyBorder="1" applyProtection="1"/>
    <xf numFmtId="9" fontId="0" fillId="0" borderId="2" xfId="0" applyNumberFormat="1" applyFill="1" applyBorder="1" applyAlignment="1" applyProtection="1">
      <alignment horizontal="left" wrapText="1"/>
      <protection locked="0"/>
    </xf>
    <xf numFmtId="44" fontId="18" fillId="0" borderId="2" xfId="6" applyNumberFormat="1" applyFont="1" applyFill="1" applyBorder="1" applyAlignment="1" applyProtection="1">
      <alignment horizontal="center"/>
    </xf>
    <xf numFmtId="44" fontId="0" fillId="0" borderId="0" xfId="0" applyNumberFormat="1" applyFill="1" applyProtection="1"/>
    <xf numFmtId="0" fontId="12" fillId="0" borderId="2" xfId="5" applyFont="1" applyFill="1" applyBorder="1" applyAlignment="1">
      <alignment horizontal="center" vertical="center" wrapText="1"/>
    </xf>
    <xf numFmtId="10" fontId="10" fillId="0" borderId="2" xfId="5" applyNumberFormat="1" applyBorder="1"/>
    <xf numFmtId="0" fontId="10" fillId="0" borderId="3" xfId="5" applyBorder="1"/>
    <xf numFmtId="0" fontId="10" fillId="0" borderId="4" xfId="5" applyBorder="1"/>
    <xf numFmtId="0" fontId="12" fillId="0" borderId="5" xfId="5" applyFont="1" applyFill="1" applyBorder="1" applyAlignment="1">
      <alignment horizontal="center" vertical="center" wrapText="1"/>
    </xf>
    <xf numFmtId="0" fontId="12" fillId="0" borderId="6" xfId="5" applyFont="1" applyFill="1" applyBorder="1" applyAlignment="1">
      <alignment horizontal="center" vertical="center" wrapText="1"/>
    </xf>
    <xf numFmtId="10" fontId="12" fillId="0" borderId="5" xfId="3" applyNumberFormat="1" applyFont="1" applyBorder="1" applyAlignment="1"/>
    <xf numFmtId="10" fontId="10" fillId="0" borderId="6" xfId="5" applyNumberFormat="1" applyBorder="1"/>
    <xf numFmtId="0" fontId="13" fillId="0" borderId="7" xfId="5" applyFont="1" applyBorder="1"/>
    <xf numFmtId="0" fontId="10" fillId="0" borderId="8" xfId="5" applyBorder="1"/>
    <xf numFmtId="10" fontId="10" fillId="0" borderId="7" xfId="5" applyNumberFormat="1" applyBorder="1"/>
    <xf numFmtId="10" fontId="10" fillId="0" borderId="9" xfId="5" applyNumberFormat="1" applyBorder="1"/>
    <xf numFmtId="0" fontId="10" fillId="0" borderId="10" xfId="5" applyBorder="1"/>
    <xf numFmtId="0" fontId="3" fillId="0" borderId="0" xfId="0" applyFont="1" applyFill="1" applyAlignment="1" applyProtection="1">
      <alignment horizontal="center"/>
    </xf>
    <xf numFmtId="44" fontId="21" fillId="4" borderId="2" xfId="6" applyFont="1" applyFill="1" applyBorder="1" applyProtection="1">
      <protection locked="0"/>
    </xf>
    <xf numFmtId="8" fontId="2" fillId="0" borderId="0" xfId="0" applyNumberFormat="1" applyFont="1" applyFill="1" applyProtection="1"/>
    <xf numFmtId="8" fontId="0" fillId="0" borderId="0" xfId="0" applyNumberFormat="1" applyFill="1" applyProtection="1"/>
    <xf numFmtId="164" fontId="2" fillId="0" borderId="2" xfId="48" applyNumberFormat="1" applyFont="1" applyFill="1" applyBorder="1" applyAlignment="1" applyProtection="1">
      <alignment horizontal="center"/>
    </xf>
    <xf numFmtId="10" fontId="0" fillId="0" borderId="2" xfId="49" applyNumberFormat="1" applyFont="1" applyFill="1" applyBorder="1" applyAlignment="1" applyProtection="1">
      <alignment horizontal="center"/>
    </xf>
    <xf numFmtId="44" fontId="1" fillId="0" borderId="2" xfId="2" applyFont="1" applyFill="1" applyBorder="1" applyProtection="1"/>
    <xf numFmtId="0" fontId="1" fillId="0" borderId="2" xfId="0" applyFont="1" applyFill="1" applyBorder="1" applyProtection="1"/>
    <xf numFmtId="44" fontId="1" fillId="4" borderId="2" xfId="2" applyFont="1" applyFill="1" applyBorder="1" applyProtection="1">
      <protection locked="0"/>
    </xf>
    <xf numFmtId="0" fontId="1" fillId="4" borderId="2" xfId="0" applyFont="1" applyFill="1" applyBorder="1" applyProtection="1">
      <protection locked="0"/>
    </xf>
    <xf numFmtId="0" fontId="21" fillId="4" borderId="2" xfId="5" applyFont="1" applyFill="1" applyBorder="1" applyProtection="1">
      <protection locked="0"/>
    </xf>
    <xf numFmtId="44" fontId="21" fillId="4" borderId="2" xfId="6" quotePrefix="1" applyFont="1" applyFill="1" applyBorder="1" applyProtection="1">
      <protection locked="0"/>
    </xf>
    <xf numFmtId="44" fontId="21" fillId="4" borderId="2" xfId="6" applyFont="1" applyFill="1" applyBorder="1" applyAlignment="1" applyProtection="1">
      <alignment wrapText="1"/>
      <protection locked="0"/>
    </xf>
    <xf numFmtId="44" fontId="1" fillId="0" borderId="2" xfId="6" applyFont="1" applyFill="1" applyBorder="1" applyProtection="1"/>
    <xf numFmtId="0" fontId="1" fillId="0" borderId="2" xfId="0" applyFont="1" applyFill="1" applyBorder="1" applyAlignment="1" applyProtection="1">
      <alignment horizontal="left" wrapText="1"/>
    </xf>
    <xf numFmtId="44" fontId="1" fillId="4" borderId="2" xfId="6" applyFont="1" applyFill="1" applyBorder="1" applyProtection="1">
      <protection locked="0"/>
    </xf>
    <xf numFmtId="0" fontId="1" fillId="0" borderId="2" xfId="0" applyFont="1" applyFill="1" applyBorder="1" applyAlignment="1" applyProtection="1">
      <alignment horizontal="left" wrapText="1"/>
      <protection locked="0"/>
    </xf>
    <xf numFmtId="44" fontId="1" fillId="4" borderId="2" xfId="6" quotePrefix="1" applyFont="1" applyFill="1" applyBorder="1" applyProtection="1">
      <protection locked="0"/>
    </xf>
    <xf numFmtId="44" fontId="1" fillId="4" borderId="2" xfId="6" applyFont="1" applyFill="1" applyBorder="1" applyAlignment="1" applyProtection="1">
      <alignment wrapText="1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1" fillId="0" borderId="2" xfId="5" applyFont="1" applyFill="1" applyBorder="1" applyAlignment="1" applyProtection="1">
      <alignment horizontal="left" wrapText="1"/>
      <protection locked="0"/>
    </xf>
    <xf numFmtId="0" fontId="21" fillId="4" borderId="2" xfId="0" applyFont="1" applyFill="1" applyBorder="1" applyProtection="1">
      <protection locked="0"/>
    </xf>
    <xf numFmtId="6" fontId="10" fillId="0" borderId="0" xfId="5" applyNumberFormat="1"/>
    <xf numFmtId="3" fontId="10" fillId="0" borderId="0" xfId="5" applyNumberFormat="1"/>
    <xf numFmtId="8" fontId="10" fillId="0" borderId="0" xfId="5" applyNumberFormat="1"/>
    <xf numFmtId="2" fontId="10" fillId="0" borderId="0" xfId="5" applyNumberFormat="1"/>
    <xf numFmtId="44" fontId="11" fillId="0" borderId="2" xfId="6" applyNumberFormat="1" applyFont="1" applyFill="1" applyBorder="1" applyAlignment="1" applyProtection="1">
      <alignment horizontal="center"/>
    </xf>
    <xf numFmtId="0" fontId="11" fillId="0" borderId="0" xfId="5" applyFont="1" applyBorder="1" applyAlignment="1"/>
    <xf numFmtId="0" fontId="11" fillId="0" borderId="0" xfId="5" applyFont="1" applyBorder="1" applyAlignment="1">
      <alignment horizontal="left" indent="1"/>
    </xf>
    <xf numFmtId="0" fontId="11" fillId="0" borderId="0" xfId="5" applyFont="1" applyBorder="1" applyAlignment="1">
      <alignment horizontal="left" indent="4"/>
    </xf>
    <xf numFmtId="0" fontId="11" fillId="0" borderId="0" xfId="5" applyFont="1" applyBorder="1" applyAlignment="1">
      <alignment horizontal="left" indent="8"/>
    </xf>
    <xf numFmtId="0" fontId="11" fillId="0" borderId="0" xfId="5" applyFont="1" applyBorder="1" applyAlignment="1">
      <alignment horizontal="left" indent="32"/>
    </xf>
    <xf numFmtId="0" fontId="11" fillId="0" borderId="0" xfId="5" applyFont="1" applyBorder="1" applyAlignment="1">
      <alignment horizontal="left" indent="34"/>
    </xf>
    <xf numFmtId="0" fontId="11" fillId="0" borderId="0" xfId="5" applyFont="1" applyBorder="1" applyAlignment="1">
      <alignment horizontal="left" indent="36"/>
    </xf>
    <xf numFmtId="0" fontId="11" fillId="0" borderId="0" xfId="5" applyFont="1" applyBorder="1" applyAlignment="1">
      <alignment horizontal="left" indent="42"/>
    </xf>
    <xf numFmtId="0" fontId="3" fillId="0" borderId="0" xfId="0" applyFont="1" applyFill="1" applyAlignment="1" applyProtection="1"/>
    <xf numFmtId="0" fontId="3" fillId="0" borderId="0" xfId="0" applyFont="1" applyFill="1" applyAlignment="1" applyProtection="1">
      <alignment horizontal="left" indent="22"/>
    </xf>
    <xf numFmtId="0" fontId="3" fillId="0" borderId="0" xfId="0" applyFont="1" applyFill="1" applyAlignment="1" applyProtection="1">
      <alignment horizontal="left" indent="24"/>
    </xf>
    <xf numFmtId="0" fontId="3" fillId="0" borderId="0" xfId="0" applyFont="1" applyFill="1" applyAlignment="1" applyProtection="1">
      <alignment horizontal="left" indent="25"/>
    </xf>
    <xf numFmtId="0" fontId="3" fillId="0" borderId="0" xfId="0" applyFont="1" applyFill="1" applyAlignment="1" applyProtection="1">
      <alignment horizontal="left" indent="26"/>
    </xf>
    <xf numFmtId="0" fontId="5" fillId="3" borderId="1" xfId="0" applyNumberFormat="1" applyFont="1" applyFill="1" applyBorder="1" applyAlignment="1" applyProtection="1">
      <protection locked="0"/>
    </xf>
    <xf numFmtId="0" fontId="6" fillId="3" borderId="1" xfId="0" applyFont="1" applyFill="1" applyBorder="1" applyAlignment="1" applyProtection="1">
      <protection locked="0"/>
    </xf>
    <xf numFmtId="0" fontId="3" fillId="0" borderId="0" xfId="0" applyFont="1" applyFill="1" applyAlignment="1" applyProtection="1">
      <alignment horizontal="left" indent="40"/>
    </xf>
    <xf numFmtId="0" fontId="3" fillId="0" borderId="0" xfId="0" applyFont="1" applyFill="1" applyAlignment="1" applyProtection="1">
      <alignment horizontal="left" indent="43"/>
    </xf>
    <xf numFmtId="0" fontId="10" fillId="0" borderId="0" xfId="5" applyAlignment="1">
      <alignment horizontal="centerContinuous"/>
    </xf>
    <xf numFmtId="0" fontId="11" fillId="0" borderId="0" xfId="5" applyFont="1" applyBorder="1" applyAlignment="1">
      <alignment horizontal="centerContinuous"/>
    </xf>
    <xf numFmtId="0" fontId="0" fillId="0" borderId="0" xfId="0" applyAlignment="1">
      <alignment horizontal="centerContinuous"/>
    </xf>
  </cellXfs>
  <cellStyles count="52"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Bad" xfId="13" builtinId="27" customBuiltin="1"/>
    <cellStyle name="Calculation" xfId="17" builtinId="22" customBuiltin="1"/>
    <cellStyle name="Check Cell" xfId="19" builtinId="23" customBuiltin="1"/>
    <cellStyle name="Comma" xfId="1" builtinId="3"/>
    <cellStyle name="Comma 2" xfId="48"/>
    <cellStyle name="Currency" xfId="2" builtinId="4"/>
    <cellStyle name="Currency 2" xfId="6"/>
    <cellStyle name="Explanatory Text" xfId="21" builtinId="53" customBuiltin="1"/>
    <cellStyle name="Good" xfId="12" builtinId="26" customBuiltin="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Input" xfId="15" builtinId="20" customBuiltin="1"/>
    <cellStyle name="Linked Cell" xfId="18" builtinId="24" customBuiltin="1"/>
    <cellStyle name="Neutral" xfId="14" builtinId="28" customBuiltin="1"/>
    <cellStyle name="Normal" xfId="0" builtinId="0"/>
    <cellStyle name="Normal 2" xfId="4"/>
    <cellStyle name="Normal 2 2" xfId="50"/>
    <cellStyle name="Normal 3" xfId="47"/>
    <cellStyle name="Normal 4" xfId="5"/>
    <cellStyle name="Note 2" xfId="51"/>
    <cellStyle name="Output" xfId="16" builtinId="21" customBuiltin="1"/>
    <cellStyle name="Percent" xfId="3" builtinId="5"/>
    <cellStyle name="Percent 2" xfId="49"/>
    <cellStyle name="Title" xfId="7" builtinId="15" customBuiltin="1"/>
    <cellStyle name="Total" xfId="22" builtinId="25" customBuiltin="1"/>
    <cellStyle name="Warning Text" xfId="20" builtinId="11" customBuiltin="1"/>
  </cellStyles>
  <dxfs count="3861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FF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0.xml"/><Relationship Id="rId18" Type="http://schemas.openxmlformats.org/officeDocument/2006/relationships/worksheet" Target="worksheets/sheet15.xml"/><Relationship Id="rId26" Type="http://schemas.openxmlformats.org/officeDocument/2006/relationships/worksheet" Target="worksheets/sheet23.xml"/><Relationship Id="rId39" Type="http://schemas.openxmlformats.org/officeDocument/2006/relationships/externalLink" Target="externalLinks/externalLink4.xml"/><Relationship Id="rId21" Type="http://schemas.openxmlformats.org/officeDocument/2006/relationships/worksheet" Target="worksheets/sheet18.xml"/><Relationship Id="rId34" Type="http://schemas.openxmlformats.org/officeDocument/2006/relationships/worksheet" Target="worksheets/sheet31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63" Type="http://schemas.openxmlformats.org/officeDocument/2006/relationships/theme" Target="theme/theme1.xml"/><Relationship Id="rId7" Type="http://schemas.openxmlformats.org/officeDocument/2006/relationships/worksheet" Target="worksheets/sheet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3.xml"/><Relationship Id="rId20" Type="http://schemas.openxmlformats.org/officeDocument/2006/relationships/worksheet" Target="worksheets/sheet17.xml"/><Relationship Id="rId29" Type="http://schemas.openxmlformats.org/officeDocument/2006/relationships/worksheet" Target="worksheets/sheet26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worksheet" Target="worksheets/sheet8.xml"/><Relationship Id="rId24" Type="http://schemas.openxmlformats.org/officeDocument/2006/relationships/worksheet" Target="worksheets/sheet21.xml"/><Relationship Id="rId32" Type="http://schemas.openxmlformats.org/officeDocument/2006/relationships/worksheet" Target="worksheets/sheet29.xml"/><Relationship Id="rId37" Type="http://schemas.openxmlformats.org/officeDocument/2006/relationships/externalLink" Target="externalLinks/externalLink2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66" Type="http://schemas.openxmlformats.org/officeDocument/2006/relationships/calcChain" Target="calcChain.xml"/><Relationship Id="rId5" Type="http://schemas.openxmlformats.org/officeDocument/2006/relationships/chartsheet" Target="chartsheets/sheet3.xml"/><Relationship Id="rId15" Type="http://schemas.openxmlformats.org/officeDocument/2006/relationships/worksheet" Target="worksheets/sheet12.xml"/><Relationship Id="rId23" Type="http://schemas.openxmlformats.org/officeDocument/2006/relationships/worksheet" Target="worksheets/sheet20.xml"/><Relationship Id="rId28" Type="http://schemas.openxmlformats.org/officeDocument/2006/relationships/worksheet" Target="worksheets/sheet25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61" Type="http://schemas.openxmlformats.org/officeDocument/2006/relationships/externalLink" Target="externalLinks/externalLink26.xml"/><Relationship Id="rId10" Type="http://schemas.openxmlformats.org/officeDocument/2006/relationships/worksheet" Target="worksheets/sheet7.xml"/><Relationship Id="rId19" Type="http://schemas.openxmlformats.org/officeDocument/2006/relationships/worksheet" Target="worksheets/sheet16.xml"/><Relationship Id="rId31" Type="http://schemas.openxmlformats.org/officeDocument/2006/relationships/worksheet" Target="worksheets/sheet28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6.xml"/><Relationship Id="rId14" Type="http://schemas.openxmlformats.org/officeDocument/2006/relationships/worksheet" Target="worksheets/sheet11.xml"/><Relationship Id="rId22" Type="http://schemas.openxmlformats.org/officeDocument/2006/relationships/worksheet" Target="worksheets/sheet19.xml"/><Relationship Id="rId27" Type="http://schemas.openxmlformats.org/officeDocument/2006/relationships/worksheet" Target="worksheets/sheet24.xml"/><Relationship Id="rId30" Type="http://schemas.openxmlformats.org/officeDocument/2006/relationships/worksheet" Target="worksheets/sheet27.xml"/><Relationship Id="rId35" Type="http://schemas.openxmlformats.org/officeDocument/2006/relationships/worksheet" Target="worksheets/sheet32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56" Type="http://schemas.openxmlformats.org/officeDocument/2006/relationships/externalLink" Target="externalLinks/externalLink21.xml"/><Relationship Id="rId64" Type="http://schemas.openxmlformats.org/officeDocument/2006/relationships/styles" Target="styles.xml"/><Relationship Id="rId8" Type="http://schemas.openxmlformats.org/officeDocument/2006/relationships/worksheet" Target="worksheets/sheet5.xml"/><Relationship Id="rId51" Type="http://schemas.openxmlformats.org/officeDocument/2006/relationships/externalLink" Target="externalLinks/externalLink16.xml"/><Relationship Id="rId3" Type="http://schemas.openxmlformats.org/officeDocument/2006/relationships/chartsheet" Target="chartsheets/sheet1.xml"/><Relationship Id="rId12" Type="http://schemas.openxmlformats.org/officeDocument/2006/relationships/worksheet" Target="worksheets/sheet9.xml"/><Relationship Id="rId17" Type="http://schemas.openxmlformats.org/officeDocument/2006/relationships/worksheet" Target="worksheets/sheet14.xml"/><Relationship Id="rId25" Type="http://schemas.openxmlformats.org/officeDocument/2006/relationships/worksheet" Target="worksheets/sheet22.xml"/><Relationship Id="rId33" Type="http://schemas.openxmlformats.org/officeDocument/2006/relationships/worksheet" Target="worksheets/sheet30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2021-22 FCS ADMINISTRATIVE COST % OVER COST ANALYSIS </a:t>
            </a:r>
          </a:p>
          <a:p>
            <a:pPr>
              <a:defRPr sz="1400"/>
            </a:pPr>
            <a:r>
              <a:rPr lang="en-US" sz="1400"/>
              <a:t>TOTAL EXPENDITURES EXCLUDING</a:t>
            </a:r>
            <a:r>
              <a:rPr lang="en-US" sz="1400" baseline="0"/>
              <a:t> TRANSFERS</a:t>
            </a:r>
            <a:endParaRPr lang="en-US" sz="1400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Data'!$J$6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F0A-4AB8-92F3-CEA85C057F9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01-7F0A-4AB8-92F3-CEA85C057F9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7F0A-4AB8-92F3-CEA85C057F9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7F0A-4AB8-92F3-CEA85C057F9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7F0A-4AB8-92F3-CEA85C057F9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Data'!$I$7:$I$35</c:f>
              <c:strCache>
                <c:ptCount val="29"/>
                <c:pt idx="0">
                  <c:v>College of Central Florida</c:v>
                </c:pt>
                <c:pt idx="1">
                  <c:v>Eastern Florida State College</c:v>
                </c:pt>
                <c:pt idx="2">
                  <c:v>Florida State College at Jacksonville</c:v>
                </c:pt>
                <c:pt idx="3">
                  <c:v>Pasco-Hernando State College</c:v>
                </c:pt>
                <c:pt idx="4">
                  <c:v>Valencia College</c:v>
                </c:pt>
                <c:pt idx="5">
                  <c:v>Indian River State College</c:v>
                </c:pt>
                <c:pt idx="6">
                  <c:v>Pensacola State College</c:v>
                </c:pt>
                <c:pt idx="7">
                  <c:v>Tallahassee Community College</c:v>
                </c:pt>
                <c:pt idx="8">
                  <c:v>Miami Dade College</c:v>
                </c:pt>
                <c:pt idx="9">
                  <c:v>FCS</c:v>
                </c:pt>
                <c:pt idx="10">
                  <c:v>Gulf Coast State College</c:v>
                </c:pt>
                <c:pt idx="11">
                  <c:v>State College of Florida, Manatee-Sarasota</c:v>
                </c:pt>
                <c:pt idx="12">
                  <c:v>Florida SouthWestern State College</c:v>
                </c:pt>
                <c:pt idx="13">
                  <c:v>Polk State College</c:v>
                </c:pt>
                <c:pt idx="14">
                  <c:v>The College of the Florida Keys</c:v>
                </c:pt>
                <c:pt idx="15">
                  <c:v>North Florida College</c:v>
                </c:pt>
                <c:pt idx="16">
                  <c:v>Broward College</c:v>
                </c:pt>
                <c:pt idx="17">
                  <c:v>Santa Fe College</c:v>
                </c:pt>
                <c:pt idx="18">
                  <c:v>Seminole State College of Florida</c:v>
                </c:pt>
                <c:pt idx="19">
                  <c:v>Daytona State College</c:v>
                </c:pt>
                <c:pt idx="20">
                  <c:v>St. Johns River State College</c:v>
                </c:pt>
                <c:pt idx="21">
                  <c:v>Northwest Florida State College</c:v>
                </c:pt>
                <c:pt idx="22">
                  <c:v>St. Petersburg College</c:v>
                </c:pt>
                <c:pt idx="23">
                  <c:v>Palm Beach State College</c:v>
                </c:pt>
                <c:pt idx="24">
                  <c:v>Hillsborough Community College</c:v>
                </c:pt>
                <c:pt idx="25">
                  <c:v>Chipola College</c:v>
                </c:pt>
                <c:pt idx="26">
                  <c:v>South Florida State College</c:v>
                </c:pt>
                <c:pt idx="27">
                  <c:v>Lake-Sumter State College</c:v>
                </c:pt>
                <c:pt idx="28">
                  <c:v>Florida Gateway College</c:v>
                </c:pt>
              </c:strCache>
            </c:strRef>
          </c:cat>
          <c:val>
            <c:numRef>
              <c:f>'Chart Data'!$J$7:$J$35</c:f>
              <c:numCache>
                <c:formatCode>0.00%</c:formatCode>
                <c:ptCount val="29"/>
                <c:pt idx="0">
                  <c:v>4.9186629368852278E-2</c:v>
                </c:pt>
                <c:pt idx="1">
                  <c:v>5.0986946773614934E-2</c:v>
                </c:pt>
                <c:pt idx="2">
                  <c:v>5.6295587633268834E-2</c:v>
                </c:pt>
                <c:pt idx="3">
                  <c:v>5.9552280246236253E-2</c:v>
                </c:pt>
                <c:pt idx="4">
                  <c:v>6.1588612350014782E-2</c:v>
                </c:pt>
                <c:pt idx="5">
                  <c:v>6.4160854767545072E-2</c:v>
                </c:pt>
                <c:pt idx="6">
                  <c:v>7.0705064774742046E-2</c:v>
                </c:pt>
                <c:pt idx="7">
                  <c:v>8.1675094607681867E-2</c:v>
                </c:pt>
                <c:pt idx="8">
                  <c:v>8.2586330805174385E-2</c:v>
                </c:pt>
                <c:pt idx="9">
                  <c:v>8.3129825982777003E-2</c:v>
                </c:pt>
                <c:pt idx="10">
                  <c:v>8.3339331229980079E-2</c:v>
                </c:pt>
                <c:pt idx="11">
                  <c:v>8.3845966784737436E-2</c:v>
                </c:pt>
                <c:pt idx="12">
                  <c:v>8.5928068671301011E-2</c:v>
                </c:pt>
                <c:pt idx="13">
                  <c:v>9.0213161004082512E-2</c:v>
                </c:pt>
                <c:pt idx="14">
                  <c:v>9.0426778193100285E-2</c:v>
                </c:pt>
                <c:pt idx="15">
                  <c:v>9.0583307637091021E-2</c:v>
                </c:pt>
                <c:pt idx="16">
                  <c:v>9.2426814014628544E-2</c:v>
                </c:pt>
                <c:pt idx="17">
                  <c:v>9.4142565541087464E-2</c:v>
                </c:pt>
                <c:pt idx="18">
                  <c:v>9.467196539345421E-2</c:v>
                </c:pt>
                <c:pt idx="19">
                  <c:v>9.5386338883196031E-2</c:v>
                </c:pt>
                <c:pt idx="20">
                  <c:v>9.8094780997200495E-2</c:v>
                </c:pt>
                <c:pt idx="21">
                  <c:v>9.972502588282145E-2</c:v>
                </c:pt>
                <c:pt idx="22">
                  <c:v>0.10011068220020784</c:v>
                </c:pt>
                <c:pt idx="23">
                  <c:v>0.10231900701919935</c:v>
                </c:pt>
                <c:pt idx="24">
                  <c:v>0.10448930421086965</c:v>
                </c:pt>
                <c:pt idx="25">
                  <c:v>0.10768326080467688</c:v>
                </c:pt>
                <c:pt idx="26">
                  <c:v>0.11164715093166394</c:v>
                </c:pt>
                <c:pt idx="27">
                  <c:v>0.11782909077002979</c:v>
                </c:pt>
                <c:pt idx="28">
                  <c:v>0.12937248482731217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F0A-4AB8-92F3-CEA85C057F9E}"/>
            </c:ext>
          </c:extLst>
        </c:ser>
        <c:ser>
          <c:idx val="1"/>
          <c:order val="1"/>
          <c:tx>
            <c:strRef>
              <c:f>'Chart Data'!$K$6</c:f>
              <c:strCache>
                <c:ptCount val="1"/>
                <c:pt idx="0">
                  <c:v>CHANGE OVER PRIOR YEAR</c:v>
                </c:pt>
              </c:strCache>
            </c:strRef>
          </c:tx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'Chart Data'!$K$7:$K$35</c:f>
              <c:numCache>
                <c:formatCode>0.00%</c:formatCode>
                <c:ptCount val="29"/>
                <c:pt idx="0">
                  <c:v>-5.0421059021649936E-3</c:v>
                </c:pt>
                <c:pt idx="1">
                  <c:v>-5.8342560832792406E-3</c:v>
                </c:pt>
                <c:pt idx="2">
                  <c:v>-1.4948315667773562E-3</c:v>
                </c:pt>
                <c:pt idx="3">
                  <c:v>2.6389439530537934E-4</c:v>
                </c:pt>
                <c:pt idx="4">
                  <c:v>-1.0766386026269989E-2</c:v>
                </c:pt>
                <c:pt idx="5">
                  <c:v>8.1176718131599074E-3</c:v>
                </c:pt>
                <c:pt idx="6">
                  <c:v>4.6775267514441582E-3</c:v>
                </c:pt>
                <c:pt idx="7">
                  <c:v>5.8175873065875183E-3</c:v>
                </c:pt>
                <c:pt idx="8">
                  <c:v>-1.2437290036727555E-3</c:v>
                </c:pt>
                <c:pt idx="9">
                  <c:v>4.3635764463460097E-3</c:v>
                </c:pt>
                <c:pt idx="10">
                  <c:v>5.3084304889280676E-3</c:v>
                </c:pt>
                <c:pt idx="11">
                  <c:v>-1.1908981465128254E-3</c:v>
                </c:pt>
                <c:pt idx="12">
                  <c:v>3.7460294544675865E-3</c:v>
                </c:pt>
                <c:pt idx="13">
                  <c:v>1.812337632294829E-2</c:v>
                </c:pt>
                <c:pt idx="14">
                  <c:v>-2.9470961181745775E-3</c:v>
                </c:pt>
                <c:pt idx="15">
                  <c:v>-9.1654466792066708E-3</c:v>
                </c:pt>
                <c:pt idx="16">
                  <c:v>-1.3140513614763732E-3</c:v>
                </c:pt>
                <c:pt idx="17">
                  <c:v>3.265741097661462E-2</c:v>
                </c:pt>
                <c:pt idx="18">
                  <c:v>1.0787665871670335E-2</c:v>
                </c:pt>
                <c:pt idx="19">
                  <c:v>-5.8074773700926563E-3</c:v>
                </c:pt>
                <c:pt idx="20">
                  <c:v>-1.7342300572893155E-3</c:v>
                </c:pt>
                <c:pt idx="21">
                  <c:v>-1.9536551569602906E-3</c:v>
                </c:pt>
                <c:pt idx="22">
                  <c:v>6.5409961036878433E-3</c:v>
                </c:pt>
                <c:pt idx="23">
                  <c:v>3.7386041409118928E-2</c:v>
                </c:pt>
                <c:pt idx="24">
                  <c:v>1.7422781491500602E-2</c:v>
                </c:pt>
                <c:pt idx="25">
                  <c:v>9.3913216500388086E-3</c:v>
                </c:pt>
                <c:pt idx="26">
                  <c:v>-3.6667877183144404E-3</c:v>
                </c:pt>
                <c:pt idx="27">
                  <c:v>1.6751734252427333E-2</c:v>
                </c:pt>
                <c:pt idx="28">
                  <c:v>5.007952651593553E-3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F0A-4AB8-92F3-CEA85C057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13843408"/>
        <c:axId val="141643832"/>
      </c:barChart>
      <c:catAx>
        <c:axId val="113843408"/>
        <c:scaling>
          <c:orientation val="minMax"/>
        </c:scaling>
        <c:delete val="0"/>
        <c:axPos val="l"/>
        <c:majorGridlines/>
        <c:minorGridlines>
          <c:spPr>
            <a:ln>
              <a:noFill/>
            </a:ln>
          </c:spPr>
        </c:minorGridlines>
        <c:numFmt formatCode="General" sourceLinked="0"/>
        <c:majorTickMark val="cross"/>
        <c:minorTickMark val="none"/>
        <c:tickLblPos val="low"/>
        <c:crossAx val="141643832"/>
        <c:crosses val="autoZero"/>
        <c:auto val="0"/>
        <c:lblAlgn val="ctr"/>
        <c:lblOffset val="100"/>
        <c:noMultiLvlLbl val="0"/>
      </c:catAx>
      <c:valAx>
        <c:axId val="141643832"/>
        <c:scaling>
          <c:orientation val="minMax"/>
        </c:scaling>
        <c:delete val="0"/>
        <c:axPos val="b"/>
        <c:numFmt formatCode="0.00%" sourceLinked="1"/>
        <c:majorTickMark val="out"/>
        <c:minorTickMark val="none"/>
        <c:tickLblPos val="nextTo"/>
        <c:crossAx val="11384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en-US" sz="900" b="1" i="0" baseline="0">
                <a:effectLst/>
              </a:rPr>
              <a:t>2021-22 FCS ADMINISTRATIVE COST PER FUNDABLE FTE AND % OVER COST ANALYSIS TOTAL EXPENDITURES EXCLUDING TRANSFERS</a:t>
            </a:r>
            <a:endParaRPr lang="en-US" sz="9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2482272121635108"/>
          <c:y val="0.11550310007322807"/>
          <c:w val="0.63379031095165861"/>
          <c:h val="0.79341783411163003"/>
        </c:manualLayout>
      </c:layout>
      <c:barChart>
        <c:barDir val="bar"/>
        <c:grouping val="clustered"/>
        <c:varyColors val="0"/>
        <c:ser>
          <c:idx val="0"/>
          <c:order val="1"/>
          <c:tx>
            <c:strRef>
              <c:f>'Chart Data'!$F$6</c:f>
              <c:strCache>
                <c:ptCount val="1"/>
                <c:pt idx="0">
                  <c:v>ADMINISTRATIVE COST % OVER COST ANALYSIS TOTAL EXPENDITURES EXCLUDING TRANSFERS</c:v>
                </c:pt>
              </c:strCache>
            </c:strRef>
          </c:tx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6B5-4A20-B733-364049AE903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6B5-4A20-B733-364049AE90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6B5-4A20-B733-364049AE90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Eastern Florida State College</c:v>
                </c:pt>
                <c:pt idx="1">
                  <c:v>Valencia College</c:v>
                </c:pt>
                <c:pt idx="2">
                  <c:v>Pasco-Hernando State College</c:v>
                </c:pt>
                <c:pt idx="3">
                  <c:v>Indian River State College</c:v>
                </c:pt>
                <c:pt idx="4">
                  <c:v>Tallahassee Community College</c:v>
                </c:pt>
                <c:pt idx="5">
                  <c:v>Florida State College at Jacksonville</c:v>
                </c:pt>
                <c:pt idx="6">
                  <c:v>College of Central Florida</c:v>
                </c:pt>
                <c:pt idx="7">
                  <c:v>State College of Florida, Manatee-Sarasota</c:v>
                </c:pt>
                <c:pt idx="8">
                  <c:v>Florida SouthWestern State College</c:v>
                </c:pt>
                <c:pt idx="9">
                  <c:v>FCS</c:v>
                </c:pt>
                <c:pt idx="10">
                  <c:v>Hillsborough Community College</c:v>
                </c:pt>
                <c:pt idx="11">
                  <c:v>Miami Dade College</c:v>
                </c:pt>
                <c:pt idx="12">
                  <c:v>Seminole State College of Florida</c:v>
                </c:pt>
                <c:pt idx="13">
                  <c:v>Broward College</c:v>
                </c:pt>
                <c:pt idx="14">
                  <c:v>Daytona State College</c:v>
                </c:pt>
                <c:pt idx="15">
                  <c:v>Palm Beach State College</c:v>
                </c:pt>
                <c:pt idx="16">
                  <c:v>Santa Fe College</c:v>
                </c:pt>
                <c:pt idx="17">
                  <c:v>Pensacola State College</c:v>
                </c:pt>
                <c:pt idx="18">
                  <c:v>Polk State College</c:v>
                </c:pt>
                <c:pt idx="19">
                  <c:v>St. Petersburg College</c:v>
                </c:pt>
                <c:pt idx="20">
                  <c:v>St. Johns River State College</c:v>
                </c:pt>
                <c:pt idx="21">
                  <c:v>Gulf Coast State College</c:v>
                </c:pt>
                <c:pt idx="22">
                  <c:v>Northwest Florida State College</c:v>
                </c:pt>
                <c:pt idx="23">
                  <c:v>Lake-Sumter State College</c:v>
                </c:pt>
                <c:pt idx="24">
                  <c:v>North Florida College</c:v>
                </c:pt>
                <c:pt idx="25">
                  <c:v>South Florida State College</c:v>
                </c:pt>
                <c:pt idx="26">
                  <c:v>Chipola College</c:v>
                </c:pt>
                <c:pt idx="27">
                  <c:v>The College of the Florida Keys</c:v>
                </c:pt>
                <c:pt idx="28">
                  <c:v>Florida Gateway College</c:v>
                </c:pt>
              </c:strCache>
            </c:strRef>
          </c:cat>
          <c:val>
            <c:numRef>
              <c:f>'Chart Data'!$F$7:$F$35</c:f>
              <c:numCache>
                <c:formatCode>0.00%</c:formatCode>
                <c:ptCount val="29"/>
                <c:pt idx="0">
                  <c:v>5.0986946773614934E-2</c:v>
                </c:pt>
                <c:pt idx="1">
                  <c:v>6.1588612350014782E-2</c:v>
                </c:pt>
                <c:pt idx="2">
                  <c:v>5.9552280246236253E-2</c:v>
                </c:pt>
                <c:pt idx="3">
                  <c:v>6.4160854767545072E-2</c:v>
                </c:pt>
                <c:pt idx="4">
                  <c:v>8.1675094607681867E-2</c:v>
                </c:pt>
                <c:pt idx="5">
                  <c:v>5.6295587633268834E-2</c:v>
                </c:pt>
                <c:pt idx="6">
                  <c:v>4.9186629368852278E-2</c:v>
                </c:pt>
                <c:pt idx="7">
                  <c:v>8.3845966784737436E-2</c:v>
                </c:pt>
                <c:pt idx="8">
                  <c:v>8.5928068671301011E-2</c:v>
                </c:pt>
                <c:pt idx="9">
                  <c:v>8.3129825982777003E-2</c:v>
                </c:pt>
                <c:pt idx="10">
                  <c:v>0.10448930421086965</c:v>
                </c:pt>
                <c:pt idx="11">
                  <c:v>8.2586330805174385E-2</c:v>
                </c:pt>
                <c:pt idx="12">
                  <c:v>9.467196539345421E-2</c:v>
                </c:pt>
                <c:pt idx="13">
                  <c:v>9.2426814014628544E-2</c:v>
                </c:pt>
                <c:pt idx="14">
                  <c:v>9.5386338883196031E-2</c:v>
                </c:pt>
                <c:pt idx="15">
                  <c:v>0.10231900701919935</c:v>
                </c:pt>
                <c:pt idx="16">
                  <c:v>9.4142565541087464E-2</c:v>
                </c:pt>
                <c:pt idx="17">
                  <c:v>7.0705064774742046E-2</c:v>
                </c:pt>
                <c:pt idx="18">
                  <c:v>9.0213161004082512E-2</c:v>
                </c:pt>
                <c:pt idx="19">
                  <c:v>0.10011068220020784</c:v>
                </c:pt>
                <c:pt idx="20">
                  <c:v>9.8094780997200495E-2</c:v>
                </c:pt>
                <c:pt idx="21">
                  <c:v>8.3339331229980079E-2</c:v>
                </c:pt>
                <c:pt idx="22">
                  <c:v>9.972502588282145E-2</c:v>
                </c:pt>
                <c:pt idx="23">
                  <c:v>0.11782909077002979</c:v>
                </c:pt>
                <c:pt idx="24">
                  <c:v>9.0583307637091021E-2</c:v>
                </c:pt>
                <c:pt idx="25">
                  <c:v>0.11164715093166394</c:v>
                </c:pt>
                <c:pt idx="26">
                  <c:v>0.10768326080467688</c:v>
                </c:pt>
                <c:pt idx="27">
                  <c:v>9.0426778193100285E-2</c:v>
                </c:pt>
                <c:pt idx="28">
                  <c:v>0.12937248482731217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B5-4A20-B733-364049AE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14358928"/>
        <c:axId val="341479920"/>
      </c:barChart>
      <c:barChart>
        <c:barDir val="bar"/>
        <c:grouping val="clustered"/>
        <c:varyColors val="0"/>
        <c:ser>
          <c:idx val="1"/>
          <c:order val="0"/>
          <c:tx>
            <c:strRef>
              <c:f>'Chart Data'!$G$6</c:f>
              <c:strCache>
                <c:ptCount val="1"/>
                <c:pt idx="0">
                  <c:v>ADMINISTRATIVE COST PER FUNDABLE FTE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Pt>
            <c:idx val="9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4-26B5-4A20-B733-364049AE9033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6B5-4A20-B733-364049AE9033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6B5-4A20-B733-364049AE9033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6B5-4A20-B733-364049AE9033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6B5-4A20-B733-364049AE9033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CF01-4001-B0D2-4E62BAE854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Data'!$E$7:$E$35</c:f>
              <c:strCache>
                <c:ptCount val="29"/>
                <c:pt idx="0">
                  <c:v>Eastern Florida State College</c:v>
                </c:pt>
                <c:pt idx="1">
                  <c:v>Valencia College</c:v>
                </c:pt>
                <c:pt idx="2">
                  <c:v>Pasco-Hernando State College</c:v>
                </c:pt>
                <c:pt idx="3">
                  <c:v>Indian River State College</c:v>
                </c:pt>
                <c:pt idx="4">
                  <c:v>Tallahassee Community College</c:v>
                </c:pt>
                <c:pt idx="5">
                  <c:v>Florida State College at Jacksonville</c:v>
                </c:pt>
                <c:pt idx="6">
                  <c:v>College of Central Florida</c:v>
                </c:pt>
                <c:pt idx="7">
                  <c:v>State College of Florida, Manatee-Sarasota</c:v>
                </c:pt>
                <c:pt idx="8">
                  <c:v>Florida SouthWestern State College</c:v>
                </c:pt>
                <c:pt idx="9">
                  <c:v>FCS</c:v>
                </c:pt>
                <c:pt idx="10">
                  <c:v>Hillsborough Community College</c:v>
                </c:pt>
                <c:pt idx="11">
                  <c:v>Miami Dade College</c:v>
                </c:pt>
                <c:pt idx="12">
                  <c:v>Seminole State College of Florida</c:v>
                </c:pt>
                <c:pt idx="13">
                  <c:v>Broward College</c:v>
                </c:pt>
                <c:pt idx="14">
                  <c:v>Daytona State College</c:v>
                </c:pt>
                <c:pt idx="15">
                  <c:v>Palm Beach State College</c:v>
                </c:pt>
                <c:pt idx="16">
                  <c:v>Santa Fe College</c:v>
                </c:pt>
                <c:pt idx="17">
                  <c:v>Pensacola State College</c:v>
                </c:pt>
                <c:pt idx="18">
                  <c:v>Polk State College</c:v>
                </c:pt>
                <c:pt idx="19">
                  <c:v>St. Petersburg College</c:v>
                </c:pt>
                <c:pt idx="20">
                  <c:v>St. Johns River State College</c:v>
                </c:pt>
                <c:pt idx="21">
                  <c:v>Gulf Coast State College</c:v>
                </c:pt>
                <c:pt idx="22">
                  <c:v>Northwest Florida State College</c:v>
                </c:pt>
                <c:pt idx="23">
                  <c:v>Lake-Sumter State College</c:v>
                </c:pt>
                <c:pt idx="24">
                  <c:v>North Florida College</c:v>
                </c:pt>
                <c:pt idx="25">
                  <c:v>South Florida State College</c:v>
                </c:pt>
                <c:pt idx="26">
                  <c:v>Chipola College</c:v>
                </c:pt>
                <c:pt idx="27">
                  <c:v>The College of the Florida Keys</c:v>
                </c:pt>
                <c:pt idx="28">
                  <c:v>Florida Gateway College</c:v>
                </c:pt>
              </c:strCache>
            </c:strRef>
          </c:cat>
          <c:val>
            <c:numRef>
              <c:f>'Chart Data'!$G$7:$G$35</c:f>
              <c:numCache>
                <c:formatCode>_("$"* #,##0_);_("$"* \(#,##0\);_("$"* "-"??_);_(@_)</c:formatCode>
                <c:ptCount val="29"/>
                <c:pt idx="0">
                  <c:v>428.58304648992987</c:v>
                </c:pt>
                <c:pt idx="1">
                  <c:v>451.43228186287394</c:v>
                </c:pt>
                <c:pt idx="2">
                  <c:v>503.42253305451726</c:v>
                </c:pt>
                <c:pt idx="3">
                  <c:v>508.50049162561578</c:v>
                </c:pt>
                <c:pt idx="4">
                  <c:v>514.46929907007086</c:v>
                </c:pt>
                <c:pt idx="5">
                  <c:v>524.49342595467249</c:v>
                </c:pt>
                <c:pt idx="6">
                  <c:v>601.57966725522863</c:v>
                </c:pt>
                <c:pt idx="7">
                  <c:v>643.98764522697331</c:v>
                </c:pt>
                <c:pt idx="8">
                  <c:v>649.57917943754364</c:v>
                </c:pt>
                <c:pt idx="9">
                  <c:v>683.20695597681356</c:v>
                </c:pt>
                <c:pt idx="10">
                  <c:v>683.51263042724088</c:v>
                </c:pt>
                <c:pt idx="11">
                  <c:v>703.16550922707131</c:v>
                </c:pt>
                <c:pt idx="12">
                  <c:v>703.61147903680376</c:v>
                </c:pt>
                <c:pt idx="13">
                  <c:v>717.20854602338215</c:v>
                </c:pt>
                <c:pt idx="14">
                  <c:v>763.35178693113301</c:v>
                </c:pt>
                <c:pt idx="15">
                  <c:v>781.45617561589575</c:v>
                </c:pt>
                <c:pt idx="16">
                  <c:v>788.05417874977752</c:v>
                </c:pt>
                <c:pt idx="17">
                  <c:v>798.00659836545049</c:v>
                </c:pt>
                <c:pt idx="18">
                  <c:v>825.37724349605367</c:v>
                </c:pt>
                <c:pt idx="19">
                  <c:v>827.18027535219096</c:v>
                </c:pt>
                <c:pt idx="20">
                  <c:v>887.08737469989853</c:v>
                </c:pt>
                <c:pt idx="21">
                  <c:v>902.23197075440351</c:v>
                </c:pt>
                <c:pt idx="22">
                  <c:v>1055.5224614174776</c:v>
                </c:pt>
                <c:pt idx="23">
                  <c:v>1083.7541457906993</c:v>
                </c:pt>
                <c:pt idx="24">
                  <c:v>1107.286619455833</c:v>
                </c:pt>
                <c:pt idx="25">
                  <c:v>1244.5117948269071</c:v>
                </c:pt>
                <c:pt idx="26">
                  <c:v>1307.771074898151</c:v>
                </c:pt>
                <c:pt idx="27">
                  <c:v>1335.1304502515029</c:v>
                </c:pt>
                <c:pt idx="28">
                  <c:v>1350.6253913305238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6B5-4A20-B733-364049AE9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40468520"/>
        <c:axId val="340404232"/>
      </c:barChart>
      <c:catAx>
        <c:axId val="11435892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41479920"/>
        <c:crosses val="autoZero"/>
        <c:auto val="1"/>
        <c:lblAlgn val="ctr"/>
        <c:lblOffset val="100"/>
        <c:noMultiLvlLbl val="0"/>
      </c:catAx>
      <c:valAx>
        <c:axId val="341479920"/>
        <c:scaling>
          <c:orientation val="minMax"/>
          <c:max val="0.24000000000000002"/>
          <c:min val="0"/>
        </c:scaling>
        <c:delete val="0"/>
        <c:axPos val="b"/>
        <c:majorGridlines/>
        <c:numFmt formatCode="0.00%" sourceLinked="1"/>
        <c:majorTickMark val="out"/>
        <c:minorTickMark val="none"/>
        <c:tickLblPos val="nextTo"/>
        <c:crossAx val="114358928"/>
        <c:crosses val="autoZero"/>
        <c:crossBetween val="between"/>
      </c:valAx>
      <c:valAx>
        <c:axId val="340404232"/>
        <c:scaling>
          <c:orientation val="minMax"/>
          <c:max val="4200"/>
          <c:min val="0"/>
        </c:scaling>
        <c:delete val="0"/>
        <c:axPos val="t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340468520"/>
        <c:crosses val="max"/>
        <c:crossBetween val="between"/>
      </c:valAx>
      <c:catAx>
        <c:axId val="3404685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40404232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2021-22 FCS % OF INSTITUTIONAL SUPPORT EXCLUDED FROM ADMINISTRATIVE COST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'Chart Data'!$C$6</c:f>
              <c:strCache>
                <c:ptCount val="1"/>
                <c:pt idx="0">
                  <c:v>% OF INSTITUTIONAL SUPPORT EXCLUDED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45A-4F47-8A66-869DD67B7008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45A-4F47-8A66-869DD67B7008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45A-4F47-8A66-869DD67B7008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45A-4F47-8A66-869DD67B7008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45A-4F47-8A66-869DD67B7008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F45A-4F47-8A66-869DD67B7008}"/>
              </c:ext>
            </c:extLst>
          </c:dPt>
          <c:dPt>
            <c:idx val="15"/>
            <c:invertIfNegative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8-1898-4E7B-BF71-3B39DB9239DA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45A-4F47-8A66-869DD67B700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Data'!$B$7:$B$35</c:f>
              <c:strCache>
                <c:ptCount val="29"/>
                <c:pt idx="0">
                  <c:v>St. Petersburg College</c:v>
                </c:pt>
                <c:pt idx="1">
                  <c:v>South Florida State College</c:v>
                </c:pt>
                <c:pt idx="2">
                  <c:v>Indian River State College</c:v>
                </c:pt>
                <c:pt idx="3">
                  <c:v>Florida Gateway College</c:v>
                </c:pt>
                <c:pt idx="4">
                  <c:v>Palm Beach State College</c:v>
                </c:pt>
                <c:pt idx="5">
                  <c:v>Florida SouthWestern State College</c:v>
                </c:pt>
                <c:pt idx="6">
                  <c:v>Santa Fe College</c:v>
                </c:pt>
                <c:pt idx="7">
                  <c:v>Daytona State College</c:v>
                </c:pt>
                <c:pt idx="8">
                  <c:v>Polk State College</c:v>
                </c:pt>
                <c:pt idx="9">
                  <c:v>Hillsborough Community College</c:v>
                </c:pt>
                <c:pt idx="10">
                  <c:v>Seminole State College of Florida</c:v>
                </c:pt>
                <c:pt idx="11">
                  <c:v>Broward College</c:v>
                </c:pt>
                <c:pt idx="12">
                  <c:v>North Florida College</c:v>
                </c:pt>
                <c:pt idx="13">
                  <c:v>Gulf Coast State College</c:v>
                </c:pt>
                <c:pt idx="14">
                  <c:v>St. Johns River State College</c:v>
                </c:pt>
                <c:pt idx="15">
                  <c:v>FCS</c:v>
                </c:pt>
                <c:pt idx="16">
                  <c:v>Lake-Sumter State College</c:v>
                </c:pt>
                <c:pt idx="17">
                  <c:v>Chipola College</c:v>
                </c:pt>
                <c:pt idx="18">
                  <c:v>Northwest Florida State College</c:v>
                </c:pt>
                <c:pt idx="19">
                  <c:v>Valencia College</c:v>
                </c:pt>
                <c:pt idx="20">
                  <c:v>Miami Dade College</c:v>
                </c:pt>
                <c:pt idx="21">
                  <c:v>Florida State College at Jacksonville</c:v>
                </c:pt>
                <c:pt idx="22">
                  <c:v>Tallahassee Community College</c:v>
                </c:pt>
                <c:pt idx="23">
                  <c:v>Eastern Florida State College</c:v>
                </c:pt>
                <c:pt idx="24">
                  <c:v>Pensacola State College</c:v>
                </c:pt>
                <c:pt idx="25">
                  <c:v>State College of Florida, Manatee-Sarasota</c:v>
                </c:pt>
                <c:pt idx="26">
                  <c:v>The College of the Florida Keys</c:v>
                </c:pt>
                <c:pt idx="27">
                  <c:v>Pasco-Hernando State College</c:v>
                </c:pt>
                <c:pt idx="28">
                  <c:v>College of Central Florida</c:v>
                </c:pt>
              </c:strCache>
            </c:strRef>
          </c:cat>
          <c:val>
            <c:numRef>
              <c:f>'Chart Data'!$C$7:$C$35</c:f>
              <c:numCache>
                <c:formatCode>0.00%</c:formatCode>
                <c:ptCount val="29"/>
                <c:pt idx="0">
                  <c:v>0.28613422088766471</c:v>
                </c:pt>
                <c:pt idx="1">
                  <c:v>0.40489820997644149</c:v>
                </c:pt>
                <c:pt idx="2">
                  <c:v>0.41369389672905149</c:v>
                </c:pt>
                <c:pt idx="3">
                  <c:v>0.42027265802450792</c:v>
                </c:pt>
                <c:pt idx="4">
                  <c:v>0.43234855761638785</c:v>
                </c:pt>
                <c:pt idx="5">
                  <c:v>0.46076995623033051</c:v>
                </c:pt>
                <c:pt idx="6">
                  <c:v>0.4799768774271253</c:v>
                </c:pt>
                <c:pt idx="7">
                  <c:v>0.48956807624098708</c:v>
                </c:pt>
                <c:pt idx="8">
                  <c:v>0.49026104520134745</c:v>
                </c:pt>
                <c:pt idx="9">
                  <c:v>0.50213281823082234</c:v>
                </c:pt>
                <c:pt idx="10">
                  <c:v>0.52181585916022177</c:v>
                </c:pt>
                <c:pt idx="11">
                  <c:v>0.5584893046999041</c:v>
                </c:pt>
                <c:pt idx="12">
                  <c:v>0.56372108459920822</c:v>
                </c:pt>
                <c:pt idx="13">
                  <c:v>0.56575873967767354</c:v>
                </c:pt>
                <c:pt idx="14">
                  <c:v>0.56659745747584611</c:v>
                </c:pt>
                <c:pt idx="15">
                  <c:v>0.57673560714190686</c:v>
                </c:pt>
                <c:pt idx="16">
                  <c:v>0.57838889933606297</c:v>
                </c:pt>
                <c:pt idx="17">
                  <c:v>0.58461752085760099</c:v>
                </c:pt>
                <c:pt idx="18">
                  <c:v>0.61001037640151334</c:v>
                </c:pt>
                <c:pt idx="19">
                  <c:v>0.62569543902039537</c:v>
                </c:pt>
                <c:pt idx="20">
                  <c:v>0.63319988472331046</c:v>
                </c:pt>
                <c:pt idx="21">
                  <c:v>0.66005485839430655</c:v>
                </c:pt>
                <c:pt idx="22">
                  <c:v>0.66332953756153412</c:v>
                </c:pt>
                <c:pt idx="23">
                  <c:v>0.68855218054751066</c:v>
                </c:pt>
                <c:pt idx="24">
                  <c:v>0.70307943234077175</c:v>
                </c:pt>
                <c:pt idx="25">
                  <c:v>0.70386995290433552</c:v>
                </c:pt>
                <c:pt idx="26">
                  <c:v>0.7072928000903127</c:v>
                </c:pt>
                <c:pt idx="27">
                  <c:v>0.73023857419390781</c:v>
                </c:pt>
                <c:pt idx="28">
                  <c:v>0.80945801906008996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45A-4F47-8A66-869DD67B70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420064"/>
        <c:axId val="340420448"/>
      </c:barChart>
      <c:catAx>
        <c:axId val="34042006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340420448"/>
        <c:crosses val="autoZero"/>
        <c:auto val="1"/>
        <c:lblAlgn val="ctr"/>
        <c:lblOffset val="100"/>
        <c:noMultiLvlLbl val="0"/>
      </c:catAx>
      <c:valAx>
        <c:axId val="340420448"/>
        <c:scaling>
          <c:orientation val="minMax"/>
        </c:scaling>
        <c:delete val="0"/>
        <c:axPos val="b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81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numFmt formatCode="0.00%" sourceLinked="1"/>
        <c:majorTickMark val="out"/>
        <c:minorTickMark val="none"/>
        <c:tickLblPos val="nextTo"/>
        <c:crossAx val="340420064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8" workbookViewId="0" zoomToFit="1"/>
  </sheetViews>
  <pageMargins left="0.7" right="0.7" top="0.75" bottom="0.75" header="0.3" footer="0.3"/>
  <pageSetup orientation="landscape" r:id="rId1"/>
  <headerFooter>
    <oddFooter>&amp;L&amp;Z&amp;F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37076" cy="6280042"/>
    <xdr:graphicFrame macro="">
      <xdr:nvGraphicFramePr>
        <xdr:cNvPr id="2" name="Chart 1" descr="Percent of Administrative Cost over Cost Analysis Total Expenses excluding transfers." title="Admin Cost percent over Cost Analysis Total Expens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0.90526</cdr:x>
      <cdr:y>0.83677</cdr:y>
    </cdr:from>
    <cdr:to>
      <cdr:x>0.97391</cdr:x>
      <cdr:y>0.88398</cdr:y>
    </cdr:to>
    <cdr:sp macro="" textlink="'Summary Analytics'!$E$39">
      <cdr:nvSpPr>
        <cdr:cNvPr id="3" name="TextBox 1"/>
        <cdr:cNvSpPr txBox="1"/>
      </cdr:nvSpPr>
      <cdr:spPr>
        <a:xfrm xmlns:a="http://schemas.openxmlformats.org/drawingml/2006/main">
          <a:off x="7823921" y="5259076"/>
          <a:ext cx="593326" cy="296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B236F5A-2A2A-44E0-8633-034C67B3C35F}" type="TxLink">
            <a:rPr lang="en-US" sz="1100"/>
            <a:pPr/>
            <a:t>8.02%</a:t>
          </a:fld>
          <a:endParaRPr lang="en-US" sz="1100"/>
        </a:p>
      </cdr:txBody>
    </cdr:sp>
  </cdr:relSizeAnchor>
  <cdr:relSizeAnchor xmlns:cdr="http://schemas.openxmlformats.org/drawingml/2006/chartDrawing">
    <cdr:from>
      <cdr:x>0.85817</cdr:x>
      <cdr:y>0.8374</cdr:y>
    </cdr:from>
    <cdr:to>
      <cdr:x>0.92051</cdr:x>
      <cdr:y>0.88336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7416933" y="5263035"/>
          <a:ext cx="538790" cy="2888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37076" cy="6280042"/>
    <xdr:graphicFrame macro="">
      <xdr:nvGraphicFramePr>
        <xdr:cNvPr id="2" name="Chart 1" descr="This chart shows the FCS Admin Cost Per Fundable FTE and % Over COst Analysis Total Expenditures" title="FCS Admin Cost Per FTE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0.86475</cdr:x>
      <cdr:y>0.81807</cdr:y>
    </cdr:from>
    <cdr:to>
      <cdr:x>0.9334</cdr:x>
      <cdr:y>0.86553</cdr:y>
    </cdr:to>
    <cdr:sp macro="" textlink="'Summary Analytics'!$G$39">
      <cdr:nvSpPr>
        <cdr:cNvPr id="2" name="TextBox 1"/>
        <cdr:cNvSpPr txBox="1"/>
      </cdr:nvSpPr>
      <cdr:spPr>
        <a:xfrm xmlns:a="http://schemas.openxmlformats.org/drawingml/2006/main">
          <a:off x="7496091" y="5146702"/>
          <a:ext cx="595096" cy="2986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E6EEE655-5218-4113-A5AB-5B7506E82EEA}" type="TxLink">
            <a:rPr lang="en-US" sz="1050"/>
            <a:pPr/>
            <a:t> $922 </a:t>
          </a:fld>
          <a:endParaRPr lang="en-US" sz="1050"/>
        </a:p>
      </cdr:txBody>
    </cdr:sp>
  </cdr:relSizeAnchor>
  <cdr:relSizeAnchor xmlns:cdr="http://schemas.openxmlformats.org/drawingml/2006/chartDrawing">
    <cdr:from>
      <cdr:x>0.82198</cdr:x>
      <cdr:y>0.81768</cdr:y>
    </cdr:from>
    <cdr:to>
      <cdr:x>0.88432</cdr:x>
      <cdr:y>0.86364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125367" y="5144259"/>
          <a:ext cx="540398" cy="289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37076" cy="6280042"/>
    <xdr:graphicFrame macro="">
      <xdr:nvGraphicFramePr>
        <xdr:cNvPr id="2" name="Chart 1" descr="This chart shows the percent of institutional support excluded from the administrative cost total." title="% of Institutional Support Excluded from Total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0.86916</cdr:x>
      <cdr:y>0.8709</cdr:y>
    </cdr:from>
    <cdr:to>
      <cdr:x>0.93781</cdr:x>
      <cdr:y>0.91808</cdr:y>
    </cdr:to>
    <cdr:sp macro="" textlink="'Summary Analytics'!$D$39">
      <cdr:nvSpPr>
        <cdr:cNvPr id="2" name="TextBox 1"/>
        <cdr:cNvSpPr txBox="1"/>
      </cdr:nvSpPr>
      <cdr:spPr>
        <a:xfrm xmlns:a="http://schemas.openxmlformats.org/drawingml/2006/main">
          <a:off x="7511945" y="5473553"/>
          <a:ext cx="593326" cy="296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C299607C-994C-450F-803D-075989BB46FF}" type="TxLink">
            <a:rPr lang="en-US" sz="1100"/>
            <a:pPr/>
            <a:t>52.33%</a:t>
          </a:fld>
          <a:endParaRPr lang="en-US" sz="1100"/>
        </a:p>
      </cdr:txBody>
    </cdr:sp>
  </cdr:relSizeAnchor>
  <cdr:relSizeAnchor xmlns:cdr="http://schemas.openxmlformats.org/drawingml/2006/chartDrawing">
    <cdr:from>
      <cdr:x>0.8194</cdr:x>
      <cdr:y>0.86966</cdr:y>
    </cdr:from>
    <cdr:to>
      <cdr:x>0.88175</cdr:x>
      <cdr:y>0.9156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7085800" y="5465800"/>
          <a:ext cx="539122" cy="288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Range: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astern%20Florida\Original\1%20Eastern%20Florida%202012-13%20CA2%2010-3-1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Hillsborough\Original\10%20Hillsborough%202012-13%20CA2%2012-6-1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Indian%20River\Original\11%20Indian%20River%202012-13%20CA2%209-9-13%20Final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Gateway\Original\12%20Florida%20Gateway%202012-13%2010-3-13%20232PM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Lake%20Sumter\Original\13%20Lake-Sumter%202012-13%20CA2%209-12-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SCF-Manatee\14%20SCF%20Manatee%20Sarasota%202013-14%20CA2%20(rev)%2010-30-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Miami%20Dade\Original\15%20Miami%20Dade%202012-13%20CA2%209-9-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Northwest%20Florida\NWFSC%202012-13%20CA2%2010212013%20330pm%20SRS%2011-21-13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Palm%20Beach\18%20Palm%20Beach%202014-15%20CA2%20(2)%20with%20CWE%20corrected%20111715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asco-Hernando\Original\FINAL%20PHCC%2019%20Pasco-Hernando%202012-13%20CA2%2010-1-13%20SR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ensacola\Original\Copy%20of%20cost%20analysis%20report%2012-13%20Pensacola%20State%20and%20Admin%20Cos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Broward\Original\2%20Broward%202012-13%20CA2%209-9-13%20after%20Assignment%20and%20Workday%20Transfers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Polk\Original\21%20Polk%202012-13%20CA2%209-9-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St.%20Johns%20River\22%20St%20%20Johns%20River%202014-15%20CA2%20with%20CWE%20corrected%2011231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t%20Petersburg\Original\23%20St%20Petersburg%202012-13%20CA2%20SRS%2010-16-2013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anta%20Fe\Original\24%20Santa%20Fe%202012-13%20CA2%20SRS%2010-7-1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eminole\Original\25%20Seminole%202012-13%20CA2%209-9-13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South%20Florida\26%20South%20Florida%202012-13%20CA2%209-9-13%20SRS%209-17-13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Work\Reports%20&amp;%20Surveys\Cost%20Analysis\Cost%20Analysis%20-%202013-2014\Received%20from%20Colleges\Tallahassee\Final%2027%20Tallahassee%202013-14%20CA2%20(101314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Valencia\Original\28%20Valencia%202012-13%20CA2%209-9-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Reports%20&amp;%20Surveys\Cost%20Analysis\Cost%20Analysis%20-%202014-15\Received%20from%20Colleges\Central%20Florida\3%20Central%20FL%202014-15%20CA2%2010-21-15%20with%20CWE%20corrected%20SRF%201022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Chipola\Original\Chipola%202012-13%20CA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Daytona\Original\Daytona%20SC%20CA2%20Report%202012-13%2010-18-1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Edison\Original\Edison%20State%20College%20FY13%20Cost%20Analysis%20Revised%2012.2.13%20SRS%2012-2-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SC%20Jax\Original\FSC%20Jacksonville%202012-13%20CA2%209-9-1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Florida%20Keys\Original\Florida%20Keys%202012-13%20CA2%2010-10-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Work\Reports%20&amp;%20Surveys\Cost%20Analysis\Cost%20Analysis%20-%202012-2013\Received%20from%20Colleges\Gulf%20Coast\Original\Gulf%20Coast%202012-13%20CA2%209-9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2 Detai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4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5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6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1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3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4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5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6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7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8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9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30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31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6.xml"/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7.xml"/><Relationship Id="rId2" Type="http://schemas.openxmlformats.org/officeDocument/2006/relationships/vmlDrawing" Target="../drawings/vmlDrawing27.vml"/><Relationship Id="rId1" Type="http://schemas.openxmlformats.org/officeDocument/2006/relationships/printerSettings" Target="../printerSettings/printerSettings33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8.xml"/><Relationship Id="rId2" Type="http://schemas.openxmlformats.org/officeDocument/2006/relationships/vmlDrawing" Target="../drawings/vmlDrawing28.vml"/><Relationship Id="rId1" Type="http://schemas.openxmlformats.org/officeDocument/2006/relationships/printerSettings" Target="../printerSettings/printerSettings34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9.xml"/><Relationship Id="rId2" Type="http://schemas.openxmlformats.org/officeDocument/2006/relationships/vmlDrawing" Target="../drawings/vmlDrawing29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zoomScaleNormal="100" zoomScaleSheetLayoutView="80" workbookViewId="0"/>
  </sheetViews>
  <sheetFormatPr defaultRowHeight="15" x14ac:dyDescent="0.2"/>
  <cols>
    <col min="1" max="1" width="9.140625" style="32"/>
    <col min="2" max="2" width="45.140625" style="32" customWidth="1"/>
    <col min="3" max="3" width="18.42578125" style="32" customWidth="1"/>
    <col min="4" max="4" width="20.7109375" style="32" customWidth="1"/>
    <col min="5" max="5" width="19.85546875" style="32" customWidth="1"/>
    <col min="6" max="6" width="13.28515625" style="32" customWidth="1"/>
    <col min="7" max="8" width="16.85546875" style="32" customWidth="1"/>
    <col min="9" max="9" width="19.140625" style="32" customWidth="1"/>
    <col min="10" max="10" width="11.140625" style="32" customWidth="1"/>
    <col min="11" max="12" width="9.140625" style="32"/>
    <col min="13" max="13" width="17.5703125" style="32" bestFit="1" customWidth="1"/>
    <col min="14" max="16" width="9.140625" style="32"/>
    <col min="17" max="17" width="12.140625" style="32" bestFit="1" customWidth="1"/>
    <col min="18" max="18" width="9.140625" style="32"/>
    <col min="19" max="19" width="17.5703125" style="32" bestFit="1" customWidth="1"/>
    <col min="20" max="20" width="9.7109375" style="32" bestFit="1" customWidth="1"/>
    <col min="21" max="21" width="9.140625" style="32"/>
    <col min="22" max="22" width="10.28515625" style="32" bestFit="1" customWidth="1"/>
    <col min="23" max="23" width="11" style="32" bestFit="1" customWidth="1"/>
    <col min="24" max="16384" width="9.140625" style="32"/>
  </cols>
  <sheetData>
    <row r="1" spans="1:23" ht="15.75" x14ac:dyDescent="0.25">
      <c r="A1" s="159"/>
      <c r="B1" s="160" t="s">
        <v>174</v>
      </c>
      <c r="C1" s="161"/>
      <c r="D1" s="161"/>
      <c r="E1" s="161"/>
      <c r="F1" s="161"/>
      <c r="G1" s="161"/>
      <c r="H1" s="77"/>
      <c r="I1" s="73"/>
    </row>
    <row r="2" spans="1:23" ht="15.75" x14ac:dyDescent="0.25">
      <c r="A2" s="159"/>
      <c r="B2" s="160" t="s">
        <v>295</v>
      </c>
      <c r="C2" s="161"/>
      <c r="D2" s="161"/>
      <c r="E2" s="161"/>
      <c r="F2" s="161"/>
      <c r="G2" s="161"/>
      <c r="H2" s="77"/>
      <c r="I2" s="73"/>
    </row>
    <row r="3" spans="1:23" ht="15.75" x14ac:dyDescent="0.25">
      <c r="A3" s="159"/>
      <c r="B3" s="160" t="s">
        <v>180</v>
      </c>
      <c r="C3" s="161"/>
      <c r="D3" s="161"/>
      <c r="E3" s="161"/>
      <c r="F3" s="161"/>
      <c r="G3" s="161"/>
      <c r="H3" s="77"/>
      <c r="I3" s="73"/>
    </row>
    <row r="4" spans="1:23" ht="16.5" thickBot="1" x14ac:dyDescent="0.3">
      <c r="B4" s="33"/>
      <c r="C4" s="33"/>
      <c r="D4" s="33"/>
      <c r="E4" s="33"/>
      <c r="F4" s="33"/>
      <c r="H4" s="77"/>
    </row>
    <row r="5" spans="1:23" ht="15.75" x14ac:dyDescent="0.25">
      <c r="B5" s="34"/>
      <c r="C5" s="34"/>
      <c r="D5" s="34"/>
      <c r="E5" s="34"/>
      <c r="F5" s="34"/>
      <c r="H5" s="77"/>
      <c r="I5" s="104" t="s">
        <v>204</v>
      </c>
      <c r="J5" s="105"/>
    </row>
    <row r="6" spans="1:23" ht="102" x14ac:dyDescent="0.25">
      <c r="B6" s="35" t="s">
        <v>175</v>
      </c>
      <c r="C6" s="72" t="s">
        <v>195</v>
      </c>
      <c r="D6" s="36" t="s">
        <v>178</v>
      </c>
      <c r="E6" s="72" t="s">
        <v>193</v>
      </c>
      <c r="F6" s="36" t="s">
        <v>296</v>
      </c>
      <c r="G6" s="36" t="s">
        <v>194</v>
      </c>
      <c r="H6" s="77"/>
      <c r="I6" s="106" t="s">
        <v>297</v>
      </c>
      <c r="J6" s="107" t="s">
        <v>205</v>
      </c>
    </row>
    <row r="7" spans="1:23" ht="15.75" x14ac:dyDescent="0.25">
      <c r="A7" s="32">
        <v>1</v>
      </c>
      <c r="B7" s="37" t="s">
        <v>196</v>
      </c>
      <c r="C7" s="75">
        <f>EASTERN!I76</f>
        <v>3831661.0105339196</v>
      </c>
      <c r="D7" s="67">
        <f>EASTERN!J77</f>
        <v>0.68855218054751066</v>
      </c>
      <c r="E7" s="67">
        <f>EASTERN!J83</f>
        <v>5.0986946773614934E-2</v>
      </c>
      <c r="F7" s="69">
        <v>8940.2999999999993</v>
      </c>
      <c r="G7" s="70">
        <f>EASTERN!I76/'Summary Analytics'!F7</f>
        <v>428.58304648992987</v>
      </c>
      <c r="H7" s="77"/>
      <c r="I7" s="108">
        <v>5.6821202856894175E-2</v>
      </c>
      <c r="J7" s="109">
        <f>E7-I7</f>
        <v>-5.8342560832792406E-3</v>
      </c>
      <c r="M7" s="137"/>
      <c r="N7" s="59"/>
      <c r="O7" s="59"/>
      <c r="P7" s="138"/>
      <c r="Q7" s="139"/>
      <c r="S7" s="139"/>
      <c r="T7" s="59"/>
      <c r="U7" s="59"/>
      <c r="V7" s="140"/>
      <c r="W7" s="139"/>
    </row>
    <row r="8" spans="1:23" ht="15.75" x14ac:dyDescent="0.25">
      <c r="A8" s="32">
        <v>2</v>
      </c>
      <c r="B8" s="37" t="s">
        <v>148</v>
      </c>
      <c r="C8" s="75">
        <f>BROWARD!I76</f>
        <v>15680187</v>
      </c>
      <c r="D8" s="67">
        <f>BROWARD!J77</f>
        <v>0.5584893046999041</v>
      </c>
      <c r="E8" s="67">
        <f>BROWARD!J83</f>
        <v>9.2426814014628544E-2</v>
      </c>
      <c r="F8" s="69">
        <v>21862.799999999999</v>
      </c>
      <c r="G8" s="70">
        <f>BROWARD!I76/'Summary Analytics'!F8</f>
        <v>717.20854602338215</v>
      </c>
      <c r="H8" s="77"/>
      <c r="I8" s="108">
        <v>9.3740865376104918E-2</v>
      </c>
      <c r="J8" s="109">
        <f t="shared" ref="J8:J35" si="0">E8-I8</f>
        <v>-1.3140513614763732E-3</v>
      </c>
      <c r="M8" s="137"/>
      <c r="N8" s="59"/>
      <c r="O8" s="59"/>
      <c r="P8" s="138"/>
      <c r="Q8" s="139"/>
      <c r="S8" s="139"/>
      <c r="T8" s="59"/>
      <c r="U8" s="59"/>
      <c r="V8" s="140"/>
      <c r="W8" s="139"/>
    </row>
    <row r="9" spans="1:23" ht="15.75" x14ac:dyDescent="0.25">
      <c r="A9" s="32">
        <v>3</v>
      </c>
      <c r="B9" s="37" t="s">
        <v>149</v>
      </c>
      <c r="C9" s="75">
        <f>CENTRAL!I76</f>
        <v>2419012</v>
      </c>
      <c r="D9" s="67">
        <f>CENTRAL!J77</f>
        <v>0.80945801906008996</v>
      </c>
      <c r="E9" s="67">
        <f>CENTRAL!J83</f>
        <v>4.9186629368852278E-2</v>
      </c>
      <c r="F9" s="69">
        <v>4021.1</v>
      </c>
      <c r="G9" s="70">
        <f>CENTRAL!I76/'Summary Analytics'!F9</f>
        <v>601.57966725522863</v>
      </c>
      <c r="H9" s="77"/>
      <c r="I9" s="108">
        <v>5.4228735271017271E-2</v>
      </c>
      <c r="J9" s="109">
        <f t="shared" si="0"/>
        <v>-5.0421059021649936E-3</v>
      </c>
      <c r="M9" s="137"/>
      <c r="N9" s="59"/>
      <c r="O9" s="59"/>
      <c r="P9" s="138"/>
      <c r="Q9" s="139"/>
      <c r="S9" s="139"/>
      <c r="T9" s="59"/>
      <c r="U9" s="59"/>
      <c r="V9" s="140"/>
      <c r="W9" s="139"/>
    </row>
    <row r="10" spans="1:23" ht="15.75" x14ac:dyDescent="0.25">
      <c r="A10" s="32">
        <v>4</v>
      </c>
      <c r="B10" s="37" t="s">
        <v>150</v>
      </c>
      <c r="C10" s="75">
        <f>CHIPOLA!I76</f>
        <v>1669239</v>
      </c>
      <c r="D10" s="67">
        <f>CHIPOLA!J77</f>
        <v>0.58461752085760099</v>
      </c>
      <c r="E10" s="67">
        <f>CHIPOLA!J83</f>
        <v>0.10768326080467688</v>
      </c>
      <c r="F10" s="69">
        <v>1276.4000000000001</v>
      </c>
      <c r="G10" s="70">
        <f>CHIPOLA!I76/'Summary Analytics'!F10</f>
        <v>1307.771074898151</v>
      </c>
      <c r="H10" s="77"/>
      <c r="I10" s="108">
        <v>9.8291939154638075E-2</v>
      </c>
      <c r="J10" s="109">
        <f t="shared" si="0"/>
        <v>9.3913216500388086E-3</v>
      </c>
      <c r="M10" s="137"/>
      <c r="N10" s="59"/>
      <c r="O10" s="59"/>
      <c r="P10" s="138"/>
      <c r="Q10" s="139"/>
      <c r="S10" s="139"/>
      <c r="T10" s="59"/>
      <c r="U10" s="59"/>
      <c r="V10" s="140"/>
      <c r="W10" s="139"/>
    </row>
    <row r="11" spans="1:23" ht="15.75" x14ac:dyDescent="0.25">
      <c r="A11" s="32">
        <v>5</v>
      </c>
      <c r="B11" s="37" t="s">
        <v>151</v>
      </c>
      <c r="C11" s="75">
        <f>DAYTONA!I76</f>
        <v>7281383.6899999995</v>
      </c>
      <c r="D11" s="67">
        <f>DAYTONA!J77</f>
        <v>0.48956807624098708</v>
      </c>
      <c r="E11" s="67">
        <f>DAYTONA!J83</f>
        <v>9.5386338883196031E-2</v>
      </c>
      <c r="F11" s="69">
        <v>9538.7000000000007</v>
      </c>
      <c r="G11" s="70">
        <f>DAYTONA!I76/'Summary Analytics'!F11</f>
        <v>763.35178693113301</v>
      </c>
      <c r="H11" s="77"/>
      <c r="I11" s="108">
        <v>0.10119381625328869</v>
      </c>
      <c r="J11" s="109">
        <f t="shared" si="0"/>
        <v>-5.8074773700926563E-3</v>
      </c>
      <c r="M11" s="137"/>
      <c r="N11" s="59"/>
      <c r="O11" s="59"/>
      <c r="P11" s="138"/>
      <c r="Q11" s="139"/>
      <c r="S11" s="139"/>
      <c r="T11" s="59"/>
      <c r="U11" s="59"/>
      <c r="V11" s="140"/>
      <c r="W11" s="139"/>
    </row>
    <row r="12" spans="1:23" ht="15.75" x14ac:dyDescent="0.25">
      <c r="A12" s="32">
        <v>6</v>
      </c>
      <c r="B12" s="37" t="s">
        <v>207</v>
      </c>
      <c r="C12" s="75">
        <f>SOUTHWESTERN!I76</f>
        <v>6040112</v>
      </c>
      <c r="D12" s="67">
        <f>SOUTHWESTERN!J77</f>
        <v>0.46076995623033051</v>
      </c>
      <c r="E12" s="67">
        <f>SOUTHWESTERN!J83</f>
        <v>8.5928068671301011E-2</v>
      </c>
      <c r="F12" s="69">
        <v>9298.5</v>
      </c>
      <c r="G12" s="70">
        <f>SOUTHWESTERN!I76/'Summary Analytics'!F12</f>
        <v>649.57917943754364</v>
      </c>
      <c r="H12" s="77"/>
      <c r="I12" s="108">
        <v>8.2182039216833425E-2</v>
      </c>
      <c r="J12" s="109">
        <f t="shared" si="0"/>
        <v>3.7460294544675865E-3</v>
      </c>
      <c r="M12" s="137"/>
      <c r="N12" s="59"/>
      <c r="O12" s="59"/>
      <c r="P12" s="138"/>
      <c r="Q12" s="139"/>
      <c r="S12" s="139"/>
      <c r="T12" s="59"/>
      <c r="U12" s="59"/>
      <c r="V12" s="140"/>
      <c r="W12" s="139"/>
    </row>
    <row r="13" spans="1:23" ht="15.75" x14ac:dyDescent="0.25">
      <c r="A13" s="32">
        <v>7</v>
      </c>
      <c r="B13" s="37" t="s">
        <v>152</v>
      </c>
      <c r="C13" s="75">
        <f>'FSC JAX'!I76</f>
        <v>7433330.6299999999</v>
      </c>
      <c r="D13" s="67">
        <f>'FSC JAX'!J77</f>
        <v>0.66005485839430655</v>
      </c>
      <c r="E13" s="67">
        <f>'FSC JAX'!J83</f>
        <v>5.6295587633268834E-2</v>
      </c>
      <c r="F13" s="69">
        <v>14172.4</v>
      </c>
      <c r="G13" s="70">
        <f>'FSC JAX'!I76/'Summary Analytics'!F13</f>
        <v>524.49342595467249</v>
      </c>
      <c r="H13" s="77"/>
      <c r="I13" s="108">
        <v>5.7790419200046191E-2</v>
      </c>
      <c r="J13" s="109">
        <f t="shared" si="0"/>
        <v>-1.4948315667773562E-3</v>
      </c>
      <c r="M13" s="137"/>
      <c r="N13" s="59"/>
      <c r="O13" s="59"/>
      <c r="P13" s="138"/>
      <c r="Q13" s="139"/>
      <c r="S13" s="139"/>
      <c r="T13" s="59"/>
      <c r="U13" s="59"/>
      <c r="V13" s="140"/>
      <c r="W13" s="139"/>
    </row>
    <row r="14" spans="1:23" ht="15.75" x14ac:dyDescent="0.25">
      <c r="A14" s="32">
        <v>8</v>
      </c>
      <c r="B14" s="37" t="s">
        <v>275</v>
      </c>
      <c r="C14" s="75">
        <f>'FL KEYS'!I76</f>
        <v>1088264.83</v>
      </c>
      <c r="D14" s="67">
        <f>'FL KEYS'!J77</f>
        <v>0.7072928000903127</v>
      </c>
      <c r="E14" s="67">
        <f>'FL KEYS'!J83</f>
        <v>9.0426778193100285E-2</v>
      </c>
      <c r="F14" s="69">
        <v>815.1</v>
      </c>
      <c r="G14" s="70">
        <f>'FL KEYS'!I76/'Summary Analytics'!F14</f>
        <v>1335.1304502515029</v>
      </c>
      <c r="H14" s="77"/>
      <c r="I14" s="108">
        <v>9.3373874311274863E-2</v>
      </c>
      <c r="J14" s="109">
        <f t="shared" si="0"/>
        <v>-2.9470961181745775E-3</v>
      </c>
      <c r="M14" s="137"/>
      <c r="N14" s="59"/>
      <c r="O14" s="59"/>
      <c r="Q14" s="139"/>
      <c r="S14" s="139"/>
      <c r="T14" s="59"/>
      <c r="U14" s="59"/>
      <c r="V14" s="140"/>
      <c r="W14" s="139"/>
    </row>
    <row r="15" spans="1:23" ht="15.75" x14ac:dyDescent="0.25">
      <c r="A15" s="32">
        <v>9</v>
      </c>
      <c r="B15" s="37" t="s">
        <v>154</v>
      </c>
      <c r="C15" s="75">
        <f>'GULF COAST'!I76</f>
        <v>2714816</v>
      </c>
      <c r="D15" s="67">
        <f>'GULF COAST'!J77</f>
        <v>0.56575873967767354</v>
      </c>
      <c r="E15" s="67">
        <f>'GULF COAST'!J83</f>
        <v>8.3339331229980079E-2</v>
      </c>
      <c r="F15" s="69">
        <v>3009</v>
      </c>
      <c r="G15" s="70">
        <f>'GULF COAST'!I76/'Summary Analytics'!F15</f>
        <v>902.23197075440351</v>
      </c>
      <c r="H15" s="77"/>
      <c r="I15" s="108">
        <v>7.8030900741052012E-2</v>
      </c>
      <c r="J15" s="109">
        <f t="shared" si="0"/>
        <v>5.3084304889280676E-3</v>
      </c>
      <c r="M15" s="137"/>
      <c r="N15" s="59"/>
      <c r="O15" s="59"/>
      <c r="P15" s="138"/>
      <c r="Q15" s="139"/>
      <c r="S15" s="139"/>
      <c r="T15" s="59"/>
      <c r="U15" s="59"/>
      <c r="V15" s="140"/>
      <c r="W15" s="139"/>
    </row>
    <row r="16" spans="1:23" ht="15.75" x14ac:dyDescent="0.25">
      <c r="A16" s="32">
        <v>10</v>
      </c>
      <c r="B16" s="37" t="s">
        <v>155</v>
      </c>
      <c r="C16" s="75">
        <f>HILLSBOROUGH!I76</f>
        <v>12806634.399999999</v>
      </c>
      <c r="D16" s="67">
        <f>HILLSBOROUGH!J77</f>
        <v>0.50213281823082234</v>
      </c>
      <c r="E16" s="67">
        <f>HILLSBOROUGH!J83</f>
        <v>0.10448930421086965</v>
      </c>
      <c r="F16" s="69">
        <v>18736.5</v>
      </c>
      <c r="G16" s="70">
        <f>HILLSBOROUGH!I76/'Summary Analytics'!F16</f>
        <v>683.51263042724088</v>
      </c>
      <c r="H16" s="77"/>
      <c r="I16" s="108">
        <v>8.7066522719369044E-2</v>
      </c>
      <c r="J16" s="109">
        <f t="shared" si="0"/>
        <v>1.7422781491500602E-2</v>
      </c>
      <c r="M16" s="137"/>
      <c r="N16" s="59"/>
      <c r="O16" s="59"/>
      <c r="P16" s="138"/>
      <c r="Q16" s="139"/>
      <c r="S16" s="139"/>
      <c r="T16" s="59"/>
      <c r="U16" s="59"/>
      <c r="V16" s="140"/>
      <c r="W16" s="139"/>
    </row>
    <row r="17" spans="1:23" ht="15.75" x14ac:dyDescent="0.25">
      <c r="A17" s="32">
        <v>11</v>
      </c>
      <c r="B17" s="37" t="s">
        <v>156</v>
      </c>
      <c r="C17" s="75">
        <f>'INDIAN RIVER'!I76</f>
        <v>5161279.99</v>
      </c>
      <c r="D17" s="67">
        <f>'INDIAN RIVER'!J77</f>
        <v>0.41369389672905149</v>
      </c>
      <c r="E17" s="67">
        <f>'INDIAN RIVER'!J83</f>
        <v>6.4160854767545072E-2</v>
      </c>
      <c r="F17" s="69">
        <v>10150</v>
      </c>
      <c r="G17" s="70">
        <f>'INDIAN RIVER'!I76/'Summary Analytics'!F17</f>
        <v>508.50049162561578</v>
      </c>
      <c r="H17" s="77"/>
      <c r="I17" s="108">
        <v>5.6043182954385165E-2</v>
      </c>
      <c r="J17" s="109">
        <f t="shared" si="0"/>
        <v>8.1176718131599074E-3</v>
      </c>
      <c r="M17" s="137"/>
      <c r="N17" s="59"/>
      <c r="O17" s="59"/>
      <c r="P17" s="138"/>
      <c r="Q17" s="139"/>
      <c r="S17" s="139"/>
      <c r="T17" s="59"/>
      <c r="U17" s="59"/>
      <c r="V17" s="140"/>
      <c r="W17" s="139"/>
    </row>
    <row r="18" spans="1:23" ht="15.75" x14ac:dyDescent="0.25">
      <c r="A18" s="32">
        <v>12</v>
      </c>
      <c r="B18" s="37" t="s">
        <v>157</v>
      </c>
      <c r="C18" s="75">
        <f>GATEWAY!I76</f>
        <v>2692066.5300000003</v>
      </c>
      <c r="D18" s="67">
        <f>GATEWAY!J77</f>
        <v>0.42027265802450792</v>
      </c>
      <c r="E18" s="67">
        <f>GATEWAY!J83</f>
        <v>0.12937248482731217</v>
      </c>
      <c r="F18" s="69">
        <v>1993.2</v>
      </c>
      <c r="G18" s="70">
        <f>GATEWAY!I76/'Summary Analytics'!F18</f>
        <v>1350.6253913305238</v>
      </c>
      <c r="H18" s="77"/>
      <c r="I18" s="108">
        <v>0.12436453217571862</v>
      </c>
      <c r="J18" s="109">
        <f t="shared" si="0"/>
        <v>5.007952651593553E-3</v>
      </c>
      <c r="M18" s="137"/>
      <c r="N18" s="59"/>
      <c r="O18" s="59"/>
      <c r="P18" s="138"/>
      <c r="Q18" s="139"/>
      <c r="S18" s="139"/>
      <c r="T18" s="59"/>
      <c r="U18" s="59"/>
      <c r="V18" s="140"/>
      <c r="W18" s="139"/>
    </row>
    <row r="19" spans="1:23" ht="15.75" x14ac:dyDescent="0.25">
      <c r="A19" s="32">
        <v>13</v>
      </c>
      <c r="B19" s="37" t="s">
        <v>209</v>
      </c>
      <c r="C19" s="75">
        <f>'LAKE SUMTER'!I76</f>
        <v>3071576</v>
      </c>
      <c r="D19" s="67">
        <f>'LAKE SUMTER'!J77</f>
        <v>0.57838889933606297</v>
      </c>
      <c r="E19" s="67">
        <f>'LAKE SUMTER'!J83</f>
        <v>0.11782909077002979</v>
      </c>
      <c r="F19" s="69">
        <v>2834.2</v>
      </c>
      <c r="G19" s="70">
        <f>'LAKE SUMTER'!I76/'Summary Analytics'!F19</f>
        <v>1083.7541457906993</v>
      </c>
      <c r="H19" s="77"/>
      <c r="I19" s="108">
        <v>0.10107735651760245</v>
      </c>
      <c r="J19" s="109">
        <f t="shared" si="0"/>
        <v>1.6751734252427333E-2</v>
      </c>
      <c r="M19" s="137"/>
      <c r="N19" s="59"/>
      <c r="O19" s="59"/>
      <c r="P19" s="138"/>
      <c r="Q19" s="139"/>
      <c r="S19" s="139"/>
      <c r="T19" s="59"/>
      <c r="U19" s="59"/>
      <c r="V19" s="140"/>
      <c r="W19" s="139"/>
    </row>
    <row r="20" spans="1:23" ht="15.75" x14ac:dyDescent="0.25">
      <c r="A20" s="32">
        <v>14</v>
      </c>
      <c r="B20" s="37" t="s">
        <v>159</v>
      </c>
      <c r="C20" s="75">
        <f>'SCF MANATEE'!I76</f>
        <v>3763656.9950000001</v>
      </c>
      <c r="D20" s="67">
        <f>'SCF MANATEE'!J77</f>
        <v>0.70386995290433552</v>
      </c>
      <c r="E20" s="67">
        <f>'SCF MANATEE'!J83</f>
        <v>8.3845966784737436E-2</v>
      </c>
      <c r="F20" s="69">
        <v>5844.3</v>
      </c>
      <c r="G20" s="70">
        <f>'SCF MANATEE'!I76/'Summary Analytics'!F20</f>
        <v>643.98764522697331</v>
      </c>
      <c r="H20" s="77"/>
      <c r="I20" s="108">
        <v>8.5036864931250261E-2</v>
      </c>
      <c r="J20" s="109">
        <f t="shared" si="0"/>
        <v>-1.1908981465128254E-3</v>
      </c>
      <c r="M20" s="137"/>
      <c r="N20" s="59"/>
      <c r="O20" s="59"/>
      <c r="P20" s="138"/>
      <c r="Q20" s="139"/>
      <c r="S20" s="139"/>
      <c r="T20" s="59"/>
      <c r="U20" s="59"/>
      <c r="V20" s="140"/>
      <c r="W20" s="139"/>
    </row>
    <row r="21" spans="1:23" ht="15.75" x14ac:dyDescent="0.25">
      <c r="A21" s="32">
        <v>15</v>
      </c>
      <c r="B21" s="37" t="s">
        <v>160</v>
      </c>
      <c r="C21" s="75">
        <f>MIAMI!I76</f>
        <v>28318443.919999998</v>
      </c>
      <c r="D21" s="67">
        <f>MIAMI!J77</f>
        <v>0.63319988472331046</v>
      </c>
      <c r="E21" s="67">
        <f>MIAMI!J83</f>
        <v>8.2586330805174385E-2</v>
      </c>
      <c r="F21" s="69">
        <v>40272.800000000003</v>
      </c>
      <c r="G21" s="70">
        <f>MIAMI!I76/'Summary Analytics'!F21</f>
        <v>703.16550922707131</v>
      </c>
      <c r="H21" s="77"/>
      <c r="I21" s="108">
        <v>8.383005980884714E-2</v>
      </c>
      <c r="J21" s="109">
        <f t="shared" si="0"/>
        <v>-1.2437290036727555E-3</v>
      </c>
      <c r="M21" s="137"/>
      <c r="N21" s="59"/>
      <c r="O21" s="59"/>
      <c r="P21" s="138"/>
      <c r="Q21" s="139"/>
      <c r="S21" s="139"/>
      <c r="T21" s="59"/>
      <c r="U21" s="59"/>
      <c r="V21" s="140"/>
      <c r="W21" s="139"/>
    </row>
    <row r="22" spans="1:23" ht="15.75" x14ac:dyDescent="0.25">
      <c r="A22" s="32">
        <v>16</v>
      </c>
      <c r="B22" s="37" t="s">
        <v>274</v>
      </c>
      <c r="C22" s="75">
        <f>'NORTH FLORIDA'!I76</f>
        <v>891255</v>
      </c>
      <c r="D22" s="67">
        <f>'NORTH FLORIDA'!J77</f>
        <v>0.56372108459920822</v>
      </c>
      <c r="E22" s="67">
        <f>'NORTH FLORIDA'!J83</f>
        <v>9.0583307637091021E-2</v>
      </c>
      <c r="F22" s="69">
        <v>804.9</v>
      </c>
      <c r="G22" s="70">
        <f>'NORTH FLORIDA'!I76/'Summary Analytics'!F22</f>
        <v>1107.286619455833</v>
      </c>
      <c r="H22" s="77"/>
      <c r="I22" s="108">
        <v>9.9748754316297691E-2</v>
      </c>
      <c r="J22" s="109">
        <f t="shared" si="0"/>
        <v>-9.1654466792066708E-3</v>
      </c>
      <c r="M22" s="137"/>
      <c r="N22" s="59"/>
      <c r="O22" s="59"/>
      <c r="Q22" s="139"/>
      <c r="S22" s="139"/>
      <c r="T22" s="59"/>
      <c r="U22" s="59"/>
      <c r="V22" s="140"/>
      <c r="W22" s="139"/>
    </row>
    <row r="23" spans="1:23" ht="15.75" x14ac:dyDescent="0.25">
      <c r="A23" s="32">
        <v>17</v>
      </c>
      <c r="B23" s="37" t="s">
        <v>162</v>
      </c>
      <c r="C23" s="75">
        <f>'NORTHWEST FLORIDA'!I76</f>
        <v>3221349</v>
      </c>
      <c r="D23" s="67">
        <f>'NORTHWEST FLORIDA'!J77</f>
        <v>0.61001037640151334</v>
      </c>
      <c r="E23" s="67">
        <f>'NORTHWEST FLORIDA'!J83</f>
        <v>9.972502588282145E-2</v>
      </c>
      <c r="F23" s="69">
        <v>3051.9</v>
      </c>
      <c r="G23" s="70">
        <f>'NORTHWEST FLORIDA'!I76/'Summary Analytics'!F23</f>
        <v>1055.5224614174776</v>
      </c>
      <c r="H23" s="77"/>
      <c r="I23" s="108">
        <v>0.10167868103978174</v>
      </c>
      <c r="J23" s="109">
        <f t="shared" si="0"/>
        <v>-1.9536551569602906E-3</v>
      </c>
      <c r="M23" s="137"/>
      <c r="N23" s="59"/>
      <c r="O23" s="59"/>
      <c r="P23" s="138"/>
      <c r="Q23" s="139"/>
      <c r="S23" s="139"/>
      <c r="T23" s="59"/>
      <c r="U23" s="59"/>
      <c r="V23" s="140"/>
      <c r="W23" s="139"/>
    </row>
    <row r="24" spans="1:23" ht="15.75" x14ac:dyDescent="0.25">
      <c r="A24" s="32">
        <v>18</v>
      </c>
      <c r="B24" s="37" t="s">
        <v>163</v>
      </c>
      <c r="C24" s="75">
        <f>'PALM BEACH'!I76</f>
        <v>12665919.84</v>
      </c>
      <c r="D24" s="67">
        <f>'PALM BEACH'!J77</f>
        <v>0.43234855761638785</v>
      </c>
      <c r="E24" s="67">
        <f>'PALM BEACH'!J83</f>
        <v>0.10231900701919935</v>
      </c>
      <c r="F24" s="69">
        <v>16208.1</v>
      </c>
      <c r="G24" s="70">
        <f>'PALM BEACH'!I76/'Summary Analytics'!F24</f>
        <v>781.45617561589575</v>
      </c>
      <c r="H24" s="77"/>
      <c r="I24" s="108">
        <v>6.4932965610080426E-2</v>
      </c>
      <c r="J24" s="109">
        <f t="shared" si="0"/>
        <v>3.7386041409118928E-2</v>
      </c>
      <c r="M24" s="137"/>
      <c r="N24" s="59"/>
      <c r="O24" s="59"/>
      <c r="P24" s="138"/>
      <c r="Q24" s="139"/>
      <c r="S24" s="139"/>
      <c r="T24" s="59"/>
      <c r="U24" s="59"/>
      <c r="V24" s="140"/>
      <c r="W24" s="139"/>
    </row>
    <row r="25" spans="1:23" ht="15.75" x14ac:dyDescent="0.25">
      <c r="A25" s="32">
        <v>19</v>
      </c>
      <c r="B25" s="37" t="s">
        <v>208</v>
      </c>
      <c r="C25" s="75">
        <f>PASCO!I76</f>
        <v>3057436.07</v>
      </c>
      <c r="D25" s="67">
        <f>PASCO!J77</f>
        <v>0.73023857419390781</v>
      </c>
      <c r="E25" s="67">
        <f>PASCO!J83</f>
        <v>5.9552280246236253E-2</v>
      </c>
      <c r="F25" s="69">
        <v>6073.3</v>
      </c>
      <c r="G25" s="70">
        <f>PASCO!I76/'Summary Analytics'!F25</f>
        <v>503.42253305451726</v>
      </c>
      <c r="H25" s="77"/>
      <c r="I25" s="108">
        <v>5.9288385850930873E-2</v>
      </c>
      <c r="J25" s="109">
        <f t="shared" si="0"/>
        <v>2.6389439530537934E-4</v>
      </c>
      <c r="M25" s="137"/>
      <c r="N25" s="59"/>
      <c r="O25" s="59"/>
      <c r="P25" s="138"/>
      <c r="Q25" s="139"/>
      <c r="S25" s="139"/>
      <c r="T25" s="59"/>
      <c r="U25" s="59"/>
      <c r="V25" s="140"/>
      <c r="W25" s="139"/>
    </row>
    <row r="26" spans="1:23" ht="15.75" x14ac:dyDescent="0.25">
      <c r="A26" s="32">
        <v>20</v>
      </c>
      <c r="B26" s="37" t="s">
        <v>164</v>
      </c>
      <c r="C26" s="75">
        <f>PENSACOLA!I76</f>
        <v>4774712.88</v>
      </c>
      <c r="D26" s="67">
        <f>PENSACOLA!J77</f>
        <v>0.70307943234077175</v>
      </c>
      <c r="E26" s="67">
        <f>PENSACOLA!J83</f>
        <v>7.0705064774742046E-2</v>
      </c>
      <c r="F26" s="69">
        <v>5983.3</v>
      </c>
      <c r="G26" s="70">
        <f>PENSACOLA!I76/'Summary Analytics'!F26</f>
        <v>798.00659836545049</v>
      </c>
      <c r="H26" s="77"/>
      <c r="I26" s="108">
        <v>6.6027538023297888E-2</v>
      </c>
      <c r="J26" s="109">
        <f t="shared" si="0"/>
        <v>4.6775267514441582E-3</v>
      </c>
      <c r="M26" s="137"/>
      <c r="N26" s="59"/>
      <c r="O26" s="59"/>
      <c r="P26" s="138"/>
      <c r="Q26" s="139"/>
      <c r="S26" s="139"/>
      <c r="T26" s="59"/>
      <c r="U26" s="59"/>
      <c r="V26" s="140"/>
      <c r="W26" s="139"/>
    </row>
    <row r="27" spans="1:23" ht="15.75" x14ac:dyDescent="0.25">
      <c r="A27" s="32">
        <v>21</v>
      </c>
      <c r="B27" s="37" t="s">
        <v>165</v>
      </c>
      <c r="C27" s="75">
        <f>POLK!I76</f>
        <v>4517784.88</v>
      </c>
      <c r="D27" s="67">
        <f>POLK!J77</f>
        <v>0.49026104520134745</v>
      </c>
      <c r="E27" s="67">
        <f>POLK!J83</f>
        <v>9.0213161004082512E-2</v>
      </c>
      <c r="F27" s="69">
        <v>5473.6</v>
      </c>
      <c r="G27" s="70">
        <f>POLK!I76/'Summary Analytics'!F27</f>
        <v>825.37724349605367</v>
      </c>
      <c r="H27" s="77"/>
      <c r="I27" s="108">
        <v>7.2089784681134222E-2</v>
      </c>
      <c r="J27" s="109">
        <f t="shared" si="0"/>
        <v>1.812337632294829E-2</v>
      </c>
      <c r="M27" s="137"/>
      <c r="N27" s="59"/>
      <c r="O27" s="59"/>
      <c r="P27" s="138"/>
      <c r="Q27" s="139"/>
      <c r="S27" s="139"/>
      <c r="T27" s="59"/>
      <c r="U27" s="59"/>
      <c r="V27" s="140"/>
      <c r="W27" s="139"/>
    </row>
    <row r="28" spans="1:23" ht="15.75" x14ac:dyDescent="0.25">
      <c r="A28" s="32">
        <v>22</v>
      </c>
      <c r="B28" s="37" t="s">
        <v>166</v>
      </c>
      <c r="C28" s="75">
        <f>'ST JOHNS'!I76</f>
        <v>3584099.12</v>
      </c>
      <c r="D28" s="67">
        <f>'ST JOHNS'!J77</f>
        <v>0.56659745747584611</v>
      </c>
      <c r="E28" s="67">
        <f>'ST JOHNS'!J83</f>
        <v>9.8094780997200495E-2</v>
      </c>
      <c r="F28" s="69">
        <v>4040.3</v>
      </c>
      <c r="G28" s="70">
        <f>'ST JOHNS'!I76/'Summary Analytics'!F28</f>
        <v>887.08737469989853</v>
      </c>
      <c r="H28" s="77"/>
      <c r="I28" s="108">
        <v>9.9829011054489811E-2</v>
      </c>
      <c r="J28" s="109">
        <f t="shared" si="0"/>
        <v>-1.7342300572893155E-3</v>
      </c>
      <c r="M28" s="137"/>
      <c r="N28" s="59"/>
      <c r="O28" s="59"/>
      <c r="P28" s="138"/>
      <c r="Q28" s="139"/>
      <c r="S28" s="139"/>
      <c r="T28" s="59"/>
      <c r="U28" s="59"/>
      <c r="V28" s="140"/>
      <c r="W28" s="139"/>
    </row>
    <row r="29" spans="1:23" ht="15.75" x14ac:dyDescent="0.25">
      <c r="A29" s="32">
        <v>23</v>
      </c>
      <c r="B29" s="37" t="s">
        <v>167</v>
      </c>
      <c r="C29" s="75">
        <f>'ST PETE'!I76</f>
        <v>12665205.350000001</v>
      </c>
      <c r="D29" s="67">
        <f>'ST PETE'!J77</f>
        <v>0.28613422088766471</v>
      </c>
      <c r="E29" s="67">
        <f>'ST PETE'!J83</f>
        <v>0.10011068220020784</v>
      </c>
      <c r="F29" s="69">
        <v>15311.3</v>
      </c>
      <c r="G29" s="70">
        <f>'ST PETE'!I76/'Summary Analytics'!F29</f>
        <v>827.18027535219096</v>
      </c>
      <c r="H29" s="77"/>
      <c r="I29" s="108">
        <v>9.3569686096519999E-2</v>
      </c>
      <c r="J29" s="109">
        <f t="shared" si="0"/>
        <v>6.5409961036878433E-3</v>
      </c>
      <c r="M29" s="137"/>
      <c r="N29" s="59"/>
      <c r="O29" s="59"/>
      <c r="P29" s="138"/>
      <c r="Q29" s="139"/>
      <c r="S29" s="139"/>
      <c r="T29" s="59"/>
      <c r="U29" s="59"/>
      <c r="V29" s="140"/>
      <c r="W29" s="139"/>
    </row>
    <row r="30" spans="1:23" ht="15.75" x14ac:dyDescent="0.25">
      <c r="A30" s="32">
        <v>24</v>
      </c>
      <c r="B30" s="37" t="s">
        <v>168</v>
      </c>
      <c r="C30" s="75">
        <f>'SANTA FE'!I76</f>
        <v>7527414.71</v>
      </c>
      <c r="D30" s="67">
        <f>'SANTA FE'!J77</f>
        <v>0.4799768774271253</v>
      </c>
      <c r="E30" s="67">
        <f>'SANTA FE'!J83</f>
        <v>9.4142565541087464E-2</v>
      </c>
      <c r="F30" s="69">
        <v>9551.9</v>
      </c>
      <c r="G30" s="70">
        <f>'SANTA FE'!I76/'Summary Analytics'!F30</f>
        <v>788.05417874977752</v>
      </c>
      <c r="H30" s="77"/>
      <c r="I30" s="108">
        <v>6.1485154564472844E-2</v>
      </c>
      <c r="J30" s="109">
        <f t="shared" si="0"/>
        <v>3.265741097661462E-2</v>
      </c>
      <c r="M30" s="137"/>
      <c r="N30" s="59"/>
      <c r="O30" s="59"/>
      <c r="P30" s="138"/>
      <c r="Q30" s="139"/>
      <c r="S30" s="139"/>
      <c r="T30" s="59"/>
      <c r="U30" s="59"/>
      <c r="V30" s="140"/>
      <c r="W30" s="139"/>
    </row>
    <row r="31" spans="1:23" ht="15.75" x14ac:dyDescent="0.25">
      <c r="A31" s="32">
        <v>25</v>
      </c>
      <c r="B31" s="37" t="s">
        <v>169</v>
      </c>
      <c r="C31" s="75">
        <f>SEMINOLE!I76</f>
        <v>7664369.4799999995</v>
      </c>
      <c r="D31" s="67">
        <f>SEMINOLE!J77</f>
        <v>0.52181585916022177</v>
      </c>
      <c r="E31" s="67">
        <f>SEMINOLE!J83</f>
        <v>9.467196539345421E-2</v>
      </c>
      <c r="F31" s="69">
        <v>10892.9</v>
      </c>
      <c r="G31" s="70">
        <f>SEMINOLE!I76/'Summary Analytics'!F31</f>
        <v>703.61147903680376</v>
      </c>
      <c r="H31" s="77"/>
      <c r="I31" s="108">
        <v>8.3884299521783875E-2</v>
      </c>
      <c r="J31" s="109">
        <f t="shared" si="0"/>
        <v>1.0787665871670335E-2</v>
      </c>
      <c r="M31" s="137"/>
      <c r="N31" s="59"/>
      <c r="O31" s="59"/>
      <c r="P31" s="138"/>
      <c r="Q31" s="139"/>
      <c r="S31" s="139"/>
      <c r="T31" s="59"/>
      <c r="U31" s="59"/>
      <c r="V31" s="140"/>
      <c r="W31" s="139"/>
    </row>
    <row r="32" spans="1:23" ht="15.75" x14ac:dyDescent="0.25">
      <c r="A32" s="32">
        <v>26</v>
      </c>
      <c r="B32" s="37" t="s">
        <v>170</v>
      </c>
      <c r="C32" s="75">
        <f>'SOUTH FLORIDA'!I76</f>
        <v>2843585</v>
      </c>
      <c r="D32" s="67">
        <f>'SOUTH FLORIDA'!J77</f>
        <v>0.40489820997644149</v>
      </c>
      <c r="E32" s="67">
        <f>'SOUTH FLORIDA'!J83</f>
        <v>0.11164715093166394</v>
      </c>
      <c r="F32" s="69">
        <v>2284.9</v>
      </c>
      <c r="G32" s="70">
        <f>'SOUTH FLORIDA'!I76/'Summary Analytics'!F32</f>
        <v>1244.5117948269071</v>
      </c>
      <c r="H32" s="77"/>
      <c r="I32" s="108">
        <v>0.11531393864997838</v>
      </c>
      <c r="J32" s="109">
        <f t="shared" si="0"/>
        <v>-3.6667877183144404E-3</v>
      </c>
      <c r="M32" s="137"/>
      <c r="N32" s="59"/>
      <c r="O32" s="59"/>
      <c r="P32" s="138"/>
      <c r="Q32" s="139"/>
      <c r="S32" s="139"/>
      <c r="T32" s="59"/>
      <c r="U32" s="59"/>
      <c r="V32" s="140"/>
      <c r="W32" s="139"/>
    </row>
    <row r="33" spans="1:23" ht="15.75" x14ac:dyDescent="0.25">
      <c r="A33" s="32">
        <v>27</v>
      </c>
      <c r="B33" s="37" t="s">
        <v>171</v>
      </c>
      <c r="C33" s="75">
        <f>TALLAHASSEE!I76</f>
        <v>4652706</v>
      </c>
      <c r="D33" s="67">
        <f>TALLAHASSEE!J77</f>
        <v>0.66332953756153412</v>
      </c>
      <c r="E33" s="67">
        <f>TALLAHASSEE!J83</f>
        <v>8.1675094607681867E-2</v>
      </c>
      <c r="F33" s="69">
        <v>9043.7000000000007</v>
      </c>
      <c r="G33" s="70">
        <f>TALLAHASSEE!I76/'Summary Analytics'!F33</f>
        <v>514.46929907007086</v>
      </c>
      <c r="H33" s="77"/>
      <c r="I33" s="108">
        <v>7.5857507301094348E-2</v>
      </c>
      <c r="J33" s="109">
        <f t="shared" si="0"/>
        <v>5.8175873065875183E-3</v>
      </c>
      <c r="M33" s="137"/>
      <c r="N33" s="59"/>
      <c r="O33" s="59"/>
      <c r="P33" s="138"/>
      <c r="Q33" s="139"/>
      <c r="S33" s="139"/>
      <c r="T33" s="59"/>
      <c r="U33" s="59"/>
      <c r="V33" s="140"/>
      <c r="W33" s="139"/>
    </row>
    <row r="34" spans="1:23" ht="15.75" x14ac:dyDescent="0.25">
      <c r="A34" s="32">
        <v>28</v>
      </c>
      <c r="B34" s="37" t="s">
        <v>172</v>
      </c>
      <c r="C34" s="75">
        <f>VALENCIA!I76</f>
        <v>13737264.91</v>
      </c>
      <c r="D34" s="67">
        <f>VALENCIA!J77</f>
        <v>0.62569543902039537</v>
      </c>
      <c r="E34" s="67">
        <f>VALENCIA!J83</f>
        <v>6.1588612350014782E-2</v>
      </c>
      <c r="F34" s="69">
        <v>30430.400000000001</v>
      </c>
      <c r="G34" s="70">
        <f>VALENCIA!I76/'Summary Analytics'!F34</f>
        <v>451.43228186287394</v>
      </c>
      <c r="H34" s="77"/>
      <c r="I34" s="108">
        <v>7.2354998376284771E-2</v>
      </c>
      <c r="J34" s="109">
        <f t="shared" si="0"/>
        <v>-1.0766386026269989E-2</v>
      </c>
      <c r="M34" s="137"/>
      <c r="N34" s="59"/>
      <c r="O34" s="59"/>
      <c r="P34" s="138"/>
      <c r="Q34" s="139"/>
      <c r="S34" s="139"/>
      <c r="T34" s="59"/>
      <c r="U34" s="59"/>
      <c r="V34" s="140"/>
      <c r="W34" s="139"/>
    </row>
    <row r="35" spans="1:23" ht="15.75" x14ac:dyDescent="0.25">
      <c r="B35" s="38" t="s">
        <v>177</v>
      </c>
      <c r="C35" s="76">
        <f>SUM(C7:C34)</f>
        <v>185774766.23553389</v>
      </c>
      <c r="D35" s="67">
        <f>'System Summary'!J77</f>
        <v>0.57673560714190686</v>
      </c>
      <c r="E35" s="67">
        <f>'System Summary'!I83</f>
        <v>8.3129825982777003E-2</v>
      </c>
      <c r="F35" s="68">
        <f>SUM(F7:F34)</f>
        <v>271915.79999999993</v>
      </c>
      <c r="G35" s="66">
        <f>'System Summary'!I76/'Summary Analytics'!F35</f>
        <v>683.20695597681356</v>
      </c>
      <c r="H35" s="77"/>
      <c r="I35" s="108">
        <v>7.8766249536430993E-2</v>
      </c>
      <c r="J35" s="109">
        <f t="shared" si="0"/>
        <v>4.3635764463460097E-3</v>
      </c>
      <c r="M35" s="137"/>
      <c r="N35" s="59"/>
      <c r="O35" s="59"/>
      <c r="P35" s="138"/>
      <c r="Q35" s="139"/>
      <c r="S35" s="139"/>
      <c r="T35" s="59"/>
      <c r="U35" s="59"/>
      <c r="V35" s="140"/>
      <c r="W35" s="139"/>
    </row>
    <row r="36" spans="1:23" ht="15.75" x14ac:dyDescent="0.25">
      <c r="B36" s="39"/>
      <c r="C36" s="39"/>
      <c r="D36" s="39"/>
      <c r="E36" s="39"/>
      <c r="H36" s="77"/>
      <c r="I36" s="110"/>
      <c r="J36" s="111"/>
    </row>
    <row r="37" spans="1:23" x14ac:dyDescent="0.2">
      <c r="B37" s="60" t="s">
        <v>190</v>
      </c>
      <c r="C37" s="60"/>
      <c r="D37" s="59">
        <f>MAX(D7:D34)</f>
        <v>0.80945801906008996</v>
      </c>
      <c r="E37" s="59">
        <f>MAX(E7:E34)</f>
        <v>0.12937248482731217</v>
      </c>
      <c r="F37" s="62">
        <f t="shared" ref="F37:G37" si="1">MAX(F7:F34)</f>
        <v>40272.800000000003</v>
      </c>
      <c r="G37" s="63">
        <f t="shared" si="1"/>
        <v>1350.6253913305238</v>
      </c>
      <c r="H37" s="63"/>
      <c r="I37" s="112">
        <f>MAX(I7:I34)</f>
        <v>0.12436453217571862</v>
      </c>
      <c r="J37" s="111"/>
    </row>
    <row r="38" spans="1:23" x14ac:dyDescent="0.2">
      <c r="B38" s="60" t="s">
        <v>191</v>
      </c>
      <c r="C38" s="60"/>
      <c r="D38" s="59">
        <f>MIN(D7:D34)</f>
        <v>0.28613422088766471</v>
      </c>
      <c r="E38" s="59">
        <f>MIN(E7:E34)</f>
        <v>4.9186629368852278E-2</v>
      </c>
      <c r="F38" s="62">
        <f t="shared" ref="F38:G38" si="2">MIN(F7:F34)</f>
        <v>804.9</v>
      </c>
      <c r="G38" s="63">
        <f t="shared" si="2"/>
        <v>428.58304648992987</v>
      </c>
      <c r="H38" s="63"/>
      <c r="I38" s="112">
        <f>MIN(I7:I34)</f>
        <v>5.4228735271017271E-2</v>
      </c>
      <c r="J38" s="111"/>
    </row>
    <row r="39" spans="1:23" ht="15.75" thickBot="1" x14ac:dyDescent="0.25">
      <c r="B39" s="60" t="s">
        <v>189</v>
      </c>
      <c r="C39" s="60"/>
      <c r="D39" s="59">
        <f>D37-D38</f>
        <v>0.52332379817242525</v>
      </c>
      <c r="E39" s="59">
        <f>E37-E38</f>
        <v>8.0185855458459895E-2</v>
      </c>
      <c r="F39" s="62">
        <f t="shared" ref="F39:G39" si="3">F37-F38</f>
        <v>39467.9</v>
      </c>
      <c r="G39" s="63">
        <f t="shared" si="3"/>
        <v>922.04234484059396</v>
      </c>
      <c r="H39" s="63"/>
      <c r="I39" s="113">
        <f>I37-I38</f>
        <v>7.0135796904701342E-2</v>
      </c>
      <c r="J39" s="114"/>
    </row>
    <row r="45" spans="1:23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conditionalFormatting sqref="D7:D34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4">
    <cfRule type="colorScale" priority="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7:G34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E7:E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I7:I35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7:J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rintOptions horizontalCentered="1"/>
  <pageMargins left="0.7" right="0.7" top="0.75" bottom="0.75" header="0.3" footer="0.3"/>
  <pageSetup scale="62" orientation="portrait" r:id="rId1"/>
  <headerFooter>
    <oddFooter>&amp;L&amp;Z&amp;F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2870042</v>
      </c>
      <c r="H8" s="10"/>
      <c r="I8" s="90">
        <v>2370695</v>
      </c>
      <c r="J8" s="90">
        <v>499347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928</v>
      </c>
      <c r="H10" s="17" t="s">
        <v>15</v>
      </c>
      <c r="I10" s="91">
        <v>928</v>
      </c>
      <c r="J10" s="91"/>
      <c r="K10" s="90">
        <v>928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1493951</v>
      </c>
      <c r="H11" s="17" t="s">
        <v>15</v>
      </c>
      <c r="I11" s="91">
        <v>1493951</v>
      </c>
      <c r="J11" s="91"/>
      <c r="K11" s="90">
        <v>1493951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598124</v>
      </c>
      <c r="H13" s="17" t="s">
        <v>15</v>
      </c>
      <c r="I13" s="91">
        <v>598124</v>
      </c>
      <c r="J13" s="91"/>
      <c r="K13" s="90">
        <v>598124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1440</v>
      </c>
      <c r="H16" s="17" t="s">
        <v>24</v>
      </c>
      <c r="I16" s="91"/>
      <c r="J16" s="91">
        <v>1440</v>
      </c>
      <c r="K16" s="90">
        <v>1440</v>
      </c>
      <c r="L16" s="18" t="s">
        <v>301</v>
      </c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497907</v>
      </c>
      <c r="H18" s="17" t="s">
        <v>24</v>
      </c>
      <c r="I18" s="91"/>
      <c r="J18" s="91">
        <v>497907</v>
      </c>
      <c r="K18" s="90">
        <v>497907</v>
      </c>
      <c r="L18" s="18" t="s">
        <v>263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277692</v>
      </c>
      <c r="H20" s="17" t="s">
        <v>15</v>
      </c>
      <c r="I20" s="91">
        <v>277692</v>
      </c>
      <c r="J20" s="91"/>
      <c r="K20" s="90">
        <v>277692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2175995</v>
      </c>
      <c r="H25" s="10"/>
      <c r="I25" s="90">
        <v>1370875</v>
      </c>
      <c r="J25" s="90">
        <v>805120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1651056</v>
      </c>
      <c r="H28" s="17" t="s">
        <v>59</v>
      </c>
      <c r="I28" s="91">
        <v>848444</v>
      </c>
      <c r="J28" s="91">
        <v>802612</v>
      </c>
      <c r="K28" s="90">
        <v>1651056</v>
      </c>
      <c r="L28" s="18" t="s">
        <v>264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153030</v>
      </c>
      <c r="H29" s="17" t="s">
        <v>15</v>
      </c>
      <c r="I29" s="91">
        <v>153030</v>
      </c>
      <c r="J29" s="91"/>
      <c r="K29" s="90">
        <v>153030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263931</v>
      </c>
      <c r="H31" s="17" t="s">
        <v>15</v>
      </c>
      <c r="I31" s="91">
        <v>263931</v>
      </c>
      <c r="J31" s="91"/>
      <c r="K31" s="90">
        <v>263931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105470</v>
      </c>
      <c r="H36" s="17" t="s">
        <v>15</v>
      </c>
      <c r="I36" s="91">
        <v>105470</v>
      </c>
      <c r="J36" s="91"/>
      <c r="K36" s="90">
        <v>105470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2508</v>
      </c>
      <c r="H40" s="17" t="s">
        <v>24</v>
      </c>
      <c r="I40" s="91"/>
      <c r="J40" s="91">
        <v>2508</v>
      </c>
      <c r="K40" s="90">
        <v>2508</v>
      </c>
      <c r="L40" s="18" t="s">
        <v>302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5144639</v>
      </c>
      <c r="H42" s="10"/>
      <c r="I42" s="90">
        <v>2298542</v>
      </c>
      <c r="J42" s="90">
        <v>2846097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1098653</v>
      </c>
      <c r="H44" s="17" t="s">
        <v>59</v>
      </c>
      <c r="I44" s="91">
        <v>274663</v>
      </c>
      <c r="J44" s="91">
        <v>823990</v>
      </c>
      <c r="K44" s="90">
        <v>1098653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1452352</v>
      </c>
      <c r="H47" s="17" t="s">
        <v>15</v>
      </c>
      <c r="I47" s="91">
        <v>1452352</v>
      </c>
      <c r="J47" s="91"/>
      <c r="K47" s="90">
        <v>1452352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224251</v>
      </c>
      <c r="H49" s="17" t="s">
        <v>15</v>
      </c>
      <c r="I49" s="91">
        <v>224251</v>
      </c>
      <c r="J49" s="91"/>
      <c r="K49" s="90">
        <v>224251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217008</v>
      </c>
      <c r="H54" s="17" t="s">
        <v>15</v>
      </c>
      <c r="I54" s="91">
        <v>217008</v>
      </c>
      <c r="J54" s="91"/>
      <c r="K54" s="90">
        <v>217008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299657</v>
      </c>
      <c r="H55" s="17" t="s">
        <v>24</v>
      </c>
      <c r="I55" s="91"/>
      <c r="J55" s="91">
        <v>299657</v>
      </c>
      <c r="K55" s="90">
        <v>299657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1791622</v>
      </c>
      <c r="H62" s="17" t="s">
        <v>59</v>
      </c>
      <c r="I62" s="91">
        <v>130268</v>
      </c>
      <c r="J62" s="91">
        <v>1661354</v>
      </c>
      <c r="K62" s="90">
        <v>1791622</v>
      </c>
      <c r="L62" s="18" t="s">
        <v>265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61096</v>
      </c>
      <c r="H63" s="17" t="s">
        <v>24</v>
      </c>
      <c r="I63" s="91"/>
      <c r="J63" s="91">
        <v>61096</v>
      </c>
      <c r="K63" s="90">
        <v>61096</v>
      </c>
      <c r="L63" s="18" t="s">
        <v>266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1010688</v>
      </c>
      <c r="H70" s="10"/>
      <c r="I70" s="90">
        <v>0</v>
      </c>
      <c r="J70" s="90">
        <v>1010688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205231</v>
      </c>
      <c r="H72" s="17" t="s">
        <v>24</v>
      </c>
      <c r="I72" s="91"/>
      <c r="J72" s="91">
        <v>205231</v>
      </c>
      <c r="K72" s="90">
        <v>205231</v>
      </c>
      <c r="L72" s="18" t="s">
        <v>267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805457</v>
      </c>
      <c r="H73" s="17" t="s">
        <v>24</v>
      </c>
      <c r="I73" s="91"/>
      <c r="J73" s="91">
        <v>805457</v>
      </c>
      <c r="K73" s="90">
        <v>805457</v>
      </c>
      <c r="L73" s="18" t="s">
        <v>268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11201364</v>
      </c>
      <c r="H76" s="26"/>
      <c r="I76" s="94">
        <v>6040112</v>
      </c>
      <c r="J76" s="94">
        <v>5161252</v>
      </c>
      <c r="K76" s="90">
        <v>11201364</v>
      </c>
      <c r="L76" s="27"/>
    </row>
    <row r="77" spans="1:12" ht="15.75" x14ac:dyDescent="0.25">
      <c r="F77" s="83" t="s">
        <v>200</v>
      </c>
      <c r="G77" s="95">
        <v>11201364</v>
      </c>
      <c r="H77" s="14"/>
      <c r="I77" s="85">
        <v>0.53923004376966943</v>
      </c>
      <c r="J77" s="85">
        <v>0.46076995623033051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70292653.999999985</v>
      </c>
      <c r="J83" s="87">
        <v>8.5928068671301011E-2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025" priority="119" operator="notEqual">
      <formula>G15</formula>
    </cfRule>
    <cfRule type="cellIs" dxfId="3024" priority="120" operator="equal">
      <formula>G15</formula>
    </cfRule>
  </conditionalFormatting>
  <conditionalFormatting sqref="K16">
    <cfRule type="cellIs" dxfId="3023" priority="117" operator="notEqual">
      <formula>G16</formula>
    </cfRule>
    <cfRule type="cellIs" dxfId="3022" priority="118" operator="equal">
      <formula>G16</formula>
    </cfRule>
  </conditionalFormatting>
  <conditionalFormatting sqref="K17">
    <cfRule type="cellIs" dxfId="3021" priority="115" operator="notEqual">
      <formula>G17</formula>
    </cfRule>
    <cfRule type="cellIs" dxfId="3020" priority="116" operator="equal">
      <formula>G17</formula>
    </cfRule>
  </conditionalFormatting>
  <conditionalFormatting sqref="K18">
    <cfRule type="cellIs" dxfId="3019" priority="113" operator="notEqual">
      <formula>G18</formula>
    </cfRule>
    <cfRule type="cellIs" dxfId="3018" priority="114" operator="equal">
      <formula>G18</formula>
    </cfRule>
  </conditionalFormatting>
  <conditionalFormatting sqref="K19">
    <cfRule type="cellIs" dxfId="3017" priority="111" operator="notEqual">
      <formula>G19</formula>
    </cfRule>
    <cfRule type="cellIs" dxfId="3016" priority="112" operator="equal">
      <formula>G19</formula>
    </cfRule>
  </conditionalFormatting>
  <conditionalFormatting sqref="K20">
    <cfRule type="cellIs" dxfId="3015" priority="109" operator="notEqual">
      <formula>G20</formula>
    </cfRule>
    <cfRule type="cellIs" dxfId="3014" priority="110" operator="equal">
      <formula>G20</formula>
    </cfRule>
  </conditionalFormatting>
  <conditionalFormatting sqref="K21">
    <cfRule type="cellIs" dxfId="3013" priority="107" operator="notEqual">
      <formula>G21</formula>
    </cfRule>
    <cfRule type="cellIs" dxfId="3012" priority="108" operator="equal">
      <formula>G21</formula>
    </cfRule>
  </conditionalFormatting>
  <conditionalFormatting sqref="K22">
    <cfRule type="cellIs" dxfId="3011" priority="105" operator="notEqual">
      <formula>G22</formula>
    </cfRule>
    <cfRule type="cellIs" dxfId="3010" priority="106" operator="equal">
      <formula>G22</formula>
    </cfRule>
  </conditionalFormatting>
  <conditionalFormatting sqref="K23">
    <cfRule type="cellIs" dxfId="3009" priority="103" operator="notEqual">
      <formula>G23</formula>
    </cfRule>
    <cfRule type="cellIs" dxfId="3008" priority="104" operator="equal">
      <formula>G23</formula>
    </cfRule>
  </conditionalFormatting>
  <conditionalFormatting sqref="K24">
    <cfRule type="cellIs" dxfId="3007" priority="101" operator="notEqual">
      <formula>G24</formula>
    </cfRule>
    <cfRule type="cellIs" dxfId="3006" priority="102" operator="equal">
      <formula>G24</formula>
    </cfRule>
  </conditionalFormatting>
  <conditionalFormatting sqref="K26">
    <cfRule type="cellIs" dxfId="3005" priority="99" operator="notEqual">
      <formula>G26</formula>
    </cfRule>
    <cfRule type="cellIs" dxfId="3004" priority="100" operator="equal">
      <formula>G26</formula>
    </cfRule>
  </conditionalFormatting>
  <conditionalFormatting sqref="K27">
    <cfRule type="cellIs" dxfId="3003" priority="97" operator="notEqual">
      <formula>G27</formula>
    </cfRule>
    <cfRule type="cellIs" dxfId="3002" priority="98" operator="equal">
      <formula>G27</formula>
    </cfRule>
  </conditionalFormatting>
  <conditionalFormatting sqref="K28">
    <cfRule type="cellIs" dxfId="3001" priority="95" operator="notEqual">
      <formula>G28</formula>
    </cfRule>
    <cfRule type="cellIs" dxfId="3000" priority="96" operator="equal">
      <formula>G28</formula>
    </cfRule>
  </conditionalFormatting>
  <conditionalFormatting sqref="K29">
    <cfRule type="cellIs" dxfId="2999" priority="93" operator="notEqual">
      <formula>G29</formula>
    </cfRule>
    <cfRule type="cellIs" dxfId="2998" priority="94" operator="equal">
      <formula>G29</formula>
    </cfRule>
  </conditionalFormatting>
  <conditionalFormatting sqref="K30">
    <cfRule type="cellIs" dxfId="2997" priority="91" operator="notEqual">
      <formula>G30</formula>
    </cfRule>
    <cfRule type="cellIs" dxfId="2996" priority="92" operator="equal">
      <formula>G30</formula>
    </cfRule>
  </conditionalFormatting>
  <conditionalFormatting sqref="K31">
    <cfRule type="cellIs" dxfId="2995" priority="89" operator="notEqual">
      <formula>G31</formula>
    </cfRule>
    <cfRule type="cellIs" dxfId="2994" priority="90" operator="equal">
      <formula>G31</formula>
    </cfRule>
  </conditionalFormatting>
  <conditionalFormatting sqref="K32">
    <cfRule type="cellIs" dxfId="2993" priority="87" operator="notEqual">
      <formula>G32</formula>
    </cfRule>
    <cfRule type="cellIs" dxfId="2992" priority="88" operator="equal">
      <formula>G32</formula>
    </cfRule>
  </conditionalFormatting>
  <conditionalFormatting sqref="K33">
    <cfRule type="cellIs" dxfId="2991" priority="85" operator="notEqual">
      <formula>G33</formula>
    </cfRule>
    <cfRule type="cellIs" dxfId="2990" priority="86" operator="equal">
      <formula>G33</formula>
    </cfRule>
  </conditionalFormatting>
  <conditionalFormatting sqref="K34">
    <cfRule type="cellIs" dxfId="2989" priority="83" operator="notEqual">
      <formula>G34</formula>
    </cfRule>
    <cfRule type="cellIs" dxfId="2988" priority="84" operator="equal">
      <formula>G34</formula>
    </cfRule>
  </conditionalFormatting>
  <conditionalFormatting sqref="K35">
    <cfRule type="cellIs" dxfId="2987" priority="81" operator="notEqual">
      <formula>G35</formula>
    </cfRule>
    <cfRule type="cellIs" dxfId="2986" priority="82" operator="equal">
      <formula>G35</formula>
    </cfRule>
  </conditionalFormatting>
  <conditionalFormatting sqref="K36">
    <cfRule type="cellIs" dxfId="2985" priority="79" operator="notEqual">
      <formula>G36</formula>
    </cfRule>
    <cfRule type="cellIs" dxfId="2984" priority="80" operator="equal">
      <formula>G36</formula>
    </cfRule>
  </conditionalFormatting>
  <conditionalFormatting sqref="K37">
    <cfRule type="cellIs" dxfId="2983" priority="77" operator="notEqual">
      <formula>G37</formula>
    </cfRule>
    <cfRule type="cellIs" dxfId="2982" priority="78" operator="equal">
      <formula>G37</formula>
    </cfRule>
  </conditionalFormatting>
  <conditionalFormatting sqref="K38">
    <cfRule type="cellIs" dxfId="2981" priority="75" operator="notEqual">
      <formula>G38</formula>
    </cfRule>
    <cfRule type="cellIs" dxfId="2980" priority="76" operator="equal">
      <formula>G38</formula>
    </cfRule>
  </conditionalFormatting>
  <conditionalFormatting sqref="K39">
    <cfRule type="cellIs" dxfId="2979" priority="73" operator="notEqual">
      <formula>G39</formula>
    </cfRule>
    <cfRule type="cellIs" dxfId="2978" priority="74" operator="equal">
      <formula>G39</formula>
    </cfRule>
  </conditionalFormatting>
  <conditionalFormatting sqref="K40">
    <cfRule type="cellIs" dxfId="2977" priority="71" operator="notEqual">
      <formula>G40</formula>
    </cfRule>
    <cfRule type="cellIs" dxfId="2976" priority="72" operator="equal">
      <formula>G40</formula>
    </cfRule>
  </conditionalFormatting>
  <conditionalFormatting sqref="K41">
    <cfRule type="cellIs" dxfId="2975" priority="69" operator="notEqual">
      <formula>G41</formula>
    </cfRule>
    <cfRule type="cellIs" dxfId="2974" priority="70" operator="equal">
      <formula>G41</formula>
    </cfRule>
  </conditionalFormatting>
  <conditionalFormatting sqref="K43">
    <cfRule type="cellIs" dxfId="2973" priority="67" operator="notEqual">
      <formula>G43</formula>
    </cfRule>
    <cfRule type="cellIs" dxfId="2972" priority="68" operator="equal">
      <formula>G43</formula>
    </cfRule>
  </conditionalFormatting>
  <conditionalFormatting sqref="K44">
    <cfRule type="cellIs" dxfId="2971" priority="65" operator="notEqual">
      <formula>G44</formula>
    </cfRule>
    <cfRule type="cellIs" dxfId="2970" priority="66" operator="equal">
      <formula>G44</formula>
    </cfRule>
  </conditionalFormatting>
  <conditionalFormatting sqref="K45">
    <cfRule type="cellIs" dxfId="2969" priority="63" operator="notEqual">
      <formula>G45</formula>
    </cfRule>
    <cfRule type="cellIs" dxfId="2968" priority="64" operator="equal">
      <formula>G45</formula>
    </cfRule>
  </conditionalFormatting>
  <conditionalFormatting sqref="K46">
    <cfRule type="cellIs" dxfId="2967" priority="61" operator="notEqual">
      <formula>G46</formula>
    </cfRule>
    <cfRule type="cellIs" dxfId="2966" priority="62" operator="equal">
      <formula>G46</formula>
    </cfRule>
  </conditionalFormatting>
  <conditionalFormatting sqref="K47">
    <cfRule type="cellIs" dxfId="2965" priority="59" operator="notEqual">
      <formula>G47</formula>
    </cfRule>
    <cfRule type="cellIs" dxfId="2964" priority="60" operator="equal">
      <formula>G47</formula>
    </cfRule>
  </conditionalFormatting>
  <conditionalFormatting sqref="K48">
    <cfRule type="cellIs" dxfId="2963" priority="57" operator="notEqual">
      <formula>G48</formula>
    </cfRule>
    <cfRule type="cellIs" dxfId="2962" priority="58" operator="equal">
      <formula>G48</formula>
    </cfRule>
  </conditionalFormatting>
  <conditionalFormatting sqref="K49">
    <cfRule type="cellIs" dxfId="2961" priority="55" operator="notEqual">
      <formula>G49</formula>
    </cfRule>
    <cfRule type="cellIs" dxfId="2960" priority="56" operator="equal">
      <formula>G49</formula>
    </cfRule>
  </conditionalFormatting>
  <conditionalFormatting sqref="K50">
    <cfRule type="cellIs" dxfId="2959" priority="53" operator="notEqual">
      <formula>G50</formula>
    </cfRule>
    <cfRule type="cellIs" dxfId="2958" priority="54" operator="equal">
      <formula>G50</formula>
    </cfRule>
  </conditionalFormatting>
  <conditionalFormatting sqref="K51">
    <cfRule type="cellIs" dxfId="2957" priority="51" operator="notEqual">
      <formula>G51</formula>
    </cfRule>
    <cfRule type="cellIs" dxfId="2956" priority="52" operator="equal">
      <formula>G51</formula>
    </cfRule>
  </conditionalFormatting>
  <conditionalFormatting sqref="K52">
    <cfRule type="cellIs" dxfId="2955" priority="49" operator="notEqual">
      <formula>G52</formula>
    </cfRule>
    <cfRule type="cellIs" dxfId="2954" priority="50" operator="equal">
      <formula>G52</formula>
    </cfRule>
  </conditionalFormatting>
  <conditionalFormatting sqref="K53">
    <cfRule type="cellIs" dxfId="2953" priority="47" operator="notEqual">
      <formula>G53</formula>
    </cfRule>
    <cfRule type="cellIs" dxfId="2952" priority="48" operator="equal">
      <formula>G53</formula>
    </cfRule>
  </conditionalFormatting>
  <conditionalFormatting sqref="K54">
    <cfRule type="cellIs" dxfId="2951" priority="45" operator="notEqual">
      <formula>G54</formula>
    </cfRule>
    <cfRule type="cellIs" dxfId="2950" priority="46" operator="equal">
      <formula>G54</formula>
    </cfRule>
  </conditionalFormatting>
  <conditionalFormatting sqref="K55">
    <cfRule type="cellIs" dxfId="2949" priority="43" operator="notEqual">
      <formula>G55</formula>
    </cfRule>
    <cfRule type="cellIs" dxfId="2948" priority="44" operator="equal">
      <formula>G55</formula>
    </cfRule>
  </conditionalFormatting>
  <conditionalFormatting sqref="K56">
    <cfRule type="cellIs" dxfId="2947" priority="41" operator="notEqual">
      <formula>G56</formula>
    </cfRule>
    <cfRule type="cellIs" dxfId="2946" priority="42" operator="equal">
      <formula>G56</formula>
    </cfRule>
  </conditionalFormatting>
  <conditionalFormatting sqref="K57">
    <cfRule type="cellIs" dxfId="2945" priority="39" operator="notEqual">
      <formula>G57</formula>
    </cfRule>
    <cfRule type="cellIs" dxfId="2944" priority="40" operator="equal">
      <formula>G57</formula>
    </cfRule>
  </conditionalFormatting>
  <conditionalFormatting sqref="K58">
    <cfRule type="cellIs" dxfId="2943" priority="37" operator="notEqual">
      <formula>G58</formula>
    </cfRule>
    <cfRule type="cellIs" dxfId="2942" priority="38" operator="equal">
      <formula>G58</formula>
    </cfRule>
  </conditionalFormatting>
  <conditionalFormatting sqref="K59">
    <cfRule type="cellIs" dxfId="2941" priority="35" operator="notEqual">
      <formula>G59</formula>
    </cfRule>
    <cfRule type="cellIs" dxfId="2940" priority="36" operator="equal">
      <formula>G59</formula>
    </cfRule>
  </conditionalFormatting>
  <conditionalFormatting sqref="K60">
    <cfRule type="cellIs" dxfId="2939" priority="33" operator="notEqual">
      <formula>G60</formula>
    </cfRule>
    <cfRule type="cellIs" dxfId="2938" priority="34" operator="equal">
      <formula>G60</formula>
    </cfRule>
  </conditionalFormatting>
  <conditionalFormatting sqref="K61">
    <cfRule type="cellIs" dxfId="2937" priority="31" operator="notEqual">
      <formula>G61</formula>
    </cfRule>
    <cfRule type="cellIs" dxfId="2936" priority="32" operator="equal">
      <formula>G61</formula>
    </cfRule>
  </conditionalFormatting>
  <conditionalFormatting sqref="K62">
    <cfRule type="cellIs" dxfId="2935" priority="29" operator="notEqual">
      <formula>G62</formula>
    </cfRule>
    <cfRule type="cellIs" dxfId="2934" priority="30" operator="equal">
      <formula>G62</formula>
    </cfRule>
  </conditionalFormatting>
  <conditionalFormatting sqref="K63">
    <cfRule type="cellIs" dxfId="2933" priority="27" operator="notEqual">
      <formula>G63</formula>
    </cfRule>
    <cfRule type="cellIs" dxfId="2932" priority="28" operator="equal">
      <formula>G63</formula>
    </cfRule>
  </conditionalFormatting>
  <conditionalFormatting sqref="K67">
    <cfRule type="cellIs" dxfId="2931" priority="25" operator="notEqual">
      <formula>G67</formula>
    </cfRule>
    <cfRule type="cellIs" dxfId="2930" priority="26" operator="equal">
      <formula>G67</formula>
    </cfRule>
  </conditionalFormatting>
  <conditionalFormatting sqref="K68">
    <cfRule type="cellIs" dxfId="2929" priority="23" operator="notEqual">
      <formula>G68</formula>
    </cfRule>
    <cfRule type="cellIs" dxfId="2928" priority="24" operator="equal">
      <formula>G68</formula>
    </cfRule>
  </conditionalFormatting>
  <conditionalFormatting sqref="K69">
    <cfRule type="cellIs" dxfId="2927" priority="21" operator="notEqual">
      <formula>G69</formula>
    </cfRule>
    <cfRule type="cellIs" dxfId="2926" priority="22" operator="equal">
      <formula>G69</formula>
    </cfRule>
  </conditionalFormatting>
  <conditionalFormatting sqref="K71">
    <cfRule type="cellIs" dxfId="2925" priority="19" operator="notEqual">
      <formula>G71</formula>
    </cfRule>
    <cfRule type="cellIs" dxfId="2924" priority="20" operator="equal">
      <formula>G71</formula>
    </cfRule>
  </conditionalFormatting>
  <conditionalFormatting sqref="K72">
    <cfRule type="cellIs" dxfId="2923" priority="17" operator="notEqual">
      <formula>G72</formula>
    </cfRule>
    <cfRule type="cellIs" dxfId="2922" priority="18" operator="equal">
      <formula>G72</formula>
    </cfRule>
  </conditionalFormatting>
  <conditionalFormatting sqref="K73">
    <cfRule type="cellIs" dxfId="2921" priority="15" operator="notEqual">
      <formula>G73</formula>
    </cfRule>
    <cfRule type="cellIs" dxfId="2920" priority="16" operator="equal">
      <formula>G73</formula>
    </cfRule>
  </conditionalFormatting>
  <conditionalFormatting sqref="K76">
    <cfRule type="cellIs" dxfId="2919" priority="13" operator="notEqual">
      <formula>G76</formula>
    </cfRule>
    <cfRule type="cellIs" dxfId="2918" priority="14" operator="equal">
      <formula>G76</formula>
    </cfRule>
  </conditionalFormatting>
  <conditionalFormatting sqref="K9">
    <cfRule type="cellIs" dxfId="2917" priority="131" operator="notEqual">
      <formula>G9</formula>
    </cfRule>
    <cfRule type="cellIs" dxfId="2916" priority="132" operator="equal">
      <formula>G9</formula>
    </cfRule>
  </conditionalFormatting>
  <conditionalFormatting sqref="K10">
    <cfRule type="cellIs" dxfId="2915" priority="129" operator="notEqual">
      <formula>G10</formula>
    </cfRule>
    <cfRule type="cellIs" dxfId="2914" priority="130" operator="equal">
      <formula>G10</formula>
    </cfRule>
  </conditionalFormatting>
  <conditionalFormatting sqref="K11">
    <cfRule type="cellIs" dxfId="2913" priority="127" operator="notEqual">
      <formula>G11</formula>
    </cfRule>
    <cfRule type="cellIs" dxfId="2912" priority="128" operator="equal">
      <formula>G11</formula>
    </cfRule>
  </conditionalFormatting>
  <conditionalFormatting sqref="K12">
    <cfRule type="cellIs" dxfId="2911" priority="125" operator="notEqual">
      <formula>G12</formula>
    </cfRule>
    <cfRule type="cellIs" dxfId="2910" priority="126" operator="equal">
      <formula>G12</formula>
    </cfRule>
  </conditionalFormatting>
  <conditionalFormatting sqref="K13">
    <cfRule type="cellIs" dxfId="2909" priority="123" operator="notEqual">
      <formula>G13</formula>
    </cfRule>
    <cfRule type="cellIs" dxfId="2908" priority="124" operator="equal">
      <formula>G13</formula>
    </cfRule>
  </conditionalFormatting>
  <conditionalFormatting sqref="K14">
    <cfRule type="cellIs" dxfId="2907" priority="121" operator="notEqual">
      <formula>G14</formula>
    </cfRule>
    <cfRule type="cellIs" dxfId="2906" priority="122" operator="equal">
      <formula>G14</formula>
    </cfRule>
  </conditionalFormatting>
  <conditionalFormatting sqref="G76">
    <cfRule type="cellIs" dxfId="2905" priority="11" operator="notEqual">
      <formula>$G$77</formula>
    </cfRule>
    <cfRule type="cellIs" dxfId="290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AFA6313-44C6-4B87-B9AB-9683248D595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0C36424-2293-427F-8FA4-FA2B439B58F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760950F9-5D9E-4D6A-9FBF-B57850E03C0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E82454E-2C2F-46B7-847F-EF54E128C4FC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17C658C5-D29E-46DC-BAFC-87A63F3FCDBE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0739728-DEF6-4BCA-BA46-333524E75CB6}">
            <xm:f>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Detail'!#REF!+'D:\Finance\Work\Reports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18654D-AF49-488B-97F5-6D028A5182C9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00BA9A-5795-4BBD-B8B6-3D21645AFD65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5EAE728-02CA-4BB1-B1C4-DA106A07FC1D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87B5887-0D2C-4755-B00E-4E18B47091EE}">
            <xm:f>'D:\Finance\Work\Reports &amp; Surveys\Cost Analysis\Cost Analysis - 2012-2013\Received from Colleges\Edison\Original\[Edison State College FY13 Cost Analysis Revised 12.2.13 SRS 12-2-13.xlsx]CA2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14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3" width="9.140625" style="1"/>
    <col min="14" max="14" width="21" style="1" bestFit="1" customWidth="1"/>
    <col min="15" max="15" width="7.42578125" style="1" bestFit="1" customWidth="1"/>
    <col min="16" max="16" width="20.5703125" style="1" bestFit="1" customWidth="1"/>
    <col min="17" max="17" width="20.140625" style="1" bestFit="1" customWidth="1"/>
    <col min="18" max="18" width="9.140625" style="1"/>
    <col min="19" max="19" width="17.42578125" style="1" bestFit="1" customWidth="1"/>
    <col min="20" max="20" width="16.28515625" style="1" bestFit="1" customWidth="1"/>
    <col min="21" max="21" width="17.42578125" style="1" bestFit="1" customWidth="1"/>
    <col min="22" max="16384" width="9.140625" style="1"/>
  </cols>
  <sheetData>
    <row r="1" spans="1:21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21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21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1" ht="19.5" customHeight="1" x14ac:dyDescent="0.25">
      <c r="A4" s="79" t="s">
        <v>152</v>
      </c>
      <c r="C4" s="1"/>
    </row>
    <row r="5" spans="1:21" x14ac:dyDescent="0.25">
      <c r="C5" s="1"/>
    </row>
    <row r="6" spans="1:21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  <c r="N6" s="1"/>
      <c r="O6" s="1"/>
      <c r="P6" s="1"/>
      <c r="Q6" s="1"/>
      <c r="R6" s="1"/>
    </row>
    <row r="7" spans="1:21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21" x14ac:dyDescent="0.25">
      <c r="A8" s="9"/>
      <c r="B8" s="10" t="s">
        <v>11</v>
      </c>
      <c r="C8" s="11"/>
      <c r="D8" s="14"/>
      <c r="E8" s="10" t="s">
        <v>12</v>
      </c>
      <c r="F8" s="11"/>
      <c r="G8" s="90">
        <v>3913636.99</v>
      </c>
      <c r="H8" s="10"/>
      <c r="I8" s="90">
        <v>2475225.61</v>
      </c>
      <c r="J8" s="90">
        <v>1438411.38</v>
      </c>
      <c r="K8" s="90"/>
      <c r="L8" s="15"/>
      <c r="N8" s="117"/>
      <c r="O8" s="8"/>
      <c r="P8" s="117"/>
      <c r="Q8" s="117"/>
      <c r="R8" s="8"/>
      <c r="S8" s="101"/>
      <c r="T8" s="101"/>
      <c r="U8" s="101"/>
    </row>
    <row r="9" spans="1:21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  <c r="S9" s="101"/>
      <c r="T9" s="101"/>
      <c r="U9" s="101"/>
    </row>
    <row r="10" spans="1:21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12232.94</v>
      </c>
      <c r="H10" s="17" t="s">
        <v>15</v>
      </c>
      <c r="I10" s="91">
        <v>12232.94</v>
      </c>
      <c r="J10" s="91"/>
      <c r="K10" s="90">
        <v>12232.94</v>
      </c>
      <c r="L10" s="18"/>
      <c r="N10" s="118"/>
      <c r="P10" s="118"/>
      <c r="S10" s="101"/>
      <c r="T10" s="101"/>
      <c r="U10" s="101"/>
    </row>
    <row r="11" spans="1:21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765818.72</v>
      </c>
      <c r="H11" s="17" t="s">
        <v>15</v>
      </c>
      <c r="I11" s="91">
        <v>765818.72</v>
      </c>
      <c r="J11" s="91"/>
      <c r="K11" s="90">
        <v>765818.72</v>
      </c>
      <c r="L11" s="18"/>
      <c r="N11" s="118"/>
      <c r="P11" s="118"/>
      <c r="S11" s="101"/>
      <c r="T11" s="101"/>
      <c r="U11" s="101"/>
    </row>
    <row r="12" spans="1:21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  <c r="S12" s="101"/>
      <c r="T12" s="101"/>
      <c r="U12" s="101"/>
    </row>
    <row r="13" spans="1:21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1224660.8999999999</v>
      </c>
      <c r="H13" s="17" t="s">
        <v>15</v>
      </c>
      <c r="I13" s="91">
        <v>1224660.8999999999</v>
      </c>
      <c r="J13" s="91"/>
      <c r="K13" s="90">
        <v>1224660.8999999999</v>
      </c>
      <c r="L13" s="18"/>
      <c r="N13" s="118"/>
      <c r="P13" s="118"/>
      <c r="S13" s="101"/>
      <c r="T13" s="101"/>
      <c r="U13" s="101"/>
    </row>
    <row r="14" spans="1:21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27271.83</v>
      </c>
      <c r="H14" s="17" t="s">
        <v>24</v>
      </c>
      <c r="I14" s="91"/>
      <c r="J14" s="91">
        <v>27271.83</v>
      </c>
      <c r="K14" s="90">
        <v>27271.83</v>
      </c>
      <c r="L14" s="18"/>
      <c r="N14" s="118"/>
      <c r="Q14" s="118"/>
      <c r="S14" s="101"/>
      <c r="T14" s="101"/>
      <c r="U14" s="101"/>
    </row>
    <row r="15" spans="1:21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172381.09</v>
      </c>
      <c r="H15" s="17" t="s">
        <v>15</v>
      </c>
      <c r="I15" s="91">
        <v>172381.09</v>
      </c>
      <c r="J15" s="91"/>
      <c r="K15" s="90">
        <v>172381.09</v>
      </c>
      <c r="L15" s="18"/>
      <c r="S15" s="101"/>
      <c r="T15" s="101"/>
      <c r="U15" s="101"/>
    </row>
    <row r="16" spans="1:21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  <c r="S16" s="101"/>
      <c r="T16" s="101"/>
      <c r="U16" s="101"/>
    </row>
    <row r="17" spans="1:21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750.11</v>
      </c>
      <c r="H17" s="17" t="s">
        <v>24</v>
      </c>
      <c r="I17" s="91"/>
      <c r="J17" s="91">
        <v>750.11</v>
      </c>
      <c r="K17" s="90">
        <v>750.11</v>
      </c>
      <c r="L17" s="18"/>
      <c r="N17" s="118"/>
      <c r="Q17" s="118"/>
      <c r="S17" s="101"/>
      <c r="T17" s="101"/>
      <c r="U17" s="101"/>
    </row>
    <row r="18" spans="1:21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1409384.45</v>
      </c>
      <c r="H18" s="17" t="s">
        <v>24</v>
      </c>
      <c r="I18" s="91"/>
      <c r="J18" s="91">
        <v>1409384.45</v>
      </c>
      <c r="K18" s="90">
        <v>1409384.45</v>
      </c>
      <c r="L18" s="18"/>
      <c r="N18" s="118"/>
      <c r="Q18" s="118"/>
      <c r="S18" s="101"/>
      <c r="T18" s="101"/>
      <c r="U18" s="101"/>
    </row>
    <row r="19" spans="1:21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  <c r="N19" s="118"/>
      <c r="Q19" s="118"/>
      <c r="S19" s="101"/>
      <c r="T19" s="101"/>
      <c r="U19" s="101"/>
    </row>
    <row r="20" spans="1:21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300131.96000000002</v>
      </c>
      <c r="H20" s="17" t="s">
        <v>15</v>
      </c>
      <c r="I20" s="91">
        <v>300131.96000000002</v>
      </c>
      <c r="J20" s="91"/>
      <c r="K20" s="90">
        <v>300131.96000000002</v>
      </c>
      <c r="L20" s="18"/>
      <c r="N20" s="118"/>
      <c r="Q20" s="118"/>
      <c r="S20" s="101"/>
      <c r="T20" s="101"/>
      <c r="U20" s="101"/>
    </row>
    <row r="21" spans="1:21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  <c r="S21" s="101"/>
      <c r="T21" s="101"/>
      <c r="U21" s="101"/>
    </row>
    <row r="22" spans="1:21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  <c r="S22" s="101"/>
      <c r="T22" s="101"/>
      <c r="U22" s="101"/>
    </row>
    <row r="23" spans="1:21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  <c r="S23" s="101"/>
      <c r="T23" s="101"/>
      <c r="U23" s="101"/>
    </row>
    <row r="24" spans="1:21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1004.99</v>
      </c>
      <c r="H24" s="17" t="s">
        <v>24</v>
      </c>
      <c r="I24" s="93"/>
      <c r="J24" s="93">
        <v>1004.99</v>
      </c>
      <c r="K24" s="90">
        <v>1004.99</v>
      </c>
      <c r="L24" s="18"/>
      <c r="N24" s="118"/>
      <c r="Q24" s="118"/>
      <c r="S24" s="101"/>
      <c r="T24" s="101"/>
      <c r="U24" s="101"/>
    </row>
    <row r="25" spans="1:21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3349996.46</v>
      </c>
      <c r="H25" s="10"/>
      <c r="I25" s="90">
        <v>2884401.7</v>
      </c>
      <c r="J25" s="90">
        <v>465594.76</v>
      </c>
      <c r="K25" s="90"/>
      <c r="L25" s="15"/>
      <c r="N25" s="118"/>
      <c r="P25" s="118"/>
      <c r="Q25" s="118"/>
      <c r="S25" s="101"/>
      <c r="T25" s="101"/>
      <c r="U25" s="101"/>
    </row>
    <row r="26" spans="1:21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  <c r="S26" s="101"/>
      <c r="T26" s="101"/>
      <c r="U26" s="101"/>
    </row>
    <row r="27" spans="1:21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  <c r="S27" s="101"/>
      <c r="T27" s="101"/>
      <c r="U27" s="101"/>
    </row>
    <row r="28" spans="1:21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  <c r="S28" s="101"/>
      <c r="T28" s="101"/>
      <c r="U28" s="101"/>
    </row>
    <row r="29" spans="1:21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  <c r="S29" s="101"/>
      <c r="T29" s="101"/>
      <c r="U29" s="101"/>
    </row>
    <row r="30" spans="1:21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3349996.46</v>
      </c>
      <c r="H30" s="17" t="s">
        <v>59</v>
      </c>
      <c r="I30" s="91">
        <v>2884401.7</v>
      </c>
      <c r="J30" s="91">
        <v>465594.76</v>
      </c>
      <c r="K30" s="90">
        <v>3349996.46</v>
      </c>
      <c r="L30" s="18" t="s">
        <v>303</v>
      </c>
      <c r="N30" s="118"/>
      <c r="P30" s="118"/>
      <c r="Q30" s="118"/>
      <c r="S30" s="101"/>
      <c r="T30" s="101"/>
      <c r="U30" s="101"/>
    </row>
    <row r="31" spans="1:21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  <c r="S31" s="101"/>
      <c r="T31" s="101"/>
      <c r="U31" s="101"/>
    </row>
    <row r="32" spans="1:21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  <c r="S32" s="101"/>
      <c r="T32" s="101"/>
      <c r="U32" s="101"/>
    </row>
    <row r="33" spans="1:21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  <c r="N33" s="118"/>
      <c r="P33" s="118"/>
      <c r="Q33" s="118"/>
      <c r="S33" s="101"/>
      <c r="T33" s="101"/>
      <c r="U33" s="101"/>
    </row>
    <row r="34" spans="1:21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  <c r="S34" s="101"/>
      <c r="T34" s="101"/>
      <c r="U34" s="101"/>
    </row>
    <row r="35" spans="1:21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  <c r="N35" s="118"/>
      <c r="P35" s="118"/>
      <c r="Q35" s="118"/>
      <c r="S35" s="101"/>
      <c r="T35" s="101"/>
      <c r="U35" s="101"/>
    </row>
    <row r="36" spans="1:21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  <c r="S36" s="101"/>
      <c r="T36" s="101"/>
      <c r="U36" s="101"/>
    </row>
    <row r="37" spans="1:21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  <c r="S37" s="101"/>
      <c r="T37" s="101"/>
      <c r="U37" s="101"/>
    </row>
    <row r="38" spans="1:21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  <c r="S38" s="101"/>
      <c r="T38" s="101"/>
      <c r="U38" s="101"/>
    </row>
    <row r="39" spans="1:21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  <c r="S39" s="101"/>
      <c r="T39" s="101"/>
      <c r="U39" s="101"/>
    </row>
    <row r="40" spans="1:21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  <c r="S40" s="101"/>
      <c r="T40" s="101"/>
      <c r="U40" s="101"/>
    </row>
    <row r="41" spans="1:21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  <c r="S41" s="101"/>
      <c r="T41" s="101"/>
      <c r="U41" s="101"/>
    </row>
    <row r="42" spans="1:21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11592012.390000002</v>
      </c>
      <c r="H42" s="10"/>
      <c r="I42" s="90">
        <v>2073703.3199999996</v>
      </c>
      <c r="J42" s="90">
        <v>9518309.0700000003</v>
      </c>
      <c r="K42" s="90"/>
      <c r="L42" s="15"/>
      <c r="N42" s="118"/>
      <c r="P42" s="118"/>
      <c r="Q42" s="118"/>
      <c r="S42" s="101"/>
      <c r="T42" s="101"/>
      <c r="U42" s="101"/>
    </row>
    <row r="43" spans="1:21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  <c r="S43" s="101"/>
      <c r="T43" s="101"/>
      <c r="U43" s="101"/>
    </row>
    <row r="44" spans="1:21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7037944.5500000007</v>
      </c>
      <c r="H44" s="17" t="s">
        <v>24</v>
      </c>
      <c r="I44" s="91"/>
      <c r="J44" s="91">
        <v>7037944.5500000007</v>
      </c>
      <c r="K44" s="90">
        <v>7037944.5500000007</v>
      </c>
      <c r="L44" s="18"/>
      <c r="N44" s="118"/>
      <c r="Q44" s="118"/>
      <c r="S44" s="101"/>
      <c r="T44" s="101"/>
      <c r="U44" s="101"/>
    </row>
    <row r="45" spans="1:21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  <c r="S45" s="101"/>
      <c r="T45" s="101"/>
      <c r="U45" s="101"/>
    </row>
    <row r="46" spans="1:21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  <c r="N46" s="118"/>
      <c r="Q46" s="118"/>
      <c r="S46" s="101"/>
      <c r="T46" s="101"/>
      <c r="U46" s="101"/>
    </row>
    <row r="47" spans="1:21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1533250.7399999998</v>
      </c>
      <c r="H47" s="17" t="s">
        <v>15</v>
      </c>
      <c r="I47" s="91">
        <v>1533250.7399999998</v>
      </c>
      <c r="J47" s="91"/>
      <c r="K47" s="90">
        <v>1533250.7399999998</v>
      </c>
      <c r="L47" s="18"/>
      <c r="N47" s="118"/>
      <c r="P47" s="118"/>
      <c r="S47" s="101"/>
      <c r="T47" s="101"/>
      <c r="U47" s="101"/>
    </row>
    <row r="48" spans="1:21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324939.26</v>
      </c>
      <c r="H48" s="17" t="s">
        <v>24</v>
      </c>
      <c r="I48" s="91"/>
      <c r="J48" s="91">
        <v>324939.26</v>
      </c>
      <c r="K48" s="90">
        <v>324939.26</v>
      </c>
      <c r="L48" s="18"/>
      <c r="S48" s="101"/>
      <c r="T48" s="101"/>
      <c r="U48" s="101"/>
    </row>
    <row r="49" spans="1:21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508453.41</v>
      </c>
      <c r="H49" s="17" t="s">
        <v>15</v>
      </c>
      <c r="I49" s="91">
        <v>508453.41</v>
      </c>
      <c r="J49" s="91"/>
      <c r="K49" s="90">
        <v>508453.41</v>
      </c>
      <c r="L49" s="18"/>
      <c r="N49" s="118"/>
      <c r="P49" s="118"/>
      <c r="S49" s="101"/>
      <c r="T49" s="101"/>
      <c r="U49" s="101"/>
    </row>
    <row r="50" spans="1:21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  <c r="S50" s="101"/>
      <c r="T50" s="101"/>
      <c r="U50" s="101"/>
    </row>
    <row r="51" spans="1:21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  <c r="S51" s="101"/>
      <c r="T51" s="101"/>
      <c r="U51" s="101"/>
    </row>
    <row r="52" spans="1:21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117731.47</v>
      </c>
      <c r="H52" s="17" t="s">
        <v>24</v>
      </c>
      <c r="I52" s="91"/>
      <c r="J52" s="91">
        <v>117731.47</v>
      </c>
      <c r="K52" s="90">
        <v>117731.47</v>
      </c>
      <c r="L52" s="18"/>
      <c r="N52" s="118"/>
      <c r="Q52" s="118"/>
      <c r="S52" s="101"/>
      <c r="T52" s="101"/>
      <c r="U52" s="101"/>
    </row>
    <row r="53" spans="1:21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  <c r="S53" s="101"/>
      <c r="T53" s="101"/>
      <c r="U53" s="101"/>
    </row>
    <row r="54" spans="1:21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79569.570000000007</v>
      </c>
      <c r="H54" s="17" t="s">
        <v>24</v>
      </c>
      <c r="I54" s="91"/>
      <c r="J54" s="91">
        <v>79569.570000000007</v>
      </c>
      <c r="K54" s="90">
        <v>79569.570000000007</v>
      </c>
      <c r="L54" s="18"/>
      <c r="N54" s="118"/>
      <c r="Q54" s="118"/>
      <c r="S54" s="101"/>
      <c r="T54" s="101"/>
      <c r="U54" s="101"/>
    </row>
    <row r="55" spans="1:21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788172.25</v>
      </c>
      <c r="H55" s="17" t="s">
        <v>24</v>
      </c>
      <c r="I55" s="91"/>
      <c r="J55" s="91">
        <v>788172.25</v>
      </c>
      <c r="K55" s="90">
        <v>788172.25</v>
      </c>
      <c r="L55" s="18"/>
      <c r="N55" s="118"/>
      <c r="Q55" s="118"/>
      <c r="S55" s="101"/>
      <c r="T55" s="101"/>
      <c r="U55" s="101"/>
    </row>
    <row r="56" spans="1:21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  <c r="N56" s="118"/>
      <c r="Q56" s="118"/>
      <c r="S56" s="101"/>
      <c r="T56" s="101"/>
      <c r="U56" s="101"/>
    </row>
    <row r="57" spans="1:21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  <c r="S57" s="101"/>
      <c r="T57" s="101"/>
      <c r="U57" s="101"/>
    </row>
    <row r="58" spans="1:21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  <c r="S58" s="101"/>
      <c r="T58" s="101"/>
      <c r="U58" s="101"/>
    </row>
    <row r="59" spans="1:21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61767.57</v>
      </c>
      <c r="H59" s="17" t="s">
        <v>24</v>
      </c>
      <c r="I59" s="91"/>
      <c r="J59" s="91">
        <v>61767.57</v>
      </c>
      <c r="K59" s="90">
        <v>61767.57</v>
      </c>
      <c r="L59" s="18"/>
      <c r="S59" s="101"/>
      <c r="T59" s="101"/>
      <c r="U59" s="101"/>
    </row>
    <row r="60" spans="1:21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31999.17</v>
      </c>
      <c r="H60" s="17" t="s">
        <v>15</v>
      </c>
      <c r="I60" s="91">
        <v>31999.17</v>
      </c>
      <c r="J60" s="91"/>
      <c r="K60" s="90">
        <v>31999.17</v>
      </c>
      <c r="L60" s="18"/>
      <c r="N60" s="118"/>
      <c r="Q60" s="118"/>
      <c r="S60" s="101"/>
      <c r="T60" s="101"/>
      <c r="U60" s="101"/>
    </row>
    <row r="61" spans="1:21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350220.43</v>
      </c>
      <c r="H61" s="17" t="s">
        <v>24</v>
      </c>
      <c r="I61" s="91"/>
      <c r="J61" s="91">
        <v>350220.43</v>
      </c>
      <c r="K61" s="90">
        <v>350220.43</v>
      </c>
      <c r="L61" s="18"/>
      <c r="N61" s="118"/>
      <c r="P61" s="118"/>
      <c r="S61" s="101"/>
      <c r="T61" s="101"/>
      <c r="U61" s="101"/>
    </row>
    <row r="62" spans="1:21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727862.66</v>
      </c>
      <c r="H62" s="17" t="s">
        <v>24</v>
      </c>
      <c r="I62" s="91"/>
      <c r="J62" s="91">
        <v>727862.66</v>
      </c>
      <c r="K62" s="90">
        <v>727862.66</v>
      </c>
      <c r="L62" s="18"/>
      <c r="N62" s="118"/>
      <c r="Q62" s="118"/>
      <c r="S62" s="101"/>
      <c r="T62" s="101"/>
      <c r="U62" s="101"/>
    </row>
    <row r="63" spans="1:21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30101.31</v>
      </c>
      <c r="H63" s="17" t="s">
        <v>24</v>
      </c>
      <c r="I63" s="91"/>
      <c r="J63" s="91">
        <v>30101.31</v>
      </c>
      <c r="K63" s="90">
        <v>30101.31</v>
      </c>
      <c r="L63" s="18"/>
      <c r="N63" s="118"/>
      <c r="Q63" s="118"/>
      <c r="S63" s="101"/>
      <c r="T63" s="101"/>
      <c r="U63" s="101"/>
    </row>
    <row r="64" spans="1:21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  <c r="S64" s="101"/>
      <c r="T64" s="101"/>
      <c r="U64" s="101"/>
    </row>
    <row r="65" spans="1:21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  <c r="S65" s="101"/>
      <c r="T65" s="101"/>
      <c r="U65" s="101"/>
    </row>
    <row r="66" spans="1:21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  <c r="S66" s="101"/>
      <c r="T66" s="101"/>
      <c r="U66" s="101"/>
    </row>
    <row r="67" spans="1:21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  <c r="S67" s="101"/>
      <c r="T67" s="101"/>
      <c r="U67" s="101"/>
    </row>
    <row r="68" spans="1:21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  <c r="S68" s="101"/>
      <c r="T68" s="101"/>
      <c r="U68" s="101"/>
    </row>
    <row r="69" spans="1:21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  <c r="S69" s="101"/>
      <c r="T69" s="101"/>
      <c r="U69" s="101"/>
    </row>
    <row r="70" spans="1:21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3010619.39</v>
      </c>
      <c r="H70" s="10"/>
      <c r="I70" s="90">
        <v>0</v>
      </c>
      <c r="J70" s="90">
        <v>3010619.39</v>
      </c>
      <c r="K70" s="90"/>
      <c r="L70" s="15"/>
      <c r="N70" s="118"/>
      <c r="Q70" s="118"/>
      <c r="S70" s="101"/>
      <c r="T70" s="101"/>
      <c r="U70" s="101"/>
    </row>
    <row r="71" spans="1:21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  <c r="S71" s="101"/>
      <c r="T71" s="101"/>
      <c r="U71" s="101"/>
    </row>
    <row r="72" spans="1:21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2378159.29</v>
      </c>
      <c r="H72" s="17" t="s">
        <v>24</v>
      </c>
      <c r="I72" s="91"/>
      <c r="J72" s="91">
        <v>2378159.29</v>
      </c>
      <c r="K72" s="90">
        <v>2378159.29</v>
      </c>
      <c r="L72" s="18"/>
      <c r="N72" s="118"/>
      <c r="Q72" s="118"/>
      <c r="S72" s="101"/>
      <c r="T72" s="101"/>
      <c r="U72" s="101"/>
    </row>
    <row r="73" spans="1:21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632460.1</v>
      </c>
      <c r="H73" s="17" t="s">
        <v>24</v>
      </c>
      <c r="I73" s="91"/>
      <c r="J73" s="91">
        <v>632460.1</v>
      </c>
      <c r="K73" s="90">
        <v>632460.1</v>
      </c>
      <c r="L73" s="18"/>
      <c r="N73" s="118"/>
      <c r="Q73" s="118"/>
      <c r="S73" s="101"/>
      <c r="T73" s="101"/>
      <c r="U73" s="101"/>
    </row>
    <row r="74" spans="1:21" ht="15" hidden="1" customHeight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  <c r="N74" s="118"/>
      <c r="P74" s="118"/>
      <c r="Q74" s="118"/>
      <c r="S74" s="101"/>
      <c r="T74" s="101"/>
      <c r="U74" s="101"/>
    </row>
    <row r="75" spans="1:21" ht="15" hidden="1" customHeight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  <c r="S75" s="101"/>
      <c r="T75" s="101"/>
      <c r="U75" s="101"/>
    </row>
    <row r="76" spans="1:21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21866265.230000004</v>
      </c>
      <c r="H76" s="26"/>
      <c r="I76" s="94">
        <v>7433330.6299999999</v>
      </c>
      <c r="J76" s="94">
        <v>14432934.600000001</v>
      </c>
      <c r="K76" s="90">
        <v>21866265.23</v>
      </c>
      <c r="L76" s="27"/>
      <c r="N76" s="1"/>
      <c r="O76" s="1"/>
      <c r="P76" s="1"/>
      <c r="Q76" s="1"/>
      <c r="R76" s="1"/>
      <c r="S76" s="101"/>
      <c r="T76" s="101"/>
      <c r="U76" s="101"/>
    </row>
    <row r="77" spans="1:21" ht="15.75" x14ac:dyDescent="0.25">
      <c r="F77" s="83" t="s">
        <v>200</v>
      </c>
      <c r="G77" s="95">
        <v>21866265.23</v>
      </c>
      <c r="H77" s="14"/>
      <c r="I77" s="85">
        <v>0.33994514160569334</v>
      </c>
      <c r="J77" s="85">
        <v>0.66005485839430655</v>
      </c>
      <c r="K77" s="29"/>
      <c r="L77" s="30"/>
      <c r="S77" s="101"/>
      <c r="T77" s="101"/>
      <c r="U77" s="101"/>
    </row>
    <row r="78" spans="1:21" x14ac:dyDescent="0.25">
      <c r="R78" s="8"/>
    </row>
    <row r="79" spans="1:21" ht="15.75" x14ac:dyDescent="0.25">
      <c r="F79" s="86" t="s">
        <v>201</v>
      </c>
    </row>
    <row r="80" spans="1:21" hidden="1" x14ac:dyDescent="0.25">
      <c r="H80" s="1" t="s">
        <v>15</v>
      </c>
      <c r="N80" s="8"/>
      <c r="O80" s="8"/>
      <c r="P80" s="8"/>
      <c r="Q80" s="8"/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132041087.80999999</v>
      </c>
      <c r="J83" s="87">
        <v>5.6295587633268834E-2</v>
      </c>
      <c r="K83" s="88" t="s">
        <v>203</v>
      </c>
    </row>
    <row r="84" spans="3:11" x14ac:dyDescent="0.25">
      <c r="I84" s="43"/>
    </row>
    <row r="85" spans="3:11" x14ac:dyDescent="0.25">
      <c r="I85" s="101"/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893" priority="119" operator="notEqual">
      <formula>G15</formula>
    </cfRule>
    <cfRule type="cellIs" dxfId="2892" priority="120" operator="equal">
      <formula>G15</formula>
    </cfRule>
  </conditionalFormatting>
  <conditionalFormatting sqref="K16">
    <cfRule type="cellIs" dxfId="2891" priority="117" operator="notEqual">
      <formula>G16</formula>
    </cfRule>
    <cfRule type="cellIs" dxfId="2890" priority="118" operator="equal">
      <formula>G16</formula>
    </cfRule>
  </conditionalFormatting>
  <conditionalFormatting sqref="K17">
    <cfRule type="cellIs" dxfId="2889" priority="115" operator="notEqual">
      <formula>G17</formula>
    </cfRule>
    <cfRule type="cellIs" dxfId="2888" priority="116" operator="equal">
      <formula>G17</formula>
    </cfRule>
  </conditionalFormatting>
  <conditionalFormatting sqref="K18">
    <cfRule type="cellIs" dxfId="2887" priority="113" operator="notEqual">
      <formula>G18</formula>
    </cfRule>
    <cfRule type="cellIs" dxfId="2886" priority="114" operator="equal">
      <formula>G18</formula>
    </cfRule>
  </conditionalFormatting>
  <conditionalFormatting sqref="K19">
    <cfRule type="cellIs" dxfId="2885" priority="111" operator="notEqual">
      <formula>G19</formula>
    </cfRule>
    <cfRule type="cellIs" dxfId="2884" priority="112" operator="equal">
      <formula>G19</formula>
    </cfRule>
  </conditionalFormatting>
  <conditionalFormatting sqref="K20">
    <cfRule type="cellIs" dxfId="2883" priority="109" operator="notEqual">
      <formula>G20</formula>
    </cfRule>
    <cfRule type="cellIs" dxfId="2882" priority="110" operator="equal">
      <formula>G20</formula>
    </cfRule>
  </conditionalFormatting>
  <conditionalFormatting sqref="K21">
    <cfRule type="cellIs" dxfId="2881" priority="107" operator="notEqual">
      <formula>G21</formula>
    </cfRule>
    <cfRule type="cellIs" dxfId="2880" priority="108" operator="equal">
      <formula>G21</formula>
    </cfRule>
  </conditionalFormatting>
  <conditionalFormatting sqref="K22">
    <cfRule type="cellIs" dxfId="2879" priority="105" operator="notEqual">
      <formula>G22</formula>
    </cfRule>
    <cfRule type="cellIs" dxfId="2878" priority="106" operator="equal">
      <formula>G22</formula>
    </cfRule>
  </conditionalFormatting>
  <conditionalFormatting sqref="K23">
    <cfRule type="cellIs" dxfId="2877" priority="103" operator="notEqual">
      <formula>G23</formula>
    </cfRule>
    <cfRule type="cellIs" dxfId="2876" priority="104" operator="equal">
      <formula>G23</formula>
    </cfRule>
  </conditionalFormatting>
  <conditionalFormatting sqref="K24">
    <cfRule type="cellIs" dxfId="2875" priority="101" operator="notEqual">
      <formula>G24</formula>
    </cfRule>
    <cfRule type="cellIs" dxfId="2874" priority="102" operator="equal">
      <formula>G24</formula>
    </cfRule>
  </conditionalFormatting>
  <conditionalFormatting sqref="K26">
    <cfRule type="cellIs" dxfId="2873" priority="99" operator="notEqual">
      <formula>G26</formula>
    </cfRule>
    <cfRule type="cellIs" dxfId="2872" priority="100" operator="equal">
      <formula>G26</formula>
    </cfRule>
  </conditionalFormatting>
  <conditionalFormatting sqref="K27">
    <cfRule type="cellIs" dxfId="2871" priority="97" operator="notEqual">
      <formula>G27</formula>
    </cfRule>
    <cfRule type="cellIs" dxfId="2870" priority="98" operator="equal">
      <formula>G27</formula>
    </cfRule>
  </conditionalFormatting>
  <conditionalFormatting sqref="K28">
    <cfRule type="cellIs" dxfId="2869" priority="95" operator="notEqual">
      <formula>G28</formula>
    </cfRule>
    <cfRule type="cellIs" dxfId="2868" priority="96" operator="equal">
      <formula>G28</formula>
    </cfRule>
  </conditionalFormatting>
  <conditionalFormatting sqref="K29">
    <cfRule type="cellIs" dxfId="2867" priority="93" operator="notEqual">
      <formula>G29</formula>
    </cfRule>
    <cfRule type="cellIs" dxfId="2866" priority="94" operator="equal">
      <formula>G29</formula>
    </cfRule>
  </conditionalFormatting>
  <conditionalFormatting sqref="K30">
    <cfRule type="cellIs" dxfId="2865" priority="91" operator="notEqual">
      <formula>G30</formula>
    </cfRule>
    <cfRule type="cellIs" dxfId="2864" priority="92" operator="equal">
      <formula>G30</formula>
    </cfRule>
  </conditionalFormatting>
  <conditionalFormatting sqref="K31">
    <cfRule type="cellIs" dxfId="2863" priority="89" operator="notEqual">
      <formula>G31</formula>
    </cfRule>
    <cfRule type="cellIs" dxfId="2862" priority="90" operator="equal">
      <formula>G31</formula>
    </cfRule>
  </conditionalFormatting>
  <conditionalFormatting sqref="K32">
    <cfRule type="cellIs" dxfId="2861" priority="87" operator="notEqual">
      <formula>G32</formula>
    </cfRule>
    <cfRule type="cellIs" dxfId="2860" priority="88" operator="equal">
      <formula>G32</formula>
    </cfRule>
  </conditionalFormatting>
  <conditionalFormatting sqref="K33">
    <cfRule type="cellIs" dxfId="2859" priority="85" operator="notEqual">
      <formula>G33</formula>
    </cfRule>
    <cfRule type="cellIs" dxfId="2858" priority="86" operator="equal">
      <formula>G33</formula>
    </cfRule>
  </conditionalFormatting>
  <conditionalFormatting sqref="K34">
    <cfRule type="cellIs" dxfId="2857" priority="83" operator="notEqual">
      <formula>G34</formula>
    </cfRule>
    <cfRule type="cellIs" dxfId="2856" priority="84" operator="equal">
      <formula>G34</formula>
    </cfRule>
  </conditionalFormatting>
  <conditionalFormatting sqref="K35">
    <cfRule type="cellIs" dxfId="2855" priority="81" operator="notEqual">
      <formula>G35</formula>
    </cfRule>
    <cfRule type="cellIs" dxfId="2854" priority="82" operator="equal">
      <formula>G35</formula>
    </cfRule>
  </conditionalFormatting>
  <conditionalFormatting sqref="K36">
    <cfRule type="cellIs" dxfId="2853" priority="79" operator="notEqual">
      <formula>G36</formula>
    </cfRule>
    <cfRule type="cellIs" dxfId="2852" priority="80" operator="equal">
      <formula>G36</formula>
    </cfRule>
  </conditionalFormatting>
  <conditionalFormatting sqref="K37">
    <cfRule type="cellIs" dxfId="2851" priority="77" operator="notEqual">
      <formula>G37</formula>
    </cfRule>
    <cfRule type="cellIs" dxfId="2850" priority="78" operator="equal">
      <formula>G37</formula>
    </cfRule>
  </conditionalFormatting>
  <conditionalFormatting sqref="K38">
    <cfRule type="cellIs" dxfId="2849" priority="75" operator="notEqual">
      <formula>G38</formula>
    </cfRule>
    <cfRule type="cellIs" dxfId="2848" priority="76" operator="equal">
      <formula>G38</formula>
    </cfRule>
  </conditionalFormatting>
  <conditionalFormatting sqref="K39">
    <cfRule type="cellIs" dxfId="2847" priority="73" operator="notEqual">
      <formula>G39</formula>
    </cfRule>
    <cfRule type="cellIs" dxfId="2846" priority="74" operator="equal">
      <formula>G39</formula>
    </cfRule>
  </conditionalFormatting>
  <conditionalFormatting sqref="K40">
    <cfRule type="cellIs" dxfId="2845" priority="71" operator="notEqual">
      <formula>G40</formula>
    </cfRule>
    <cfRule type="cellIs" dxfId="2844" priority="72" operator="equal">
      <formula>G40</formula>
    </cfRule>
  </conditionalFormatting>
  <conditionalFormatting sqref="K41">
    <cfRule type="cellIs" dxfId="2843" priority="69" operator="notEqual">
      <formula>G41</formula>
    </cfRule>
    <cfRule type="cellIs" dxfId="2842" priority="70" operator="equal">
      <formula>G41</formula>
    </cfRule>
  </conditionalFormatting>
  <conditionalFormatting sqref="K43">
    <cfRule type="cellIs" dxfId="2841" priority="67" operator="notEqual">
      <formula>G43</formula>
    </cfRule>
    <cfRule type="cellIs" dxfId="2840" priority="68" operator="equal">
      <formula>G43</formula>
    </cfRule>
  </conditionalFormatting>
  <conditionalFormatting sqref="K44">
    <cfRule type="cellIs" dxfId="2839" priority="65" operator="notEqual">
      <formula>G44</formula>
    </cfRule>
    <cfRule type="cellIs" dxfId="2838" priority="66" operator="equal">
      <formula>G44</formula>
    </cfRule>
  </conditionalFormatting>
  <conditionalFormatting sqref="K45">
    <cfRule type="cellIs" dxfId="2837" priority="63" operator="notEqual">
      <formula>G45</formula>
    </cfRule>
    <cfRule type="cellIs" dxfId="2836" priority="64" operator="equal">
      <formula>G45</formula>
    </cfRule>
  </conditionalFormatting>
  <conditionalFormatting sqref="K46">
    <cfRule type="cellIs" dxfId="2835" priority="61" operator="notEqual">
      <formula>G46</formula>
    </cfRule>
    <cfRule type="cellIs" dxfId="2834" priority="62" operator="equal">
      <formula>G46</formula>
    </cfRule>
  </conditionalFormatting>
  <conditionalFormatting sqref="K47">
    <cfRule type="cellIs" dxfId="2833" priority="59" operator="notEqual">
      <formula>G47</formula>
    </cfRule>
    <cfRule type="cellIs" dxfId="2832" priority="60" operator="equal">
      <formula>G47</formula>
    </cfRule>
  </conditionalFormatting>
  <conditionalFormatting sqref="K48">
    <cfRule type="cellIs" dxfId="2831" priority="57" operator="notEqual">
      <formula>G48</formula>
    </cfRule>
    <cfRule type="cellIs" dxfId="2830" priority="58" operator="equal">
      <formula>G48</formula>
    </cfRule>
  </conditionalFormatting>
  <conditionalFormatting sqref="K49">
    <cfRule type="cellIs" dxfId="2829" priority="55" operator="notEqual">
      <formula>G49</formula>
    </cfRule>
    <cfRule type="cellIs" dxfId="2828" priority="56" operator="equal">
      <formula>G49</formula>
    </cfRule>
  </conditionalFormatting>
  <conditionalFormatting sqref="K50">
    <cfRule type="cellIs" dxfId="2827" priority="53" operator="notEqual">
      <formula>G50</formula>
    </cfRule>
    <cfRule type="cellIs" dxfId="2826" priority="54" operator="equal">
      <formula>G50</formula>
    </cfRule>
  </conditionalFormatting>
  <conditionalFormatting sqref="K51">
    <cfRule type="cellIs" dxfId="2825" priority="51" operator="notEqual">
      <formula>G51</formula>
    </cfRule>
    <cfRule type="cellIs" dxfId="2824" priority="52" operator="equal">
      <formula>G51</formula>
    </cfRule>
  </conditionalFormatting>
  <conditionalFormatting sqref="K52">
    <cfRule type="cellIs" dxfId="2823" priority="49" operator="notEqual">
      <formula>G52</formula>
    </cfRule>
    <cfRule type="cellIs" dxfId="2822" priority="50" operator="equal">
      <formula>G52</formula>
    </cfRule>
  </conditionalFormatting>
  <conditionalFormatting sqref="K53">
    <cfRule type="cellIs" dxfId="2821" priority="47" operator="notEqual">
      <formula>G53</formula>
    </cfRule>
    <cfRule type="cellIs" dxfId="2820" priority="48" operator="equal">
      <formula>G53</formula>
    </cfRule>
  </conditionalFormatting>
  <conditionalFormatting sqref="K54">
    <cfRule type="cellIs" dxfId="2819" priority="45" operator="notEqual">
      <formula>G54</formula>
    </cfRule>
    <cfRule type="cellIs" dxfId="2818" priority="46" operator="equal">
      <formula>G54</formula>
    </cfRule>
  </conditionalFormatting>
  <conditionalFormatting sqref="K55">
    <cfRule type="cellIs" dxfId="2817" priority="43" operator="notEqual">
      <formula>G55</formula>
    </cfRule>
    <cfRule type="cellIs" dxfId="2816" priority="44" operator="equal">
      <formula>G55</formula>
    </cfRule>
  </conditionalFormatting>
  <conditionalFormatting sqref="K56">
    <cfRule type="cellIs" dxfId="2815" priority="41" operator="notEqual">
      <formula>G56</formula>
    </cfRule>
    <cfRule type="cellIs" dxfId="2814" priority="42" operator="equal">
      <formula>G56</formula>
    </cfRule>
  </conditionalFormatting>
  <conditionalFormatting sqref="K57">
    <cfRule type="cellIs" dxfId="2813" priority="39" operator="notEqual">
      <formula>G57</formula>
    </cfRule>
    <cfRule type="cellIs" dxfId="2812" priority="40" operator="equal">
      <formula>G57</formula>
    </cfRule>
  </conditionalFormatting>
  <conditionalFormatting sqref="K58">
    <cfRule type="cellIs" dxfId="2811" priority="37" operator="notEqual">
      <formula>G58</formula>
    </cfRule>
    <cfRule type="cellIs" dxfId="2810" priority="38" operator="equal">
      <formula>G58</formula>
    </cfRule>
  </conditionalFormatting>
  <conditionalFormatting sqref="K59">
    <cfRule type="cellIs" dxfId="2809" priority="35" operator="notEqual">
      <formula>G59</formula>
    </cfRule>
    <cfRule type="cellIs" dxfId="2808" priority="36" operator="equal">
      <formula>G59</formula>
    </cfRule>
  </conditionalFormatting>
  <conditionalFormatting sqref="K60">
    <cfRule type="cellIs" dxfId="2807" priority="33" operator="notEqual">
      <formula>G60</formula>
    </cfRule>
    <cfRule type="cellIs" dxfId="2806" priority="34" operator="equal">
      <formula>G60</formula>
    </cfRule>
  </conditionalFormatting>
  <conditionalFormatting sqref="K61">
    <cfRule type="cellIs" dxfId="2805" priority="31" operator="notEqual">
      <formula>G61</formula>
    </cfRule>
    <cfRule type="cellIs" dxfId="2804" priority="32" operator="equal">
      <formula>G61</formula>
    </cfRule>
  </conditionalFormatting>
  <conditionalFormatting sqref="K62">
    <cfRule type="cellIs" dxfId="2803" priority="29" operator="notEqual">
      <formula>G62</formula>
    </cfRule>
    <cfRule type="cellIs" dxfId="2802" priority="30" operator="equal">
      <formula>G62</formula>
    </cfRule>
  </conditionalFormatting>
  <conditionalFormatting sqref="K63">
    <cfRule type="cellIs" dxfId="2801" priority="27" operator="notEqual">
      <formula>G63</formula>
    </cfRule>
    <cfRule type="cellIs" dxfId="2800" priority="28" operator="equal">
      <formula>G63</formula>
    </cfRule>
  </conditionalFormatting>
  <conditionalFormatting sqref="K67">
    <cfRule type="cellIs" dxfId="2799" priority="25" operator="notEqual">
      <formula>G67</formula>
    </cfRule>
    <cfRule type="cellIs" dxfId="2798" priority="26" operator="equal">
      <formula>G67</formula>
    </cfRule>
  </conditionalFormatting>
  <conditionalFormatting sqref="K68">
    <cfRule type="cellIs" dxfId="2797" priority="23" operator="notEqual">
      <formula>G68</formula>
    </cfRule>
    <cfRule type="cellIs" dxfId="2796" priority="24" operator="equal">
      <formula>G68</formula>
    </cfRule>
  </conditionalFormatting>
  <conditionalFormatting sqref="K69">
    <cfRule type="cellIs" dxfId="2795" priority="21" operator="notEqual">
      <formula>G69</formula>
    </cfRule>
    <cfRule type="cellIs" dxfId="2794" priority="22" operator="equal">
      <formula>G69</formula>
    </cfRule>
  </conditionalFormatting>
  <conditionalFormatting sqref="K71">
    <cfRule type="cellIs" dxfId="2793" priority="19" operator="notEqual">
      <formula>G71</formula>
    </cfRule>
    <cfRule type="cellIs" dxfId="2792" priority="20" operator="equal">
      <formula>G71</formula>
    </cfRule>
  </conditionalFormatting>
  <conditionalFormatting sqref="K72">
    <cfRule type="cellIs" dxfId="2791" priority="17" operator="notEqual">
      <formula>G72</formula>
    </cfRule>
    <cfRule type="cellIs" dxfId="2790" priority="18" operator="equal">
      <formula>G72</formula>
    </cfRule>
  </conditionalFormatting>
  <conditionalFormatting sqref="K73">
    <cfRule type="cellIs" dxfId="2789" priority="15" operator="notEqual">
      <formula>G73</formula>
    </cfRule>
    <cfRule type="cellIs" dxfId="2788" priority="16" operator="equal">
      <formula>G73</formula>
    </cfRule>
  </conditionalFormatting>
  <conditionalFormatting sqref="K76">
    <cfRule type="cellIs" dxfId="2787" priority="13" operator="notEqual">
      <formula>G76</formula>
    </cfRule>
    <cfRule type="cellIs" dxfId="2786" priority="14" operator="equal">
      <formula>G76</formula>
    </cfRule>
  </conditionalFormatting>
  <conditionalFormatting sqref="K9">
    <cfRule type="cellIs" dxfId="2785" priority="131" operator="notEqual">
      <formula>G9</formula>
    </cfRule>
    <cfRule type="cellIs" dxfId="2784" priority="132" operator="equal">
      <formula>G9</formula>
    </cfRule>
  </conditionalFormatting>
  <conditionalFormatting sqref="K10">
    <cfRule type="cellIs" dxfId="2783" priority="129" operator="notEqual">
      <formula>G10</formula>
    </cfRule>
    <cfRule type="cellIs" dxfId="2782" priority="130" operator="equal">
      <formula>G10</formula>
    </cfRule>
  </conditionalFormatting>
  <conditionalFormatting sqref="K11">
    <cfRule type="cellIs" dxfId="2781" priority="127" operator="notEqual">
      <formula>G11</formula>
    </cfRule>
    <cfRule type="cellIs" dxfId="2780" priority="128" operator="equal">
      <formula>G11</formula>
    </cfRule>
  </conditionalFormatting>
  <conditionalFormatting sqref="K12">
    <cfRule type="cellIs" dxfId="2779" priority="125" operator="notEqual">
      <formula>G12</formula>
    </cfRule>
    <cfRule type="cellIs" dxfId="2778" priority="126" operator="equal">
      <formula>G12</formula>
    </cfRule>
  </conditionalFormatting>
  <conditionalFormatting sqref="K13">
    <cfRule type="cellIs" dxfId="2777" priority="123" operator="notEqual">
      <formula>G13</formula>
    </cfRule>
    <cfRule type="cellIs" dxfId="2776" priority="124" operator="equal">
      <formula>G13</formula>
    </cfRule>
  </conditionalFormatting>
  <conditionalFormatting sqref="K14">
    <cfRule type="cellIs" dxfId="2775" priority="121" operator="notEqual">
      <formula>G14</formula>
    </cfRule>
    <cfRule type="cellIs" dxfId="2774" priority="122" operator="equal">
      <formula>G14</formula>
    </cfRule>
  </conditionalFormatting>
  <conditionalFormatting sqref="G76">
    <cfRule type="cellIs" dxfId="2773" priority="11" operator="notEqual">
      <formula>$G$77</formula>
    </cfRule>
    <cfRule type="cellIs" dxfId="277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A3A5C33-4F65-480C-9ACB-BB909215949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4439AE5D-E7AA-4B55-A75A-E9E148DCBA2A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F0A8C6D-D286-468F-B119-0B286EA0F522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96855BE-F35D-45C8-AF89-04D245EE34E5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E4171AC-AE15-4E9F-8C44-78DD9AA311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C2F02E5-A6B7-45CC-99C3-194F51BA3B38}">
            <xm:f>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Detail'!#REF!+'D:\Finance\Work\Reports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5FA461-582E-42E7-AEC5-CF86EA3B7BA7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4C2F8E7-6AD8-4320-8740-B9430B8BC57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A1292B4-D822-4463-8EA4-FBC5F74AB3F0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F4182D3-30FC-4238-87F9-A3001C56FF9C}">
            <xm:f>'D:\Finance\Work\Reports &amp; Surveys\Cost Analysis\Cost Analysis - 2012-2013\Received from Colleges\FSC Jax\Original\[FSC Jacksonville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275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482392.77999999997</v>
      </c>
      <c r="H8" s="122"/>
      <c r="I8" s="128">
        <v>365036.45</v>
      </c>
      <c r="J8" s="128">
        <v>117356.33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2172.29</v>
      </c>
      <c r="H10" s="124" t="s">
        <v>293</v>
      </c>
      <c r="I10" s="130">
        <v>2172.29</v>
      </c>
      <c r="J10" s="130"/>
      <c r="K10" s="128">
        <v>2172.29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306805.71999999997</v>
      </c>
      <c r="H11" s="124" t="s">
        <v>304</v>
      </c>
      <c r="I11" s="130">
        <v>272636.33</v>
      </c>
      <c r="J11" s="130">
        <v>34169.39</v>
      </c>
      <c r="K11" s="128">
        <v>306805.72000000003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>
        <v>90227.83</v>
      </c>
      <c r="H12" s="124" t="s">
        <v>293</v>
      </c>
      <c r="I12" s="130">
        <v>90227.83</v>
      </c>
      <c r="J12" s="130"/>
      <c r="K12" s="128">
        <v>90227.83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/>
      <c r="H13" s="124"/>
      <c r="I13" s="130"/>
      <c r="J13" s="130"/>
      <c r="K13" s="128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/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/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>
        <v>83186.94</v>
      </c>
      <c r="H18" s="124" t="s">
        <v>294</v>
      </c>
      <c r="I18" s="130">
        <v>0</v>
      </c>
      <c r="J18" s="130">
        <v>83186.94</v>
      </c>
      <c r="K18" s="128">
        <v>83186.94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/>
      <c r="H20" s="124"/>
      <c r="I20" s="130"/>
      <c r="J20" s="130"/>
      <c r="K20" s="128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911764.8</v>
      </c>
      <c r="H25" s="122"/>
      <c r="I25" s="128">
        <v>509066.62000000005</v>
      </c>
      <c r="J25" s="128">
        <v>402698.18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274265.15000000002</v>
      </c>
      <c r="H27" s="124" t="s">
        <v>293</v>
      </c>
      <c r="I27" s="130">
        <v>274265.15000000002</v>
      </c>
      <c r="J27" s="130"/>
      <c r="K27" s="128">
        <v>274265.15000000002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>
        <v>118766.19</v>
      </c>
      <c r="H28" s="124" t="s">
        <v>293</v>
      </c>
      <c r="I28" s="130">
        <v>118766.19</v>
      </c>
      <c r="J28" s="130"/>
      <c r="K28" s="128">
        <v>118766.19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/>
      <c r="H29" s="124"/>
      <c r="I29" s="130"/>
      <c r="J29" s="130"/>
      <c r="K29" s="128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78957.66</v>
      </c>
      <c r="H30" s="124" t="s">
        <v>304</v>
      </c>
      <c r="I30" s="130">
        <v>76989.02</v>
      </c>
      <c r="J30" s="130">
        <v>1968.64</v>
      </c>
      <c r="K30" s="128">
        <v>78957.66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>
        <v>39046.26</v>
      </c>
      <c r="H31" s="124" t="s">
        <v>293</v>
      </c>
      <c r="I31" s="130">
        <v>39046.26</v>
      </c>
      <c r="J31" s="130"/>
      <c r="K31" s="128">
        <v>39046.26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/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>
        <v>57080.3</v>
      </c>
      <c r="H33" s="124" t="s">
        <v>294</v>
      </c>
      <c r="I33" s="130"/>
      <c r="J33" s="130">
        <v>57080.3</v>
      </c>
      <c r="K33" s="128">
        <v>57080.3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/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>
        <v>70378.509999999995</v>
      </c>
      <c r="H35" s="124" t="s">
        <v>294</v>
      </c>
      <c r="I35" s="130"/>
      <c r="J35" s="130">
        <v>70378.509999999995</v>
      </c>
      <c r="K35" s="128">
        <v>70378.509999999995</v>
      </c>
      <c r="L35" s="131" t="s">
        <v>305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/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>
        <v>216738.97</v>
      </c>
      <c r="H40" s="124" t="s">
        <v>294</v>
      </c>
      <c r="I40" s="130"/>
      <c r="J40" s="130">
        <v>216738.97</v>
      </c>
      <c r="K40" s="128">
        <v>216738.97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>
        <v>56531.76</v>
      </c>
      <c r="H41" s="124" t="s">
        <v>294</v>
      </c>
      <c r="I41" s="130"/>
      <c r="J41" s="130">
        <v>56531.76</v>
      </c>
      <c r="K41" s="128">
        <v>56531.76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1824014.3200000003</v>
      </c>
      <c r="H42" s="122"/>
      <c r="I42" s="128">
        <v>214161.76</v>
      </c>
      <c r="J42" s="128">
        <v>1609852.56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1121039.5900000001</v>
      </c>
      <c r="H43" s="124" t="s">
        <v>294</v>
      </c>
      <c r="I43" s="130"/>
      <c r="J43" s="130">
        <v>1121039.5900000001</v>
      </c>
      <c r="K43" s="128">
        <v>1121039.5900000001</v>
      </c>
      <c r="L43" s="131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/>
      <c r="H44" s="124"/>
      <c r="I44" s="130"/>
      <c r="J44" s="130"/>
      <c r="K44" s="128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/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/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201049.44</v>
      </c>
      <c r="H47" s="124" t="s">
        <v>293</v>
      </c>
      <c r="I47" s="130">
        <v>201049.44</v>
      </c>
      <c r="J47" s="130"/>
      <c r="K47" s="128">
        <v>201049.44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47.75</v>
      </c>
      <c r="H49" s="124" t="s">
        <v>293</v>
      </c>
      <c r="I49" s="130">
        <v>47.75</v>
      </c>
      <c r="J49" s="130"/>
      <c r="K49" s="128">
        <v>47.75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/>
      <c r="H50" s="124"/>
      <c r="I50" s="130"/>
      <c r="J50" s="130"/>
      <c r="K50" s="128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/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/>
      <c r="H54" s="124"/>
      <c r="I54" s="130"/>
      <c r="J54" s="130"/>
      <c r="K54" s="128">
        <v>0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19256.12</v>
      </c>
      <c r="H55" s="136" t="s">
        <v>294</v>
      </c>
      <c r="I55" s="130"/>
      <c r="J55" s="130">
        <v>19256.12</v>
      </c>
      <c r="K55" s="128">
        <v>19256.12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-472.43</v>
      </c>
      <c r="H56" s="124" t="s">
        <v>293</v>
      </c>
      <c r="I56" s="130">
        <v>-472.43</v>
      </c>
      <c r="J56" s="130"/>
      <c r="K56" s="128">
        <v>-472.43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/>
      <c r="H57" s="124"/>
      <c r="I57" s="130"/>
      <c r="J57" s="130"/>
      <c r="K57" s="128">
        <v>0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483093.85</v>
      </c>
      <c r="H59" s="124" t="s">
        <v>304</v>
      </c>
      <c r="I59" s="130">
        <v>13537</v>
      </c>
      <c r="J59" s="130">
        <v>469556.85</v>
      </c>
      <c r="K59" s="128">
        <v>483093.85</v>
      </c>
      <c r="L59" s="131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/>
      <c r="H61" s="136"/>
      <c r="I61" s="130"/>
      <c r="J61" s="130"/>
      <c r="K61" s="128">
        <v>0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/>
      <c r="H62" s="124"/>
      <c r="I62" s="130"/>
      <c r="J62" s="130"/>
      <c r="K62" s="128">
        <v>0</v>
      </c>
      <c r="L62" s="131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499757.93000000005</v>
      </c>
      <c r="H70" s="122"/>
      <c r="I70" s="128">
        <v>0</v>
      </c>
      <c r="J70" s="128">
        <v>499757.93000000005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218200.03</v>
      </c>
      <c r="H71" s="124" t="s">
        <v>294</v>
      </c>
      <c r="I71" s="130"/>
      <c r="J71" s="130">
        <v>218200.03</v>
      </c>
      <c r="K71" s="128">
        <v>218200.03</v>
      </c>
      <c r="L71" s="131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281557.90000000002</v>
      </c>
      <c r="H72" s="124" t="s">
        <v>294</v>
      </c>
      <c r="I72" s="130"/>
      <c r="J72" s="130">
        <v>281557.90000000002</v>
      </c>
      <c r="K72" s="128">
        <v>281557.90000000002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/>
      <c r="H73" s="124"/>
      <c r="I73" s="130"/>
      <c r="J73" s="130"/>
      <c r="K73" s="128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3717929.8300000005</v>
      </c>
      <c r="H76" s="26"/>
      <c r="I76" s="94">
        <v>1088264.83</v>
      </c>
      <c r="J76" s="94">
        <v>2629665.0000000005</v>
      </c>
      <c r="K76" s="90">
        <v>3717929.8300000005</v>
      </c>
      <c r="L76" s="27"/>
    </row>
    <row r="77" spans="1:12" ht="15.75" x14ac:dyDescent="0.25">
      <c r="F77" s="83" t="s">
        <v>200</v>
      </c>
      <c r="G77" s="95">
        <v>3717929.8300000005</v>
      </c>
      <c r="H77" s="14"/>
      <c r="I77" s="85">
        <v>0.29270719990968735</v>
      </c>
      <c r="J77" s="85">
        <v>0.7072928000903127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12034762.840671863</v>
      </c>
      <c r="J83" s="87">
        <v>9.0426778193100285E-2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761" priority="119" operator="notEqual">
      <formula>G15</formula>
    </cfRule>
    <cfRule type="cellIs" dxfId="2760" priority="120" operator="equal">
      <formula>G15</formula>
    </cfRule>
  </conditionalFormatting>
  <conditionalFormatting sqref="K16">
    <cfRule type="cellIs" dxfId="2759" priority="117" operator="notEqual">
      <formula>G16</formula>
    </cfRule>
    <cfRule type="cellIs" dxfId="2758" priority="118" operator="equal">
      <formula>G16</formula>
    </cfRule>
  </conditionalFormatting>
  <conditionalFormatting sqref="K17">
    <cfRule type="cellIs" dxfId="2757" priority="115" operator="notEqual">
      <formula>G17</formula>
    </cfRule>
    <cfRule type="cellIs" dxfId="2756" priority="116" operator="equal">
      <formula>G17</formula>
    </cfRule>
  </conditionalFormatting>
  <conditionalFormatting sqref="K18">
    <cfRule type="cellIs" dxfId="2755" priority="113" operator="notEqual">
      <formula>G18</formula>
    </cfRule>
    <cfRule type="cellIs" dxfId="2754" priority="114" operator="equal">
      <formula>G18</formula>
    </cfRule>
  </conditionalFormatting>
  <conditionalFormatting sqref="K19">
    <cfRule type="cellIs" dxfId="2753" priority="111" operator="notEqual">
      <formula>G19</formula>
    </cfRule>
    <cfRule type="cellIs" dxfId="2752" priority="112" operator="equal">
      <formula>G19</formula>
    </cfRule>
  </conditionalFormatting>
  <conditionalFormatting sqref="K20">
    <cfRule type="cellIs" dxfId="2751" priority="109" operator="notEqual">
      <formula>G20</formula>
    </cfRule>
    <cfRule type="cellIs" dxfId="2750" priority="110" operator="equal">
      <formula>G20</formula>
    </cfRule>
  </conditionalFormatting>
  <conditionalFormatting sqref="K21">
    <cfRule type="cellIs" dxfId="2749" priority="107" operator="notEqual">
      <formula>G21</formula>
    </cfRule>
    <cfRule type="cellIs" dxfId="2748" priority="108" operator="equal">
      <formula>G21</formula>
    </cfRule>
  </conditionalFormatting>
  <conditionalFormatting sqref="K22">
    <cfRule type="cellIs" dxfId="2747" priority="105" operator="notEqual">
      <formula>G22</formula>
    </cfRule>
    <cfRule type="cellIs" dxfId="2746" priority="106" operator="equal">
      <formula>G22</formula>
    </cfRule>
  </conditionalFormatting>
  <conditionalFormatting sqref="K23">
    <cfRule type="cellIs" dxfId="2745" priority="103" operator="notEqual">
      <formula>G23</formula>
    </cfRule>
    <cfRule type="cellIs" dxfId="2744" priority="104" operator="equal">
      <formula>G23</formula>
    </cfRule>
  </conditionalFormatting>
  <conditionalFormatting sqref="K24">
    <cfRule type="cellIs" dxfId="2743" priority="101" operator="notEqual">
      <formula>G24</formula>
    </cfRule>
    <cfRule type="cellIs" dxfId="2742" priority="102" operator="equal">
      <formula>G24</formula>
    </cfRule>
  </conditionalFormatting>
  <conditionalFormatting sqref="K26">
    <cfRule type="cellIs" dxfId="2741" priority="99" operator="notEqual">
      <formula>G26</formula>
    </cfRule>
    <cfRule type="cellIs" dxfId="2740" priority="100" operator="equal">
      <formula>G26</formula>
    </cfRule>
  </conditionalFormatting>
  <conditionalFormatting sqref="K27">
    <cfRule type="cellIs" dxfId="2739" priority="97" operator="notEqual">
      <formula>G27</formula>
    </cfRule>
    <cfRule type="cellIs" dxfId="2738" priority="98" operator="equal">
      <formula>G27</formula>
    </cfRule>
  </conditionalFormatting>
  <conditionalFormatting sqref="K28">
    <cfRule type="cellIs" dxfId="2737" priority="95" operator="notEqual">
      <formula>G28</formula>
    </cfRule>
    <cfRule type="cellIs" dxfId="2736" priority="96" operator="equal">
      <formula>G28</formula>
    </cfRule>
  </conditionalFormatting>
  <conditionalFormatting sqref="K29">
    <cfRule type="cellIs" dxfId="2735" priority="93" operator="notEqual">
      <formula>G29</formula>
    </cfRule>
    <cfRule type="cellIs" dxfId="2734" priority="94" operator="equal">
      <formula>G29</formula>
    </cfRule>
  </conditionalFormatting>
  <conditionalFormatting sqref="K30">
    <cfRule type="cellIs" dxfId="2733" priority="91" operator="notEqual">
      <formula>G30</formula>
    </cfRule>
    <cfRule type="cellIs" dxfId="2732" priority="92" operator="equal">
      <formula>G30</formula>
    </cfRule>
  </conditionalFormatting>
  <conditionalFormatting sqref="K31">
    <cfRule type="cellIs" dxfId="2731" priority="89" operator="notEqual">
      <formula>G31</formula>
    </cfRule>
    <cfRule type="cellIs" dxfId="2730" priority="90" operator="equal">
      <formula>G31</formula>
    </cfRule>
  </conditionalFormatting>
  <conditionalFormatting sqref="K32">
    <cfRule type="cellIs" dxfId="2729" priority="87" operator="notEqual">
      <formula>G32</formula>
    </cfRule>
    <cfRule type="cellIs" dxfId="2728" priority="88" operator="equal">
      <formula>G32</formula>
    </cfRule>
  </conditionalFormatting>
  <conditionalFormatting sqref="K33">
    <cfRule type="cellIs" dxfId="2727" priority="85" operator="notEqual">
      <formula>G33</formula>
    </cfRule>
    <cfRule type="cellIs" dxfId="2726" priority="86" operator="equal">
      <formula>G33</formula>
    </cfRule>
  </conditionalFormatting>
  <conditionalFormatting sqref="K34">
    <cfRule type="cellIs" dxfId="2725" priority="83" operator="notEqual">
      <formula>G34</formula>
    </cfRule>
    <cfRule type="cellIs" dxfId="2724" priority="84" operator="equal">
      <formula>G34</formula>
    </cfRule>
  </conditionalFormatting>
  <conditionalFormatting sqref="K35">
    <cfRule type="cellIs" dxfId="2723" priority="81" operator="notEqual">
      <formula>G35</formula>
    </cfRule>
    <cfRule type="cellIs" dxfId="2722" priority="82" operator="equal">
      <formula>G35</formula>
    </cfRule>
  </conditionalFormatting>
  <conditionalFormatting sqref="K36">
    <cfRule type="cellIs" dxfId="2721" priority="79" operator="notEqual">
      <formula>G36</formula>
    </cfRule>
    <cfRule type="cellIs" dxfId="2720" priority="80" operator="equal">
      <formula>G36</formula>
    </cfRule>
  </conditionalFormatting>
  <conditionalFormatting sqref="K37">
    <cfRule type="cellIs" dxfId="2719" priority="77" operator="notEqual">
      <formula>G37</formula>
    </cfRule>
    <cfRule type="cellIs" dxfId="2718" priority="78" operator="equal">
      <formula>G37</formula>
    </cfRule>
  </conditionalFormatting>
  <conditionalFormatting sqref="K38">
    <cfRule type="cellIs" dxfId="2717" priority="75" operator="notEqual">
      <formula>G38</formula>
    </cfRule>
    <cfRule type="cellIs" dxfId="2716" priority="76" operator="equal">
      <formula>G38</formula>
    </cfRule>
  </conditionalFormatting>
  <conditionalFormatting sqref="K39">
    <cfRule type="cellIs" dxfId="2715" priority="73" operator="notEqual">
      <formula>G39</formula>
    </cfRule>
    <cfRule type="cellIs" dxfId="2714" priority="74" operator="equal">
      <formula>G39</formula>
    </cfRule>
  </conditionalFormatting>
  <conditionalFormatting sqref="K40">
    <cfRule type="cellIs" dxfId="2713" priority="71" operator="notEqual">
      <formula>G40</formula>
    </cfRule>
    <cfRule type="cellIs" dxfId="2712" priority="72" operator="equal">
      <formula>G40</formula>
    </cfRule>
  </conditionalFormatting>
  <conditionalFormatting sqref="K41">
    <cfRule type="cellIs" dxfId="2711" priority="69" operator="notEqual">
      <formula>G41</formula>
    </cfRule>
    <cfRule type="cellIs" dxfId="2710" priority="70" operator="equal">
      <formula>G41</formula>
    </cfRule>
  </conditionalFormatting>
  <conditionalFormatting sqref="K43">
    <cfRule type="cellIs" dxfId="2709" priority="67" operator="notEqual">
      <formula>G43</formula>
    </cfRule>
    <cfRule type="cellIs" dxfId="2708" priority="68" operator="equal">
      <formula>G43</formula>
    </cfRule>
  </conditionalFormatting>
  <conditionalFormatting sqref="K44">
    <cfRule type="cellIs" dxfId="2707" priority="65" operator="notEqual">
      <formula>G44</formula>
    </cfRule>
    <cfRule type="cellIs" dxfId="2706" priority="66" operator="equal">
      <formula>G44</formula>
    </cfRule>
  </conditionalFormatting>
  <conditionalFormatting sqref="K45">
    <cfRule type="cellIs" dxfId="2705" priority="63" operator="notEqual">
      <formula>G45</formula>
    </cfRule>
    <cfRule type="cellIs" dxfId="2704" priority="64" operator="equal">
      <formula>G45</formula>
    </cfRule>
  </conditionalFormatting>
  <conditionalFormatting sqref="K46">
    <cfRule type="cellIs" dxfId="2703" priority="61" operator="notEqual">
      <formula>G46</formula>
    </cfRule>
    <cfRule type="cellIs" dxfId="2702" priority="62" operator="equal">
      <formula>G46</formula>
    </cfRule>
  </conditionalFormatting>
  <conditionalFormatting sqref="K47">
    <cfRule type="cellIs" dxfId="2701" priority="59" operator="notEqual">
      <formula>G47</formula>
    </cfRule>
    <cfRule type="cellIs" dxfId="2700" priority="60" operator="equal">
      <formula>G47</formula>
    </cfRule>
  </conditionalFormatting>
  <conditionalFormatting sqref="K48">
    <cfRule type="cellIs" dxfId="2699" priority="57" operator="notEqual">
      <formula>G48</formula>
    </cfRule>
    <cfRule type="cellIs" dxfId="2698" priority="58" operator="equal">
      <formula>G48</formula>
    </cfRule>
  </conditionalFormatting>
  <conditionalFormatting sqref="K49">
    <cfRule type="cellIs" dxfId="2697" priority="55" operator="notEqual">
      <formula>G49</formula>
    </cfRule>
    <cfRule type="cellIs" dxfId="2696" priority="56" operator="equal">
      <formula>G49</formula>
    </cfRule>
  </conditionalFormatting>
  <conditionalFormatting sqref="K50">
    <cfRule type="cellIs" dxfId="2695" priority="53" operator="notEqual">
      <formula>G50</formula>
    </cfRule>
    <cfRule type="cellIs" dxfId="2694" priority="54" operator="equal">
      <formula>G50</formula>
    </cfRule>
  </conditionalFormatting>
  <conditionalFormatting sqref="K51">
    <cfRule type="cellIs" dxfId="2693" priority="51" operator="notEqual">
      <formula>G51</formula>
    </cfRule>
    <cfRule type="cellIs" dxfId="2692" priority="52" operator="equal">
      <formula>G51</formula>
    </cfRule>
  </conditionalFormatting>
  <conditionalFormatting sqref="K52">
    <cfRule type="cellIs" dxfId="2691" priority="49" operator="notEqual">
      <formula>G52</formula>
    </cfRule>
    <cfRule type="cellIs" dxfId="2690" priority="50" operator="equal">
      <formula>G52</formula>
    </cfRule>
  </conditionalFormatting>
  <conditionalFormatting sqref="K53">
    <cfRule type="cellIs" dxfId="2689" priority="47" operator="notEqual">
      <formula>G53</formula>
    </cfRule>
    <cfRule type="cellIs" dxfId="2688" priority="48" operator="equal">
      <formula>G53</formula>
    </cfRule>
  </conditionalFormatting>
  <conditionalFormatting sqref="K54">
    <cfRule type="cellIs" dxfId="2687" priority="45" operator="notEqual">
      <formula>G54</formula>
    </cfRule>
    <cfRule type="cellIs" dxfId="2686" priority="46" operator="equal">
      <formula>G54</formula>
    </cfRule>
  </conditionalFormatting>
  <conditionalFormatting sqref="K55">
    <cfRule type="cellIs" dxfId="2685" priority="43" operator="notEqual">
      <formula>G55</formula>
    </cfRule>
    <cfRule type="cellIs" dxfId="2684" priority="44" operator="equal">
      <formula>G55</formula>
    </cfRule>
  </conditionalFormatting>
  <conditionalFormatting sqref="K56">
    <cfRule type="cellIs" dxfId="2683" priority="41" operator="notEqual">
      <formula>G56</formula>
    </cfRule>
    <cfRule type="cellIs" dxfId="2682" priority="42" operator="equal">
      <formula>G56</formula>
    </cfRule>
  </conditionalFormatting>
  <conditionalFormatting sqref="K57">
    <cfRule type="cellIs" dxfId="2681" priority="39" operator="notEqual">
      <formula>G57</formula>
    </cfRule>
    <cfRule type="cellIs" dxfId="2680" priority="40" operator="equal">
      <formula>G57</formula>
    </cfRule>
  </conditionalFormatting>
  <conditionalFormatting sqref="K58">
    <cfRule type="cellIs" dxfId="2679" priority="37" operator="notEqual">
      <formula>G58</formula>
    </cfRule>
    <cfRule type="cellIs" dxfId="2678" priority="38" operator="equal">
      <formula>G58</formula>
    </cfRule>
  </conditionalFormatting>
  <conditionalFormatting sqref="K59">
    <cfRule type="cellIs" dxfId="2677" priority="35" operator="notEqual">
      <formula>G59</formula>
    </cfRule>
    <cfRule type="cellIs" dxfId="2676" priority="36" operator="equal">
      <formula>G59</formula>
    </cfRule>
  </conditionalFormatting>
  <conditionalFormatting sqref="K60">
    <cfRule type="cellIs" dxfId="2675" priority="33" operator="notEqual">
      <formula>G60</formula>
    </cfRule>
    <cfRule type="cellIs" dxfId="2674" priority="34" operator="equal">
      <formula>G60</formula>
    </cfRule>
  </conditionalFormatting>
  <conditionalFormatting sqref="K61">
    <cfRule type="cellIs" dxfId="2673" priority="31" operator="notEqual">
      <formula>G61</formula>
    </cfRule>
    <cfRule type="cellIs" dxfId="2672" priority="32" operator="equal">
      <formula>G61</formula>
    </cfRule>
  </conditionalFormatting>
  <conditionalFormatting sqref="K62">
    <cfRule type="cellIs" dxfId="2671" priority="29" operator="notEqual">
      <formula>G62</formula>
    </cfRule>
    <cfRule type="cellIs" dxfId="2670" priority="30" operator="equal">
      <formula>G62</formula>
    </cfRule>
  </conditionalFormatting>
  <conditionalFormatting sqref="K63">
    <cfRule type="cellIs" dxfId="2669" priority="27" operator="notEqual">
      <formula>G63</formula>
    </cfRule>
    <cfRule type="cellIs" dxfId="2668" priority="28" operator="equal">
      <formula>G63</formula>
    </cfRule>
  </conditionalFormatting>
  <conditionalFormatting sqref="K67">
    <cfRule type="cellIs" dxfId="2667" priority="25" operator="notEqual">
      <formula>G67</formula>
    </cfRule>
    <cfRule type="cellIs" dxfId="2666" priority="26" operator="equal">
      <formula>G67</formula>
    </cfRule>
  </conditionalFormatting>
  <conditionalFormatting sqref="K68">
    <cfRule type="cellIs" dxfId="2665" priority="23" operator="notEqual">
      <formula>G68</formula>
    </cfRule>
    <cfRule type="cellIs" dxfId="2664" priority="24" operator="equal">
      <formula>G68</formula>
    </cfRule>
  </conditionalFormatting>
  <conditionalFormatting sqref="K69">
    <cfRule type="cellIs" dxfId="2663" priority="21" operator="notEqual">
      <formula>G69</formula>
    </cfRule>
    <cfRule type="cellIs" dxfId="2662" priority="22" operator="equal">
      <formula>G69</formula>
    </cfRule>
  </conditionalFormatting>
  <conditionalFormatting sqref="K71">
    <cfRule type="cellIs" dxfId="2661" priority="19" operator="notEqual">
      <formula>G71</formula>
    </cfRule>
    <cfRule type="cellIs" dxfId="2660" priority="20" operator="equal">
      <formula>G71</formula>
    </cfRule>
  </conditionalFormatting>
  <conditionalFormatting sqref="K72">
    <cfRule type="cellIs" dxfId="2659" priority="17" operator="notEqual">
      <formula>G72</formula>
    </cfRule>
    <cfRule type="cellIs" dxfId="2658" priority="18" operator="equal">
      <formula>G72</formula>
    </cfRule>
  </conditionalFormatting>
  <conditionalFormatting sqref="K73">
    <cfRule type="cellIs" dxfId="2657" priority="15" operator="notEqual">
      <formula>G73</formula>
    </cfRule>
    <cfRule type="cellIs" dxfId="2656" priority="16" operator="equal">
      <formula>G73</formula>
    </cfRule>
  </conditionalFormatting>
  <conditionalFormatting sqref="K76">
    <cfRule type="cellIs" dxfId="2655" priority="13" operator="notEqual">
      <formula>G76</formula>
    </cfRule>
    <cfRule type="cellIs" dxfId="2654" priority="14" operator="equal">
      <formula>G76</formula>
    </cfRule>
  </conditionalFormatting>
  <conditionalFormatting sqref="K9">
    <cfRule type="cellIs" dxfId="2653" priority="131" operator="notEqual">
      <formula>G9</formula>
    </cfRule>
    <cfRule type="cellIs" dxfId="2652" priority="132" operator="equal">
      <formula>G9</formula>
    </cfRule>
  </conditionalFormatting>
  <conditionalFormatting sqref="K10">
    <cfRule type="cellIs" dxfId="2651" priority="129" operator="notEqual">
      <formula>G10</formula>
    </cfRule>
    <cfRule type="cellIs" dxfId="2650" priority="130" operator="equal">
      <formula>G10</formula>
    </cfRule>
  </conditionalFormatting>
  <conditionalFormatting sqref="K11">
    <cfRule type="cellIs" dxfId="2649" priority="127" operator="notEqual">
      <formula>G11</formula>
    </cfRule>
    <cfRule type="cellIs" dxfId="2648" priority="128" operator="equal">
      <formula>G11</formula>
    </cfRule>
  </conditionalFormatting>
  <conditionalFormatting sqref="K12">
    <cfRule type="cellIs" dxfId="2647" priority="125" operator="notEqual">
      <formula>G12</formula>
    </cfRule>
    <cfRule type="cellIs" dxfId="2646" priority="126" operator="equal">
      <formula>G12</formula>
    </cfRule>
  </conditionalFormatting>
  <conditionalFormatting sqref="K13">
    <cfRule type="cellIs" dxfId="2645" priority="123" operator="notEqual">
      <formula>G13</formula>
    </cfRule>
    <cfRule type="cellIs" dxfId="2644" priority="124" operator="equal">
      <formula>G13</formula>
    </cfRule>
  </conditionalFormatting>
  <conditionalFormatting sqref="K14">
    <cfRule type="cellIs" dxfId="2643" priority="121" operator="notEqual">
      <formula>G14</formula>
    </cfRule>
    <cfRule type="cellIs" dxfId="2642" priority="122" operator="equal">
      <formula>G14</formula>
    </cfRule>
  </conditionalFormatting>
  <conditionalFormatting sqref="G76">
    <cfRule type="cellIs" dxfId="2641" priority="11" operator="notEqual">
      <formula>$G$77</formula>
    </cfRule>
    <cfRule type="cellIs" dxfId="2640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0942385-8B1C-4564-B59E-A9CCD84964D2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E2EFAC-4FE9-4509-95B7-5BDB1340DE4A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E0778AA-2164-445C-B48F-CB62D2FD76C5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2B256DB-4D03-40EB-932F-80C45B82A213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FDE463-5A79-434F-A30D-4FAA9E803FAB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AF4C109-FA85-44AD-9D5D-AD9F41D00487}">
            <xm:f>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Detail'!#REF!+'D:\Finance\Work\Reports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D180AF4-76ED-4B38-943E-57EAADFF3891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6770301-F15C-47AE-B4C4-FFF98DBB4F8F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4A627FA-7DA5-4DEB-B820-51EF0FE2AE76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1C11EB67-9BD6-4DB5-A2D1-E6B0604D97FE}">
            <xm:f>'D:\Finance\Work\Reports &amp; Surveys\Cost Analysis\Cost Analysis - 2012-2013\Received from Colleges\Florida Keys\Original\[Florida Keys 2012-13 CA2 10-10-13.xlsx]CA2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1343051</v>
      </c>
      <c r="H8" s="10"/>
      <c r="I8" s="90">
        <v>1154587</v>
      </c>
      <c r="J8" s="90">
        <v>188464</v>
      </c>
      <c r="K8" s="90"/>
      <c r="L8" s="15"/>
    </row>
    <row r="9" spans="1:12" ht="15.75" x14ac:dyDescent="0.25">
      <c r="A9" s="9"/>
      <c r="B9" s="10"/>
      <c r="C9" s="11" t="s">
        <v>13</v>
      </c>
      <c r="D9" s="14"/>
      <c r="E9" s="11"/>
      <c r="F9" s="10" t="s">
        <v>14</v>
      </c>
      <c r="G9" s="91">
        <v>552204</v>
      </c>
      <c r="H9" s="81" t="s">
        <v>59</v>
      </c>
      <c r="I9" s="91">
        <v>363740</v>
      </c>
      <c r="J9" s="91">
        <v>188464</v>
      </c>
      <c r="K9" s="90">
        <v>552204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1881</v>
      </c>
      <c r="H10" s="81" t="s">
        <v>15</v>
      </c>
      <c r="I10" s="91">
        <v>1881</v>
      </c>
      <c r="J10" s="91"/>
      <c r="K10" s="90">
        <v>1881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553628</v>
      </c>
      <c r="H11" s="81" t="s">
        <v>15</v>
      </c>
      <c r="I11" s="91">
        <v>553628</v>
      </c>
      <c r="J11" s="91"/>
      <c r="K11" s="90">
        <v>553628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193546</v>
      </c>
      <c r="H13" s="81" t="s">
        <v>15</v>
      </c>
      <c r="I13" s="91">
        <v>193546</v>
      </c>
      <c r="J13" s="91"/>
      <c r="K13" s="90">
        <v>193546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ht="15.75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81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81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ht="15.75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41792</v>
      </c>
      <c r="H20" s="81" t="s">
        <v>15</v>
      </c>
      <c r="I20" s="91">
        <v>41792</v>
      </c>
      <c r="J20" s="91"/>
      <c r="K20" s="90">
        <v>41792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761290</v>
      </c>
      <c r="H25" s="10"/>
      <c r="I25" s="90">
        <v>761290</v>
      </c>
      <c r="J25" s="90">
        <v>0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ht="15.75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108250</v>
      </c>
      <c r="H28" s="81" t="s">
        <v>15</v>
      </c>
      <c r="I28" s="91">
        <v>108250</v>
      </c>
      <c r="J28" s="91"/>
      <c r="K28" s="90">
        <v>108250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211064</v>
      </c>
      <c r="H29" s="81" t="s">
        <v>15</v>
      </c>
      <c r="I29" s="91">
        <v>211064</v>
      </c>
      <c r="J29" s="91"/>
      <c r="K29" s="90">
        <v>211064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102947</v>
      </c>
      <c r="H30" s="81" t="s">
        <v>15</v>
      </c>
      <c r="I30" s="91">
        <v>102947</v>
      </c>
      <c r="J30" s="91"/>
      <c r="K30" s="90">
        <v>102947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81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0</v>
      </c>
      <c r="H32" s="17"/>
      <c r="I32" s="91"/>
      <c r="J32" s="91"/>
      <c r="K32" s="90">
        <v>0</v>
      </c>
      <c r="L32" s="18"/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180327</v>
      </c>
      <c r="H33" s="81" t="s">
        <v>15</v>
      </c>
      <c r="I33" s="91">
        <v>180327</v>
      </c>
      <c r="J33" s="91"/>
      <c r="K33" s="90">
        <v>180327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86720</v>
      </c>
      <c r="H34" s="81" t="s">
        <v>15</v>
      </c>
      <c r="I34" s="91">
        <v>86720</v>
      </c>
      <c r="J34" s="91"/>
      <c r="K34" s="90">
        <v>86720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ht="15.75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71982</v>
      </c>
      <c r="H41" s="81" t="s">
        <v>15</v>
      </c>
      <c r="I41" s="91">
        <v>71982</v>
      </c>
      <c r="J41" s="91"/>
      <c r="K41" s="90">
        <v>71982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4125391</v>
      </c>
      <c r="H42" s="10"/>
      <c r="I42" s="90">
        <v>798939</v>
      </c>
      <c r="J42" s="90">
        <v>3326452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2566325</v>
      </c>
      <c r="H43" s="81" t="s">
        <v>24</v>
      </c>
      <c r="I43" s="91"/>
      <c r="J43" s="91">
        <v>2566325</v>
      </c>
      <c r="K43" s="90">
        <v>2566325</v>
      </c>
      <c r="L43" s="18"/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364867</v>
      </c>
      <c r="H44" s="81" t="s">
        <v>24</v>
      </c>
      <c r="I44" s="91"/>
      <c r="J44" s="91">
        <v>364867</v>
      </c>
      <c r="K44" s="90">
        <v>364867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516680</v>
      </c>
      <c r="H47" s="81" t="s">
        <v>15</v>
      </c>
      <c r="I47" s="91">
        <v>516680</v>
      </c>
      <c r="J47" s="91"/>
      <c r="K47" s="90">
        <v>516680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168130</v>
      </c>
      <c r="H49" s="81" t="s">
        <v>15</v>
      </c>
      <c r="I49" s="91">
        <v>168130</v>
      </c>
      <c r="J49" s="91"/>
      <c r="K49" s="90">
        <v>168130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55637</v>
      </c>
      <c r="H50" s="81" t="s">
        <v>15</v>
      </c>
      <c r="I50" s="91">
        <v>55637</v>
      </c>
      <c r="J50" s="91"/>
      <c r="K50" s="90">
        <v>55637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64342</v>
      </c>
      <c r="H54" s="81" t="s">
        <v>24</v>
      </c>
      <c r="I54" s="91"/>
      <c r="J54" s="91">
        <v>64342</v>
      </c>
      <c r="K54" s="90">
        <v>64342</v>
      </c>
      <c r="L54" s="18"/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284256</v>
      </c>
      <c r="H55" s="81" t="s">
        <v>24</v>
      </c>
      <c r="I55" s="91"/>
      <c r="J55" s="91">
        <v>284256</v>
      </c>
      <c r="K55" s="90">
        <v>284256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ht="15.75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3009</v>
      </c>
      <c r="H60" s="81" t="s">
        <v>24</v>
      </c>
      <c r="I60" s="91"/>
      <c r="J60" s="91">
        <v>3009</v>
      </c>
      <c r="K60" s="90">
        <v>3009</v>
      </c>
      <c r="L60" s="18"/>
    </row>
    <row r="61" spans="1:12" ht="15.75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58492</v>
      </c>
      <c r="H61" s="81" t="s">
        <v>15</v>
      </c>
      <c r="I61" s="91">
        <v>58492</v>
      </c>
      <c r="J61" s="91"/>
      <c r="K61" s="90">
        <v>58492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15670</v>
      </c>
      <c r="H62" s="81" t="s">
        <v>24</v>
      </c>
      <c r="I62" s="91"/>
      <c r="J62" s="91">
        <v>15670</v>
      </c>
      <c r="K62" s="90">
        <v>15670</v>
      </c>
      <c r="L62" s="18"/>
    </row>
    <row r="63" spans="1:12" ht="15.75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27983</v>
      </c>
      <c r="H63" s="81" t="s">
        <v>24</v>
      </c>
      <c r="I63" s="91"/>
      <c r="J63" s="91">
        <v>27983</v>
      </c>
      <c r="K63" s="90">
        <v>27983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22129</v>
      </c>
      <c r="H70" s="10"/>
      <c r="I70" s="90">
        <v>0</v>
      </c>
      <c r="J70" s="90">
        <v>22129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22129</v>
      </c>
      <c r="H72" s="81" t="s">
        <v>24</v>
      </c>
      <c r="I72" s="91"/>
      <c r="J72" s="91">
        <v>22129</v>
      </c>
      <c r="K72" s="90">
        <v>22129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6251861</v>
      </c>
      <c r="H76" s="26"/>
      <c r="I76" s="94">
        <v>2714816</v>
      </c>
      <c r="J76" s="94">
        <v>3537045</v>
      </c>
      <c r="K76" s="90">
        <v>6251861</v>
      </c>
      <c r="L76" s="27"/>
    </row>
    <row r="77" spans="1:12" ht="15.75" x14ac:dyDescent="0.25">
      <c r="F77" s="83" t="s">
        <v>200</v>
      </c>
      <c r="G77" s="95">
        <v>6251861</v>
      </c>
      <c r="H77" s="14"/>
      <c r="I77" s="85">
        <v>0.43424126032232641</v>
      </c>
      <c r="J77" s="85">
        <v>0.56575873967767354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32575447.390000001</v>
      </c>
      <c r="J83" s="87">
        <v>8.3339331229980079E-2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629" priority="119" operator="notEqual">
      <formula>G15</formula>
    </cfRule>
    <cfRule type="cellIs" dxfId="2628" priority="120" operator="equal">
      <formula>G15</formula>
    </cfRule>
  </conditionalFormatting>
  <conditionalFormatting sqref="K16">
    <cfRule type="cellIs" dxfId="2627" priority="117" operator="notEqual">
      <formula>G16</formula>
    </cfRule>
    <cfRule type="cellIs" dxfId="2626" priority="118" operator="equal">
      <formula>G16</formula>
    </cfRule>
  </conditionalFormatting>
  <conditionalFormatting sqref="K17">
    <cfRule type="cellIs" dxfId="2625" priority="115" operator="notEqual">
      <formula>G17</formula>
    </cfRule>
    <cfRule type="cellIs" dxfId="2624" priority="116" operator="equal">
      <formula>G17</formula>
    </cfRule>
  </conditionalFormatting>
  <conditionalFormatting sqref="K18">
    <cfRule type="cellIs" dxfId="2623" priority="113" operator="notEqual">
      <formula>G18</formula>
    </cfRule>
    <cfRule type="cellIs" dxfId="2622" priority="114" operator="equal">
      <formula>G18</formula>
    </cfRule>
  </conditionalFormatting>
  <conditionalFormatting sqref="K19">
    <cfRule type="cellIs" dxfId="2621" priority="111" operator="notEqual">
      <formula>G19</formula>
    </cfRule>
    <cfRule type="cellIs" dxfId="2620" priority="112" operator="equal">
      <formula>G19</formula>
    </cfRule>
  </conditionalFormatting>
  <conditionalFormatting sqref="K20">
    <cfRule type="cellIs" dxfId="2619" priority="109" operator="notEqual">
      <formula>G20</formula>
    </cfRule>
    <cfRule type="cellIs" dxfId="2618" priority="110" operator="equal">
      <formula>G20</formula>
    </cfRule>
  </conditionalFormatting>
  <conditionalFormatting sqref="K21">
    <cfRule type="cellIs" dxfId="2617" priority="107" operator="notEqual">
      <formula>G21</formula>
    </cfRule>
    <cfRule type="cellIs" dxfId="2616" priority="108" operator="equal">
      <formula>G21</formula>
    </cfRule>
  </conditionalFormatting>
  <conditionalFormatting sqref="K22">
    <cfRule type="cellIs" dxfId="2615" priority="105" operator="notEqual">
      <formula>G22</formula>
    </cfRule>
    <cfRule type="cellIs" dxfId="2614" priority="106" operator="equal">
      <formula>G22</formula>
    </cfRule>
  </conditionalFormatting>
  <conditionalFormatting sqref="K23">
    <cfRule type="cellIs" dxfId="2613" priority="103" operator="notEqual">
      <formula>G23</formula>
    </cfRule>
    <cfRule type="cellIs" dxfId="2612" priority="104" operator="equal">
      <formula>G23</formula>
    </cfRule>
  </conditionalFormatting>
  <conditionalFormatting sqref="K24">
    <cfRule type="cellIs" dxfId="2611" priority="101" operator="notEqual">
      <formula>G24</formula>
    </cfRule>
    <cfRule type="cellIs" dxfId="2610" priority="102" operator="equal">
      <formula>G24</formula>
    </cfRule>
  </conditionalFormatting>
  <conditionalFormatting sqref="K26">
    <cfRule type="cellIs" dxfId="2609" priority="99" operator="notEqual">
      <formula>G26</formula>
    </cfRule>
    <cfRule type="cellIs" dxfId="2608" priority="100" operator="equal">
      <formula>G26</formula>
    </cfRule>
  </conditionalFormatting>
  <conditionalFormatting sqref="K27">
    <cfRule type="cellIs" dxfId="2607" priority="97" operator="notEqual">
      <formula>G27</formula>
    </cfRule>
    <cfRule type="cellIs" dxfId="2606" priority="98" operator="equal">
      <formula>G27</formula>
    </cfRule>
  </conditionalFormatting>
  <conditionalFormatting sqref="K28">
    <cfRule type="cellIs" dxfId="2605" priority="95" operator="notEqual">
      <formula>G28</formula>
    </cfRule>
    <cfRule type="cellIs" dxfId="2604" priority="96" operator="equal">
      <formula>G28</formula>
    </cfRule>
  </conditionalFormatting>
  <conditionalFormatting sqref="K29">
    <cfRule type="cellIs" dxfId="2603" priority="93" operator="notEqual">
      <formula>G29</formula>
    </cfRule>
    <cfRule type="cellIs" dxfId="2602" priority="94" operator="equal">
      <formula>G29</formula>
    </cfRule>
  </conditionalFormatting>
  <conditionalFormatting sqref="K30">
    <cfRule type="cellIs" dxfId="2601" priority="91" operator="notEqual">
      <formula>G30</formula>
    </cfRule>
    <cfRule type="cellIs" dxfId="2600" priority="92" operator="equal">
      <formula>G30</formula>
    </cfRule>
  </conditionalFormatting>
  <conditionalFormatting sqref="K31">
    <cfRule type="cellIs" dxfId="2599" priority="89" operator="notEqual">
      <formula>G31</formula>
    </cfRule>
    <cfRule type="cellIs" dxfId="2598" priority="90" operator="equal">
      <formula>G31</formula>
    </cfRule>
  </conditionalFormatting>
  <conditionalFormatting sqref="K32">
    <cfRule type="cellIs" dxfId="2597" priority="87" operator="notEqual">
      <formula>G32</formula>
    </cfRule>
    <cfRule type="cellIs" dxfId="2596" priority="88" operator="equal">
      <formula>G32</formula>
    </cfRule>
  </conditionalFormatting>
  <conditionalFormatting sqref="K33">
    <cfRule type="cellIs" dxfId="2595" priority="85" operator="notEqual">
      <formula>G33</formula>
    </cfRule>
    <cfRule type="cellIs" dxfId="2594" priority="86" operator="equal">
      <formula>G33</formula>
    </cfRule>
  </conditionalFormatting>
  <conditionalFormatting sqref="K34">
    <cfRule type="cellIs" dxfId="2593" priority="83" operator="notEqual">
      <formula>G34</formula>
    </cfRule>
    <cfRule type="cellIs" dxfId="2592" priority="84" operator="equal">
      <formula>G34</formula>
    </cfRule>
  </conditionalFormatting>
  <conditionalFormatting sqref="K35">
    <cfRule type="cellIs" dxfId="2591" priority="81" operator="notEqual">
      <formula>G35</formula>
    </cfRule>
    <cfRule type="cellIs" dxfId="2590" priority="82" operator="equal">
      <formula>G35</formula>
    </cfRule>
  </conditionalFormatting>
  <conditionalFormatting sqref="K36">
    <cfRule type="cellIs" dxfId="2589" priority="79" operator="notEqual">
      <formula>G36</formula>
    </cfRule>
    <cfRule type="cellIs" dxfId="2588" priority="80" operator="equal">
      <formula>G36</formula>
    </cfRule>
  </conditionalFormatting>
  <conditionalFormatting sqref="K37">
    <cfRule type="cellIs" dxfId="2587" priority="77" operator="notEqual">
      <formula>G37</formula>
    </cfRule>
    <cfRule type="cellIs" dxfId="2586" priority="78" operator="equal">
      <formula>G37</formula>
    </cfRule>
  </conditionalFormatting>
  <conditionalFormatting sqref="K38">
    <cfRule type="cellIs" dxfId="2585" priority="75" operator="notEqual">
      <formula>G38</formula>
    </cfRule>
    <cfRule type="cellIs" dxfId="2584" priority="76" operator="equal">
      <formula>G38</formula>
    </cfRule>
  </conditionalFormatting>
  <conditionalFormatting sqref="K39">
    <cfRule type="cellIs" dxfId="2583" priority="73" operator="notEqual">
      <formula>G39</formula>
    </cfRule>
    <cfRule type="cellIs" dxfId="2582" priority="74" operator="equal">
      <formula>G39</formula>
    </cfRule>
  </conditionalFormatting>
  <conditionalFormatting sqref="K40">
    <cfRule type="cellIs" dxfId="2581" priority="71" operator="notEqual">
      <formula>G40</formula>
    </cfRule>
    <cfRule type="cellIs" dxfId="2580" priority="72" operator="equal">
      <formula>G40</formula>
    </cfRule>
  </conditionalFormatting>
  <conditionalFormatting sqref="K41">
    <cfRule type="cellIs" dxfId="2579" priority="69" operator="notEqual">
      <formula>G41</formula>
    </cfRule>
    <cfRule type="cellIs" dxfId="2578" priority="70" operator="equal">
      <formula>G41</formula>
    </cfRule>
  </conditionalFormatting>
  <conditionalFormatting sqref="K43">
    <cfRule type="cellIs" dxfId="2577" priority="67" operator="notEqual">
      <formula>G43</formula>
    </cfRule>
    <cfRule type="cellIs" dxfId="2576" priority="68" operator="equal">
      <formula>G43</formula>
    </cfRule>
  </conditionalFormatting>
  <conditionalFormatting sqref="K44">
    <cfRule type="cellIs" dxfId="2575" priority="65" operator="notEqual">
      <formula>G44</formula>
    </cfRule>
    <cfRule type="cellIs" dxfId="2574" priority="66" operator="equal">
      <formula>G44</formula>
    </cfRule>
  </conditionalFormatting>
  <conditionalFormatting sqref="K45">
    <cfRule type="cellIs" dxfId="2573" priority="63" operator="notEqual">
      <formula>G45</formula>
    </cfRule>
    <cfRule type="cellIs" dxfId="2572" priority="64" operator="equal">
      <formula>G45</formula>
    </cfRule>
  </conditionalFormatting>
  <conditionalFormatting sqref="K46">
    <cfRule type="cellIs" dxfId="2571" priority="61" operator="notEqual">
      <formula>G46</formula>
    </cfRule>
    <cfRule type="cellIs" dxfId="2570" priority="62" operator="equal">
      <formula>G46</formula>
    </cfRule>
  </conditionalFormatting>
  <conditionalFormatting sqref="K47">
    <cfRule type="cellIs" dxfId="2569" priority="59" operator="notEqual">
      <formula>G47</formula>
    </cfRule>
    <cfRule type="cellIs" dxfId="2568" priority="60" operator="equal">
      <formula>G47</formula>
    </cfRule>
  </conditionalFormatting>
  <conditionalFormatting sqref="K48">
    <cfRule type="cellIs" dxfId="2567" priority="57" operator="notEqual">
      <formula>G48</formula>
    </cfRule>
    <cfRule type="cellIs" dxfId="2566" priority="58" operator="equal">
      <formula>G48</formula>
    </cfRule>
  </conditionalFormatting>
  <conditionalFormatting sqref="K49">
    <cfRule type="cellIs" dxfId="2565" priority="55" operator="notEqual">
      <formula>G49</formula>
    </cfRule>
    <cfRule type="cellIs" dxfId="2564" priority="56" operator="equal">
      <formula>G49</formula>
    </cfRule>
  </conditionalFormatting>
  <conditionalFormatting sqref="K50">
    <cfRule type="cellIs" dxfId="2563" priority="53" operator="notEqual">
      <formula>G50</formula>
    </cfRule>
    <cfRule type="cellIs" dxfId="2562" priority="54" operator="equal">
      <formula>G50</formula>
    </cfRule>
  </conditionalFormatting>
  <conditionalFormatting sqref="K51">
    <cfRule type="cellIs" dxfId="2561" priority="51" operator="notEqual">
      <formula>G51</formula>
    </cfRule>
    <cfRule type="cellIs" dxfId="2560" priority="52" operator="equal">
      <formula>G51</formula>
    </cfRule>
  </conditionalFormatting>
  <conditionalFormatting sqref="K52">
    <cfRule type="cellIs" dxfId="2559" priority="49" operator="notEqual">
      <formula>G52</formula>
    </cfRule>
    <cfRule type="cellIs" dxfId="2558" priority="50" operator="equal">
      <formula>G52</formula>
    </cfRule>
  </conditionalFormatting>
  <conditionalFormatting sqref="K53">
    <cfRule type="cellIs" dxfId="2557" priority="47" operator="notEqual">
      <formula>G53</formula>
    </cfRule>
    <cfRule type="cellIs" dxfId="2556" priority="48" operator="equal">
      <formula>G53</formula>
    </cfRule>
  </conditionalFormatting>
  <conditionalFormatting sqref="K54">
    <cfRule type="cellIs" dxfId="2555" priority="45" operator="notEqual">
      <formula>G54</formula>
    </cfRule>
    <cfRule type="cellIs" dxfId="2554" priority="46" operator="equal">
      <formula>G54</formula>
    </cfRule>
  </conditionalFormatting>
  <conditionalFormatting sqref="K55">
    <cfRule type="cellIs" dxfId="2553" priority="43" operator="notEqual">
      <formula>G55</formula>
    </cfRule>
    <cfRule type="cellIs" dxfId="2552" priority="44" operator="equal">
      <formula>G55</formula>
    </cfRule>
  </conditionalFormatting>
  <conditionalFormatting sqref="K56">
    <cfRule type="cellIs" dxfId="2551" priority="41" operator="notEqual">
      <formula>G56</formula>
    </cfRule>
    <cfRule type="cellIs" dxfId="2550" priority="42" operator="equal">
      <formula>G56</formula>
    </cfRule>
  </conditionalFormatting>
  <conditionalFormatting sqref="K57">
    <cfRule type="cellIs" dxfId="2549" priority="39" operator="notEqual">
      <formula>G57</formula>
    </cfRule>
    <cfRule type="cellIs" dxfId="2548" priority="40" operator="equal">
      <formula>G57</formula>
    </cfRule>
  </conditionalFormatting>
  <conditionalFormatting sqref="K58">
    <cfRule type="cellIs" dxfId="2547" priority="37" operator="notEqual">
      <formula>G58</formula>
    </cfRule>
    <cfRule type="cellIs" dxfId="2546" priority="38" operator="equal">
      <formula>G58</formula>
    </cfRule>
  </conditionalFormatting>
  <conditionalFormatting sqref="K59">
    <cfRule type="cellIs" dxfId="2545" priority="35" operator="notEqual">
      <formula>G59</formula>
    </cfRule>
    <cfRule type="cellIs" dxfId="2544" priority="36" operator="equal">
      <formula>G59</formula>
    </cfRule>
  </conditionalFormatting>
  <conditionalFormatting sqref="K60">
    <cfRule type="cellIs" dxfId="2543" priority="33" operator="notEqual">
      <formula>G60</formula>
    </cfRule>
    <cfRule type="cellIs" dxfId="2542" priority="34" operator="equal">
      <formula>G60</formula>
    </cfRule>
  </conditionalFormatting>
  <conditionalFormatting sqref="K61">
    <cfRule type="cellIs" dxfId="2541" priority="31" operator="notEqual">
      <formula>G61</formula>
    </cfRule>
    <cfRule type="cellIs" dxfId="2540" priority="32" operator="equal">
      <formula>G61</formula>
    </cfRule>
  </conditionalFormatting>
  <conditionalFormatting sqref="K62">
    <cfRule type="cellIs" dxfId="2539" priority="29" operator="notEqual">
      <formula>G62</formula>
    </cfRule>
    <cfRule type="cellIs" dxfId="2538" priority="30" operator="equal">
      <formula>G62</formula>
    </cfRule>
  </conditionalFormatting>
  <conditionalFormatting sqref="K63">
    <cfRule type="cellIs" dxfId="2537" priority="27" operator="notEqual">
      <formula>G63</formula>
    </cfRule>
    <cfRule type="cellIs" dxfId="2536" priority="28" operator="equal">
      <formula>G63</formula>
    </cfRule>
  </conditionalFormatting>
  <conditionalFormatting sqref="K67">
    <cfRule type="cellIs" dxfId="2535" priority="25" operator="notEqual">
      <formula>G67</formula>
    </cfRule>
    <cfRule type="cellIs" dxfId="2534" priority="26" operator="equal">
      <formula>G67</formula>
    </cfRule>
  </conditionalFormatting>
  <conditionalFormatting sqref="K68">
    <cfRule type="cellIs" dxfId="2533" priority="23" operator="notEqual">
      <formula>G68</formula>
    </cfRule>
    <cfRule type="cellIs" dxfId="2532" priority="24" operator="equal">
      <formula>G68</formula>
    </cfRule>
  </conditionalFormatting>
  <conditionalFormatting sqref="K69">
    <cfRule type="cellIs" dxfId="2531" priority="21" operator="notEqual">
      <formula>G69</formula>
    </cfRule>
    <cfRule type="cellIs" dxfId="2530" priority="22" operator="equal">
      <formula>G69</formula>
    </cfRule>
  </conditionalFormatting>
  <conditionalFormatting sqref="K71">
    <cfRule type="cellIs" dxfId="2529" priority="19" operator="notEqual">
      <formula>G71</formula>
    </cfRule>
    <cfRule type="cellIs" dxfId="2528" priority="20" operator="equal">
      <formula>G71</formula>
    </cfRule>
  </conditionalFormatting>
  <conditionalFormatting sqref="K72">
    <cfRule type="cellIs" dxfId="2527" priority="17" operator="notEqual">
      <formula>G72</formula>
    </cfRule>
    <cfRule type="cellIs" dxfId="2526" priority="18" operator="equal">
      <formula>G72</formula>
    </cfRule>
  </conditionalFormatting>
  <conditionalFormatting sqref="K73">
    <cfRule type="cellIs" dxfId="2525" priority="15" operator="notEqual">
      <formula>G73</formula>
    </cfRule>
    <cfRule type="cellIs" dxfId="2524" priority="16" operator="equal">
      <formula>G73</formula>
    </cfRule>
  </conditionalFormatting>
  <conditionalFormatting sqref="K76">
    <cfRule type="cellIs" dxfId="2523" priority="13" operator="notEqual">
      <formula>G76</formula>
    </cfRule>
    <cfRule type="cellIs" dxfId="2522" priority="14" operator="equal">
      <formula>G76</formula>
    </cfRule>
  </conditionalFormatting>
  <conditionalFormatting sqref="K9">
    <cfRule type="cellIs" dxfId="2521" priority="131" operator="notEqual">
      <formula>G9</formula>
    </cfRule>
    <cfRule type="cellIs" dxfId="2520" priority="132" operator="equal">
      <formula>G9</formula>
    </cfRule>
  </conditionalFormatting>
  <conditionalFormatting sqref="K10">
    <cfRule type="cellIs" dxfId="2519" priority="129" operator="notEqual">
      <formula>G10</formula>
    </cfRule>
    <cfRule type="cellIs" dxfId="2518" priority="130" operator="equal">
      <formula>G10</formula>
    </cfRule>
  </conditionalFormatting>
  <conditionalFormatting sqref="K11">
    <cfRule type="cellIs" dxfId="2517" priority="127" operator="notEqual">
      <formula>G11</formula>
    </cfRule>
    <cfRule type="cellIs" dxfId="2516" priority="128" operator="equal">
      <formula>G11</formula>
    </cfRule>
  </conditionalFormatting>
  <conditionalFormatting sqref="K12">
    <cfRule type="cellIs" dxfId="2515" priority="125" operator="notEqual">
      <formula>G12</formula>
    </cfRule>
    <cfRule type="cellIs" dxfId="2514" priority="126" operator="equal">
      <formula>G12</formula>
    </cfRule>
  </conditionalFormatting>
  <conditionalFormatting sqref="K13">
    <cfRule type="cellIs" dxfId="2513" priority="123" operator="notEqual">
      <formula>G13</formula>
    </cfRule>
    <cfRule type="cellIs" dxfId="2512" priority="124" operator="equal">
      <formula>G13</formula>
    </cfRule>
  </conditionalFormatting>
  <conditionalFormatting sqref="K14">
    <cfRule type="cellIs" dxfId="2511" priority="121" operator="notEqual">
      <formula>G14</formula>
    </cfRule>
    <cfRule type="cellIs" dxfId="2510" priority="122" operator="equal">
      <formula>G14</formula>
    </cfRule>
  </conditionalFormatting>
  <conditionalFormatting sqref="G76">
    <cfRule type="cellIs" dxfId="2509" priority="11" operator="notEqual">
      <formula>$G$77</formula>
    </cfRule>
    <cfRule type="cellIs" dxfId="250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9E0E8D6-22F7-41C2-AA25-67F53613282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5F05C2A-AD93-4E8A-9FBC-93AFF738FD2E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9D84EF-09FD-4AE6-A0CE-F59859C3730B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AB6403D-CA1A-43FF-9D69-3E0A4E536AAD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AD0BFCF-197F-46AA-A55E-75670CB2DD2E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5ED81CAA-A52B-49BA-AC8B-892E1C0B2CAF}">
            <xm:f>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Detail'!#REF!+'D:\Finance\Work\Reports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7FB8B14D-F8F9-45E5-B607-54F458D92F45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B03E7F4-C7A1-4D93-976D-92A5D2378CFF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F9A6D1F-1A28-41F6-959D-E7FFE7351500}">
            <xm:f>'D:\Finance\Work\Reports &amp; Surveys\Cost Analysis\Cost Analysis - 2012-2013\Received from Colleges\Gulf Coast\Original\[Gulf Coast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3C4EAD1F-2051-447B-9AA1-345B890249A0}">
            <xm:f>'D:\Finance\Work\Reports &amp; Surveys\Cost Analysis\Cost Analysis - 2012-2013\Received from Colleges\Gulf Coast\Original\[Gulf Coast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7440906.6400000006</v>
      </c>
      <c r="H8" s="10"/>
      <c r="I8" s="90">
        <v>4135997.4800000004</v>
      </c>
      <c r="J8" s="90">
        <v>3304909.16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12334.49</v>
      </c>
      <c r="H10" s="17" t="s">
        <v>15</v>
      </c>
      <c r="I10" s="91">
        <v>12334.49</v>
      </c>
      <c r="J10" s="91"/>
      <c r="K10" s="90">
        <v>12334.49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977230.37</v>
      </c>
      <c r="H11" s="17" t="s">
        <v>24</v>
      </c>
      <c r="I11" s="91"/>
      <c r="J11" s="91">
        <v>977230.37</v>
      </c>
      <c r="K11" s="90">
        <v>977230.37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405666.51</v>
      </c>
      <c r="H13" s="17" t="s">
        <v>15</v>
      </c>
      <c r="I13" s="91">
        <v>405666.51</v>
      </c>
      <c r="J13" s="91"/>
      <c r="K13" s="90">
        <v>405666.51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2327678.79</v>
      </c>
      <c r="H14" s="17" t="s">
        <v>24</v>
      </c>
      <c r="I14" s="91"/>
      <c r="J14" s="91">
        <v>2327678.79</v>
      </c>
      <c r="K14" s="90">
        <v>2327678.79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328679.64</v>
      </c>
      <c r="H15" s="17" t="s">
        <v>15</v>
      </c>
      <c r="I15" s="91">
        <v>328679.64</v>
      </c>
      <c r="J15" s="91"/>
      <c r="K15" s="90">
        <v>328679.64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329694.11</v>
      </c>
      <c r="H18" s="17" t="s">
        <v>15</v>
      </c>
      <c r="I18" s="91">
        <v>329694.11</v>
      </c>
      <c r="J18" s="91"/>
      <c r="K18" s="90">
        <v>329694.11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225171.78</v>
      </c>
      <c r="H19" s="17" t="s">
        <v>15</v>
      </c>
      <c r="I19" s="92">
        <v>225171.78</v>
      </c>
      <c r="J19" s="92"/>
      <c r="K19" s="90">
        <v>225171.78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2834450.95</v>
      </c>
      <c r="H20" s="17" t="s">
        <v>15</v>
      </c>
      <c r="I20" s="91">
        <v>2834450.95</v>
      </c>
      <c r="J20" s="91"/>
      <c r="K20" s="90">
        <v>2834450.95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3192926.73</v>
      </c>
      <c r="H25" s="10"/>
      <c r="I25" s="90">
        <v>3048559.4899999998</v>
      </c>
      <c r="J25" s="90">
        <v>144367.24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1790379.39</v>
      </c>
      <c r="H28" s="17" t="s">
        <v>15</v>
      </c>
      <c r="I28" s="91">
        <v>1790379.39</v>
      </c>
      <c r="J28" s="91"/>
      <c r="K28" s="90">
        <v>1790379.39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1360891.62</v>
      </c>
      <c r="H30" s="17" t="s">
        <v>59</v>
      </c>
      <c r="I30" s="91">
        <v>1216524.3799999999</v>
      </c>
      <c r="J30" s="91">
        <v>144367.24</v>
      </c>
      <c r="K30" s="90">
        <v>1360891.6199999999</v>
      </c>
      <c r="L30" s="18" t="s">
        <v>243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41655.72</v>
      </c>
      <c r="H40" s="17" t="s">
        <v>15</v>
      </c>
      <c r="I40" s="91">
        <v>41655.72</v>
      </c>
      <c r="J40" s="91"/>
      <c r="K40" s="90">
        <v>41655.72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12526373.060000001</v>
      </c>
      <c r="H42" s="10"/>
      <c r="I42" s="90">
        <v>3059290.12</v>
      </c>
      <c r="J42" s="90">
        <v>9467082.9400000013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1248128.8600000001</v>
      </c>
      <c r="H43" s="17" t="s">
        <v>24</v>
      </c>
      <c r="I43" s="91"/>
      <c r="J43" s="91">
        <v>1248128.8600000001</v>
      </c>
      <c r="K43" s="90">
        <v>1248128.8600000001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1675913.85</v>
      </c>
      <c r="H44" s="17" t="s">
        <v>59</v>
      </c>
      <c r="I44" s="91">
        <v>979095.67</v>
      </c>
      <c r="J44" s="91">
        <v>696818.18</v>
      </c>
      <c r="K44" s="90">
        <v>1675913.85</v>
      </c>
      <c r="L44" s="18" t="s">
        <v>277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2741529.63</v>
      </c>
      <c r="H46" s="17" t="s">
        <v>24</v>
      </c>
      <c r="I46" s="91"/>
      <c r="J46" s="91">
        <v>2741529.63</v>
      </c>
      <c r="K46" s="90">
        <v>2741529.63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1441323.01</v>
      </c>
      <c r="H47" s="17" t="s">
        <v>15</v>
      </c>
      <c r="I47" s="91">
        <v>1441323.01</v>
      </c>
      <c r="J47" s="91"/>
      <c r="K47" s="90">
        <v>1441323.01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638871.43999999994</v>
      </c>
      <c r="H49" s="17" t="s">
        <v>15</v>
      </c>
      <c r="I49" s="91">
        <v>638871.43999999994</v>
      </c>
      <c r="J49" s="91"/>
      <c r="K49" s="90">
        <v>638871.43999999994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150544.24</v>
      </c>
      <c r="H50" s="17" t="s">
        <v>24</v>
      </c>
      <c r="I50" s="91"/>
      <c r="J50" s="91">
        <v>150544.24</v>
      </c>
      <c r="K50" s="90">
        <v>150544.24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67614.31</v>
      </c>
      <c r="H53" s="17" t="s">
        <v>24</v>
      </c>
      <c r="I53" s="91"/>
      <c r="J53" s="91">
        <v>67614.31</v>
      </c>
      <c r="K53" s="90">
        <v>67614.31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133065.35999999999</v>
      </c>
      <c r="H54" s="17" t="s">
        <v>24</v>
      </c>
      <c r="I54" s="91"/>
      <c r="J54" s="91">
        <v>133065.35999999999</v>
      </c>
      <c r="K54" s="90">
        <v>133065.35999999999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338609.13</v>
      </c>
      <c r="H55" s="17" t="s">
        <v>24</v>
      </c>
      <c r="I55" s="91"/>
      <c r="J55" s="91">
        <v>338609.13</v>
      </c>
      <c r="K55" s="90">
        <v>338609.13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665586.69999999995</v>
      </c>
      <c r="H56" s="17" t="s">
        <v>24</v>
      </c>
      <c r="I56" s="91"/>
      <c r="J56" s="91">
        <v>665586.69999999995</v>
      </c>
      <c r="K56" s="90">
        <v>665586.69999999995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110476.3</v>
      </c>
      <c r="H58" s="17" t="s">
        <v>24</v>
      </c>
      <c r="I58" s="91"/>
      <c r="J58" s="91">
        <v>110476.3</v>
      </c>
      <c r="K58" s="90">
        <v>110476.3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3260913.5</v>
      </c>
      <c r="H59" s="17" t="s">
        <v>24</v>
      </c>
      <c r="I59" s="91"/>
      <c r="J59" s="91">
        <v>3260913.5</v>
      </c>
      <c r="K59" s="90">
        <v>3260913.5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53796.73</v>
      </c>
      <c r="H60" s="17" t="s">
        <v>24</v>
      </c>
      <c r="I60" s="91"/>
      <c r="J60" s="91">
        <v>53796.73</v>
      </c>
      <c r="K60" s="90">
        <v>53796.73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153785.12</v>
      </c>
      <c r="H66" s="10"/>
      <c r="I66" s="90">
        <v>153785.12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153785.12</v>
      </c>
      <c r="H67" s="17" t="s">
        <v>15</v>
      </c>
      <c r="I67" s="91">
        <v>153785.12</v>
      </c>
      <c r="J67" s="91"/>
      <c r="K67" s="90">
        <v>153785.12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2409002.19</v>
      </c>
      <c r="H70" s="10"/>
      <c r="I70" s="90">
        <v>2409002.19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1747250.79</v>
      </c>
      <c r="H72" s="17" t="s">
        <v>15</v>
      </c>
      <c r="I72" s="91">
        <v>1747250.79</v>
      </c>
      <c r="J72" s="91"/>
      <c r="K72" s="90">
        <v>1747250.79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661751.4</v>
      </c>
      <c r="H73" s="17" t="s">
        <v>15</v>
      </c>
      <c r="I73" s="91">
        <v>661751.4</v>
      </c>
      <c r="J73" s="91"/>
      <c r="K73" s="90">
        <v>661751.4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25722993.740000002</v>
      </c>
      <c r="H76" s="26"/>
      <c r="I76" s="94">
        <v>12806634.399999999</v>
      </c>
      <c r="J76" s="94">
        <v>12916359.340000002</v>
      </c>
      <c r="K76" s="90">
        <v>25722993.740000002</v>
      </c>
      <c r="L76" s="27"/>
    </row>
    <row r="77" spans="1:12" ht="15.75" x14ac:dyDescent="0.25">
      <c r="F77" s="83" t="s">
        <v>200</v>
      </c>
      <c r="G77" s="95">
        <v>25722993.740000006</v>
      </c>
      <c r="H77" s="14"/>
      <c r="I77" s="85">
        <v>0.4978671817691776</v>
      </c>
      <c r="J77" s="85">
        <v>0.50213281823082234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122564070.04256585</v>
      </c>
      <c r="J83" s="87">
        <v>0.10448930421086965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497" priority="119" operator="notEqual">
      <formula>G15</formula>
    </cfRule>
    <cfRule type="cellIs" dxfId="2496" priority="120" operator="equal">
      <formula>G15</formula>
    </cfRule>
  </conditionalFormatting>
  <conditionalFormatting sqref="K16">
    <cfRule type="cellIs" dxfId="2495" priority="117" operator="notEqual">
      <formula>G16</formula>
    </cfRule>
    <cfRule type="cellIs" dxfId="2494" priority="118" operator="equal">
      <formula>G16</formula>
    </cfRule>
  </conditionalFormatting>
  <conditionalFormatting sqref="K17">
    <cfRule type="cellIs" dxfId="2493" priority="115" operator="notEqual">
      <formula>G17</formula>
    </cfRule>
    <cfRule type="cellIs" dxfId="2492" priority="116" operator="equal">
      <formula>G17</formula>
    </cfRule>
  </conditionalFormatting>
  <conditionalFormatting sqref="K18">
    <cfRule type="cellIs" dxfId="2491" priority="113" operator="notEqual">
      <formula>G18</formula>
    </cfRule>
    <cfRule type="cellIs" dxfId="2490" priority="114" operator="equal">
      <formula>G18</formula>
    </cfRule>
  </conditionalFormatting>
  <conditionalFormatting sqref="K19">
    <cfRule type="cellIs" dxfId="2489" priority="111" operator="notEqual">
      <formula>G19</formula>
    </cfRule>
    <cfRule type="cellIs" dxfId="2488" priority="112" operator="equal">
      <formula>G19</formula>
    </cfRule>
  </conditionalFormatting>
  <conditionalFormatting sqref="K20">
    <cfRule type="cellIs" dxfId="2487" priority="109" operator="notEqual">
      <formula>G20</formula>
    </cfRule>
    <cfRule type="cellIs" dxfId="2486" priority="110" operator="equal">
      <formula>G20</formula>
    </cfRule>
  </conditionalFormatting>
  <conditionalFormatting sqref="K21">
    <cfRule type="cellIs" dxfId="2485" priority="107" operator="notEqual">
      <formula>G21</formula>
    </cfRule>
    <cfRule type="cellIs" dxfId="2484" priority="108" operator="equal">
      <formula>G21</formula>
    </cfRule>
  </conditionalFormatting>
  <conditionalFormatting sqref="K22">
    <cfRule type="cellIs" dxfId="2483" priority="105" operator="notEqual">
      <formula>G22</formula>
    </cfRule>
    <cfRule type="cellIs" dxfId="2482" priority="106" operator="equal">
      <formula>G22</formula>
    </cfRule>
  </conditionalFormatting>
  <conditionalFormatting sqref="K23">
    <cfRule type="cellIs" dxfId="2481" priority="103" operator="notEqual">
      <formula>G23</formula>
    </cfRule>
    <cfRule type="cellIs" dxfId="2480" priority="104" operator="equal">
      <formula>G23</formula>
    </cfRule>
  </conditionalFormatting>
  <conditionalFormatting sqref="K24">
    <cfRule type="cellIs" dxfId="2479" priority="101" operator="notEqual">
      <formula>G24</formula>
    </cfRule>
    <cfRule type="cellIs" dxfId="2478" priority="102" operator="equal">
      <formula>G24</formula>
    </cfRule>
  </conditionalFormatting>
  <conditionalFormatting sqref="K26">
    <cfRule type="cellIs" dxfId="2477" priority="99" operator="notEqual">
      <formula>G26</formula>
    </cfRule>
    <cfRule type="cellIs" dxfId="2476" priority="100" operator="equal">
      <formula>G26</formula>
    </cfRule>
  </conditionalFormatting>
  <conditionalFormatting sqref="K27">
    <cfRule type="cellIs" dxfId="2475" priority="97" operator="notEqual">
      <formula>G27</formula>
    </cfRule>
    <cfRule type="cellIs" dxfId="2474" priority="98" operator="equal">
      <formula>G27</formula>
    </cfRule>
  </conditionalFormatting>
  <conditionalFormatting sqref="K28">
    <cfRule type="cellIs" dxfId="2473" priority="95" operator="notEqual">
      <formula>G28</formula>
    </cfRule>
    <cfRule type="cellIs" dxfId="2472" priority="96" operator="equal">
      <formula>G28</formula>
    </cfRule>
  </conditionalFormatting>
  <conditionalFormatting sqref="K29">
    <cfRule type="cellIs" dxfId="2471" priority="93" operator="notEqual">
      <formula>G29</formula>
    </cfRule>
    <cfRule type="cellIs" dxfId="2470" priority="94" operator="equal">
      <formula>G29</formula>
    </cfRule>
  </conditionalFormatting>
  <conditionalFormatting sqref="K30">
    <cfRule type="cellIs" dxfId="2469" priority="91" operator="notEqual">
      <formula>G30</formula>
    </cfRule>
    <cfRule type="cellIs" dxfId="2468" priority="92" operator="equal">
      <formula>G30</formula>
    </cfRule>
  </conditionalFormatting>
  <conditionalFormatting sqref="K31">
    <cfRule type="cellIs" dxfId="2467" priority="89" operator="notEqual">
      <formula>G31</formula>
    </cfRule>
    <cfRule type="cellIs" dxfId="2466" priority="90" operator="equal">
      <formula>G31</formula>
    </cfRule>
  </conditionalFormatting>
  <conditionalFormatting sqref="K32">
    <cfRule type="cellIs" dxfId="2465" priority="87" operator="notEqual">
      <formula>G32</formula>
    </cfRule>
    <cfRule type="cellIs" dxfId="2464" priority="88" operator="equal">
      <formula>G32</formula>
    </cfRule>
  </conditionalFormatting>
  <conditionalFormatting sqref="K33">
    <cfRule type="cellIs" dxfId="2463" priority="85" operator="notEqual">
      <formula>G33</formula>
    </cfRule>
    <cfRule type="cellIs" dxfId="2462" priority="86" operator="equal">
      <formula>G33</formula>
    </cfRule>
  </conditionalFormatting>
  <conditionalFormatting sqref="K34">
    <cfRule type="cellIs" dxfId="2461" priority="83" operator="notEqual">
      <formula>G34</formula>
    </cfRule>
    <cfRule type="cellIs" dxfId="2460" priority="84" operator="equal">
      <formula>G34</formula>
    </cfRule>
  </conditionalFormatting>
  <conditionalFormatting sqref="K35">
    <cfRule type="cellIs" dxfId="2459" priority="81" operator="notEqual">
      <formula>G35</formula>
    </cfRule>
    <cfRule type="cellIs" dxfId="2458" priority="82" operator="equal">
      <formula>G35</formula>
    </cfRule>
  </conditionalFormatting>
  <conditionalFormatting sqref="K36">
    <cfRule type="cellIs" dxfId="2457" priority="79" operator="notEqual">
      <formula>G36</formula>
    </cfRule>
    <cfRule type="cellIs" dxfId="2456" priority="80" operator="equal">
      <formula>G36</formula>
    </cfRule>
  </conditionalFormatting>
  <conditionalFormatting sqref="K37">
    <cfRule type="cellIs" dxfId="2455" priority="77" operator="notEqual">
      <formula>G37</formula>
    </cfRule>
    <cfRule type="cellIs" dxfId="2454" priority="78" operator="equal">
      <formula>G37</formula>
    </cfRule>
  </conditionalFormatting>
  <conditionalFormatting sqref="K38">
    <cfRule type="cellIs" dxfId="2453" priority="75" operator="notEqual">
      <formula>G38</formula>
    </cfRule>
    <cfRule type="cellIs" dxfId="2452" priority="76" operator="equal">
      <formula>G38</formula>
    </cfRule>
  </conditionalFormatting>
  <conditionalFormatting sqref="K39">
    <cfRule type="cellIs" dxfId="2451" priority="73" operator="notEqual">
      <formula>G39</formula>
    </cfRule>
    <cfRule type="cellIs" dxfId="2450" priority="74" operator="equal">
      <formula>G39</formula>
    </cfRule>
  </conditionalFormatting>
  <conditionalFormatting sqref="K40">
    <cfRule type="cellIs" dxfId="2449" priority="71" operator="notEqual">
      <formula>G40</formula>
    </cfRule>
    <cfRule type="cellIs" dxfId="2448" priority="72" operator="equal">
      <formula>G40</formula>
    </cfRule>
  </conditionalFormatting>
  <conditionalFormatting sqref="K41">
    <cfRule type="cellIs" dxfId="2447" priority="69" operator="notEqual">
      <formula>G41</formula>
    </cfRule>
    <cfRule type="cellIs" dxfId="2446" priority="70" operator="equal">
      <formula>G41</formula>
    </cfRule>
  </conditionalFormatting>
  <conditionalFormatting sqref="K43">
    <cfRule type="cellIs" dxfId="2445" priority="67" operator="notEqual">
      <formula>G43</formula>
    </cfRule>
    <cfRule type="cellIs" dxfId="2444" priority="68" operator="equal">
      <formula>G43</formula>
    </cfRule>
  </conditionalFormatting>
  <conditionalFormatting sqref="K44">
    <cfRule type="cellIs" dxfId="2443" priority="65" operator="notEqual">
      <formula>G44</formula>
    </cfRule>
    <cfRule type="cellIs" dxfId="2442" priority="66" operator="equal">
      <formula>G44</formula>
    </cfRule>
  </conditionalFormatting>
  <conditionalFormatting sqref="K45">
    <cfRule type="cellIs" dxfId="2441" priority="63" operator="notEqual">
      <formula>G45</formula>
    </cfRule>
    <cfRule type="cellIs" dxfId="2440" priority="64" operator="equal">
      <formula>G45</formula>
    </cfRule>
  </conditionalFormatting>
  <conditionalFormatting sqref="K46">
    <cfRule type="cellIs" dxfId="2439" priority="61" operator="notEqual">
      <formula>G46</formula>
    </cfRule>
    <cfRule type="cellIs" dxfId="2438" priority="62" operator="equal">
      <formula>G46</formula>
    </cfRule>
  </conditionalFormatting>
  <conditionalFormatting sqref="K47">
    <cfRule type="cellIs" dxfId="2437" priority="59" operator="notEqual">
      <formula>G47</formula>
    </cfRule>
    <cfRule type="cellIs" dxfId="2436" priority="60" operator="equal">
      <formula>G47</formula>
    </cfRule>
  </conditionalFormatting>
  <conditionalFormatting sqref="K48">
    <cfRule type="cellIs" dxfId="2435" priority="57" operator="notEqual">
      <formula>G48</formula>
    </cfRule>
    <cfRule type="cellIs" dxfId="2434" priority="58" operator="equal">
      <formula>G48</formula>
    </cfRule>
  </conditionalFormatting>
  <conditionalFormatting sqref="K49">
    <cfRule type="cellIs" dxfId="2433" priority="55" operator="notEqual">
      <formula>G49</formula>
    </cfRule>
    <cfRule type="cellIs" dxfId="2432" priority="56" operator="equal">
      <formula>G49</formula>
    </cfRule>
  </conditionalFormatting>
  <conditionalFormatting sqref="K50">
    <cfRule type="cellIs" dxfId="2431" priority="53" operator="notEqual">
      <formula>G50</formula>
    </cfRule>
    <cfRule type="cellIs" dxfId="2430" priority="54" operator="equal">
      <formula>G50</formula>
    </cfRule>
  </conditionalFormatting>
  <conditionalFormatting sqref="K51">
    <cfRule type="cellIs" dxfId="2429" priority="51" operator="notEqual">
      <formula>G51</formula>
    </cfRule>
    <cfRule type="cellIs" dxfId="2428" priority="52" operator="equal">
      <formula>G51</formula>
    </cfRule>
  </conditionalFormatting>
  <conditionalFormatting sqref="K52">
    <cfRule type="cellIs" dxfId="2427" priority="49" operator="notEqual">
      <formula>G52</formula>
    </cfRule>
    <cfRule type="cellIs" dxfId="2426" priority="50" operator="equal">
      <formula>G52</formula>
    </cfRule>
  </conditionalFormatting>
  <conditionalFormatting sqref="K53">
    <cfRule type="cellIs" dxfId="2425" priority="47" operator="notEqual">
      <formula>G53</formula>
    </cfRule>
    <cfRule type="cellIs" dxfId="2424" priority="48" operator="equal">
      <formula>G53</formula>
    </cfRule>
  </conditionalFormatting>
  <conditionalFormatting sqref="K54">
    <cfRule type="cellIs" dxfId="2423" priority="45" operator="notEqual">
      <formula>G54</formula>
    </cfRule>
    <cfRule type="cellIs" dxfId="2422" priority="46" operator="equal">
      <formula>G54</formula>
    </cfRule>
  </conditionalFormatting>
  <conditionalFormatting sqref="K55">
    <cfRule type="cellIs" dxfId="2421" priority="43" operator="notEqual">
      <formula>G55</formula>
    </cfRule>
    <cfRule type="cellIs" dxfId="2420" priority="44" operator="equal">
      <formula>G55</formula>
    </cfRule>
  </conditionalFormatting>
  <conditionalFormatting sqref="K56">
    <cfRule type="cellIs" dxfId="2419" priority="41" operator="notEqual">
      <formula>G56</formula>
    </cfRule>
    <cfRule type="cellIs" dxfId="2418" priority="42" operator="equal">
      <formula>G56</formula>
    </cfRule>
  </conditionalFormatting>
  <conditionalFormatting sqref="K57">
    <cfRule type="cellIs" dxfId="2417" priority="39" operator="notEqual">
      <formula>G57</formula>
    </cfRule>
    <cfRule type="cellIs" dxfId="2416" priority="40" operator="equal">
      <formula>G57</formula>
    </cfRule>
  </conditionalFormatting>
  <conditionalFormatting sqref="K58">
    <cfRule type="cellIs" dxfId="2415" priority="37" operator="notEqual">
      <formula>G58</formula>
    </cfRule>
    <cfRule type="cellIs" dxfId="2414" priority="38" operator="equal">
      <formula>G58</formula>
    </cfRule>
  </conditionalFormatting>
  <conditionalFormatting sqref="K59">
    <cfRule type="cellIs" dxfId="2413" priority="35" operator="notEqual">
      <formula>G59</formula>
    </cfRule>
    <cfRule type="cellIs" dxfId="2412" priority="36" operator="equal">
      <formula>G59</formula>
    </cfRule>
  </conditionalFormatting>
  <conditionalFormatting sqref="K60">
    <cfRule type="cellIs" dxfId="2411" priority="33" operator="notEqual">
      <formula>G60</formula>
    </cfRule>
    <cfRule type="cellIs" dxfId="2410" priority="34" operator="equal">
      <formula>G60</formula>
    </cfRule>
  </conditionalFormatting>
  <conditionalFormatting sqref="K61">
    <cfRule type="cellIs" dxfId="2409" priority="31" operator="notEqual">
      <formula>G61</formula>
    </cfRule>
    <cfRule type="cellIs" dxfId="2408" priority="32" operator="equal">
      <formula>G61</formula>
    </cfRule>
  </conditionalFormatting>
  <conditionalFormatting sqref="K62">
    <cfRule type="cellIs" dxfId="2407" priority="29" operator="notEqual">
      <formula>G62</formula>
    </cfRule>
    <cfRule type="cellIs" dxfId="2406" priority="30" operator="equal">
      <formula>G62</formula>
    </cfRule>
  </conditionalFormatting>
  <conditionalFormatting sqref="K63">
    <cfRule type="cellIs" dxfId="2405" priority="27" operator="notEqual">
      <formula>G63</formula>
    </cfRule>
    <cfRule type="cellIs" dxfId="2404" priority="28" operator="equal">
      <formula>G63</formula>
    </cfRule>
  </conditionalFormatting>
  <conditionalFormatting sqref="K67">
    <cfRule type="cellIs" dxfId="2403" priority="25" operator="notEqual">
      <formula>G67</formula>
    </cfRule>
    <cfRule type="cellIs" dxfId="2402" priority="26" operator="equal">
      <formula>G67</formula>
    </cfRule>
  </conditionalFormatting>
  <conditionalFormatting sqref="K68">
    <cfRule type="cellIs" dxfId="2401" priority="23" operator="notEqual">
      <formula>G68</formula>
    </cfRule>
    <cfRule type="cellIs" dxfId="2400" priority="24" operator="equal">
      <formula>G68</formula>
    </cfRule>
  </conditionalFormatting>
  <conditionalFormatting sqref="K69">
    <cfRule type="cellIs" dxfId="2399" priority="21" operator="notEqual">
      <formula>G69</formula>
    </cfRule>
    <cfRule type="cellIs" dxfId="2398" priority="22" operator="equal">
      <formula>G69</formula>
    </cfRule>
  </conditionalFormatting>
  <conditionalFormatting sqref="K71">
    <cfRule type="cellIs" dxfId="2397" priority="19" operator="notEqual">
      <formula>G71</formula>
    </cfRule>
    <cfRule type="cellIs" dxfId="2396" priority="20" operator="equal">
      <formula>G71</formula>
    </cfRule>
  </conditionalFormatting>
  <conditionalFormatting sqref="K72">
    <cfRule type="cellIs" dxfId="2395" priority="17" operator="notEqual">
      <formula>G72</formula>
    </cfRule>
    <cfRule type="cellIs" dxfId="2394" priority="18" operator="equal">
      <formula>G72</formula>
    </cfRule>
  </conditionalFormatting>
  <conditionalFormatting sqref="K73">
    <cfRule type="cellIs" dxfId="2393" priority="15" operator="notEqual">
      <formula>G73</formula>
    </cfRule>
    <cfRule type="cellIs" dxfId="2392" priority="16" operator="equal">
      <formula>G73</formula>
    </cfRule>
  </conditionalFormatting>
  <conditionalFormatting sqref="K76">
    <cfRule type="cellIs" dxfId="2391" priority="13" operator="notEqual">
      <formula>G76</formula>
    </cfRule>
    <cfRule type="cellIs" dxfId="2390" priority="14" operator="equal">
      <formula>G76</formula>
    </cfRule>
  </conditionalFormatting>
  <conditionalFormatting sqref="K9">
    <cfRule type="cellIs" dxfId="2389" priority="131" operator="notEqual">
      <formula>G9</formula>
    </cfRule>
    <cfRule type="cellIs" dxfId="2388" priority="132" operator="equal">
      <formula>G9</formula>
    </cfRule>
  </conditionalFormatting>
  <conditionalFormatting sqref="K10">
    <cfRule type="cellIs" dxfId="2387" priority="129" operator="notEqual">
      <formula>G10</formula>
    </cfRule>
    <cfRule type="cellIs" dxfId="2386" priority="130" operator="equal">
      <formula>G10</formula>
    </cfRule>
  </conditionalFormatting>
  <conditionalFormatting sqref="K11">
    <cfRule type="cellIs" dxfId="2385" priority="127" operator="notEqual">
      <formula>G11</formula>
    </cfRule>
    <cfRule type="cellIs" dxfId="2384" priority="128" operator="equal">
      <formula>G11</formula>
    </cfRule>
  </conditionalFormatting>
  <conditionalFormatting sqref="K12">
    <cfRule type="cellIs" dxfId="2383" priority="125" operator="notEqual">
      <formula>G12</formula>
    </cfRule>
    <cfRule type="cellIs" dxfId="2382" priority="126" operator="equal">
      <formula>G12</formula>
    </cfRule>
  </conditionalFormatting>
  <conditionalFormatting sqref="K13">
    <cfRule type="cellIs" dxfId="2381" priority="123" operator="notEqual">
      <formula>G13</formula>
    </cfRule>
    <cfRule type="cellIs" dxfId="2380" priority="124" operator="equal">
      <formula>G13</formula>
    </cfRule>
  </conditionalFormatting>
  <conditionalFormatting sqref="K14">
    <cfRule type="cellIs" dxfId="2379" priority="121" operator="notEqual">
      <formula>G14</formula>
    </cfRule>
    <cfRule type="cellIs" dxfId="2378" priority="122" operator="equal">
      <formula>G14</formula>
    </cfRule>
  </conditionalFormatting>
  <conditionalFormatting sqref="G76">
    <cfRule type="cellIs" dxfId="2377" priority="11" operator="notEqual">
      <formula>$G$77</formula>
    </cfRule>
    <cfRule type="cellIs" dxfId="2376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4B28A93-718D-4E06-A777-38D78CE9267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0A67841-1E54-44DF-9454-51F444D5D90D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B6E75119-E80D-453B-A285-49198A0473B6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A46A7C1-F6F3-44B9-A9CB-10731A87496C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D6B5590-87F7-4BBC-8C75-11A887BE4F25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483166EC-66AE-4131-BD1F-8DF1D8E4D0FE}">
            <xm:f>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Detail'!#REF!+'D:\Finance\Work\Reports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1168C2D-659D-4417-B5AD-3A4159C60DF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11B1BD5-999D-4D98-B886-D352C063CB94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4CD0E523-777E-4B6A-8A9E-7049CCE4D9A0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8E7C5D-3B7F-4281-A43A-7B77A96F1779}">
            <xm:f>'D:\Finance\Work\Reports &amp; Surveys\Cost Analysis\Cost Analysis - 2012-2013\Received from Colleges\Hillsborough\Original\[10 Hillsborough 2012-13 CA2 12-6-13.xlsx]CA2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2282335.0100000002</v>
      </c>
      <c r="H8" s="10"/>
      <c r="I8" s="90">
        <v>2282335.0100000002</v>
      </c>
      <c r="J8" s="90">
        <v>0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12097.960000000079</v>
      </c>
      <c r="H10" s="17" t="s">
        <v>15</v>
      </c>
      <c r="I10" s="91">
        <v>12097.960000000079</v>
      </c>
      <c r="J10" s="91"/>
      <c r="K10" s="90">
        <v>12097.960000000079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840516.43</v>
      </c>
      <c r="H11" s="17" t="s">
        <v>15</v>
      </c>
      <c r="I11" s="91">
        <v>840516.43</v>
      </c>
      <c r="J11" s="91"/>
      <c r="K11" s="90">
        <v>840516.43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37075.230000000003</v>
      </c>
      <c r="H12" s="17" t="s">
        <v>15</v>
      </c>
      <c r="I12" s="91">
        <v>37075.230000000003</v>
      </c>
      <c r="J12" s="91"/>
      <c r="K12" s="90">
        <v>37075.230000000003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775314.30999999994</v>
      </c>
      <c r="H13" s="17" t="s">
        <v>15</v>
      </c>
      <c r="I13" s="91">
        <v>775314.30999999994</v>
      </c>
      <c r="J13" s="91"/>
      <c r="K13" s="90">
        <v>775314.30999999994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17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617331.07999999996</v>
      </c>
      <c r="H20" s="17" t="s">
        <v>15</v>
      </c>
      <c r="I20" s="91">
        <v>617331.07999999996</v>
      </c>
      <c r="J20" s="91"/>
      <c r="K20" s="90">
        <v>617331.07999999996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2584267.9399999995</v>
      </c>
      <c r="H25" s="10"/>
      <c r="I25" s="90">
        <v>1666065.64</v>
      </c>
      <c r="J25" s="90">
        <v>918202.3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183219.20000000001</v>
      </c>
      <c r="H28" s="17" t="s">
        <v>15</v>
      </c>
      <c r="I28" s="91">
        <v>183219.20000000001</v>
      </c>
      <c r="J28" s="91"/>
      <c r="K28" s="90">
        <v>183219.20000000001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258505.68</v>
      </c>
      <c r="H29" s="17" t="s">
        <v>15</v>
      </c>
      <c r="I29" s="91">
        <v>258505.68</v>
      </c>
      <c r="J29" s="91"/>
      <c r="K29" s="90">
        <v>258505.68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398336.62000000005</v>
      </c>
      <c r="H30" s="17" t="s">
        <v>59</v>
      </c>
      <c r="I30" s="91">
        <v>396068.54000000004</v>
      </c>
      <c r="J30" s="91">
        <v>2268.08</v>
      </c>
      <c r="K30" s="90">
        <v>398336.62000000005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220509.27000000002</v>
      </c>
      <c r="H31" s="17" t="s">
        <v>15</v>
      </c>
      <c r="I31" s="91">
        <v>220509.27000000002</v>
      </c>
      <c r="J31" s="91"/>
      <c r="K31" s="90">
        <v>220509.27000000002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475690.4</v>
      </c>
      <c r="H32" s="17" t="s">
        <v>24</v>
      </c>
      <c r="I32" s="91"/>
      <c r="J32" s="91">
        <v>475690.4</v>
      </c>
      <c r="K32" s="90">
        <v>475690.4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128288.46</v>
      </c>
      <c r="H33" s="17" t="s">
        <v>24</v>
      </c>
      <c r="I33" s="91"/>
      <c r="J33" s="91">
        <v>128288.46</v>
      </c>
      <c r="K33" s="90">
        <v>128288.46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162296.9</v>
      </c>
      <c r="H34" s="17" t="s">
        <v>15</v>
      </c>
      <c r="I34" s="91">
        <v>162296.9</v>
      </c>
      <c r="J34" s="91"/>
      <c r="K34" s="90">
        <v>162296.9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445466.05</v>
      </c>
      <c r="H35" s="17" t="s">
        <v>15</v>
      </c>
      <c r="I35" s="91">
        <v>445466.05</v>
      </c>
      <c r="J35" s="91"/>
      <c r="K35" s="90">
        <v>445466.05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86372.03</v>
      </c>
      <c r="H40" s="17" t="s">
        <v>24</v>
      </c>
      <c r="I40" s="91"/>
      <c r="J40" s="91">
        <v>86372.03</v>
      </c>
      <c r="K40" s="90">
        <v>86372.03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225583.33</v>
      </c>
      <c r="H41" s="17" t="s">
        <v>24</v>
      </c>
      <c r="I41" s="91"/>
      <c r="J41" s="91">
        <v>225583.33</v>
      </c>
      <c r="K41" s="90">
        <v>225583.33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3794572.0599999991</v>
      </c>
      <c r="H42" s="10"/>
      <c r="I42" s="90">
        <v>1212879.3400000001</v>
      </c>
      <c r="J42" s="90">
        <v>2581692.7199999997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0</v>
      </c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1712974.3599999999</v>
      </c>
      <c r="H44" s="17" t="s">
        <v>24</v>
      </c>
      <c r="I44" s="91"/>
      <c r="J44" s="91">
        <v>1712974.3599999999</v>
      </c>
      <c r="K44" s="90">
        <v>1712974.3599999999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967836.99</v>
      </c>
      <c r="H47" s="17" t="s">
        <v>59</v>
      </c>
      <c r="I47" s="91">
        <v>946011.55</v>
      </c>
      <c r="J47" s="91">
        <v>21825.439999999999</v>
      </c>
      <c r="K47" s="90">
        <v>967836.99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171617.06</v>
      </c>
      <c r="H49" s="17" t="s">
        <v>15</v>
      </c>
      <c r="I49" s="91">
        <v>171617.06</v>
      </c>
      <c r="J49" s="91"/>
      <c r="K49" s="90">
        <v>171617.06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198547.56999999998</v>
      </c>
      <c r="H54" s="17" t="s">
        <v>24</v>
      </c>
      <c r="I54" s="91"/>
      <c r="J54" s="91">
        <v>198547.56999999998</v>
      </c>
      <c r="K54" s="90">
        <v>198547.56999999998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494692.26</v>
      </c>
      <c r="H55" s="17" t="s">
        <v>24</v>
      </c>
      <c r="I55" s="91"/>
      <c r="J55" s="91">
        <v>494692.26</v>
      </c>
      <c r="K55" s="90">
        <v>494692.26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153653.08999999997</v>
      </c>
      <c r="H57" s="17" t="s">
        <v>24</v>
      </c>
      <c r="I57" s="91"/>
      <c r="J57" s="91">
        <v>153653.08999999997</v>
      </c>
      <c r="K57" s="90">
        <v>153653.08999999997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95250.73</v>
      </c>
      <c r="H61" s="17" t="s">
        <v>15</v>
      </c>
      <c r="I61" s="91">
        <v>95250.73</v>
      </c>
      <c r="J61" s="91"/>
      <c r="K61" s="90">
        <v>95250.73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141871.66</v>
      </c>
      <c r="H70" s="10"/>
      <c r="I70" s="90">
        <v>0</v>
      </c>
      <c r="J70" s="90">
        <v>141871.66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/>
      <c r="H72" s="17"/>
      <c r="I72" s="91"/>
      <c r="J72" s="91"/>
      <c r="K72" s="90">
        <v>0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141871.66</v>
      </c>
      <c r="H73" s="17" t="s">
        <v>24</v>
      </c>
      <c r="I73" s="91"/>
      <c r="J73" s="91">
        <v>141871.66</v>
      </c>
      <c r="K73" s="90">
        <v>141871.66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8803046.6699999981</v>
      </c>
      <c r="H76" s="26"/>
      <c r="I76" s="94">
        <v>5161279.99</v>
      </c>
      <c r="J76" s="94">
        <v>3641766.6799999997</v>
      </c>
      <c r="K76" s="90">
        <v>8803046.6699999999</v>
      </c>
      <c r="L76" s="27"/>
    </row>
    <row r="77" spans="1:12" ht="15.75" x14ac:dyDescent="0.25">
      <c r="F77" s="83" t="s">
        <v>200</v>
      </c>
      <c r="G77" s="95">
        <v>8803046.6700000018</v>
      </c>
      <c r="H77" s="14"/>
      <c r="I77" s="85">
        <v>0.58630610327094879</v>
      </c>
      <c r="J77" s="85">
        <v>0.41369389672905149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80442818.424089417</v>
      </c>
      <c r="J83" s="87">
        <v>6.4160854767545072E-2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2365" priority="119" operator="notEqual">
      <formula>G15</formula>
    </cfRule>
    <cfRule type="cellIs" dxfId="2364" priority="120" operator="equal">
      <formula>G15</formula>
    </cfRule>
  </conditionalFormatting>
  <conditionalFormatting sqref="K16">
    <cfRule type="cellIs" dxfId="2363" priority="117" operator="notEqual">
      <formula>G16</formula>
    </cfRule>
    <cfRule type="cellIs" dxfId="2362" priority="118" operator="equal">
      <formula>G16</formula>
    </cfRule>
  </conditionalFormatting>
  <conditionalFormatting sqref="K17">
    <cfRule type="cellIs" dxfId="2361" priority="115" operator="notEqual">
      <formula>G17</formula>
    </cfRule>
    <cfRule type="cellIs" dxfId="2360" priority="116" operator="equal">
      <formula>G17</formula>
    </cfRule>
  </conditionalFormatting>
  <conditionalFormatting sqref="K18">
    <cfRule type="cellIs" dxfId="2359" priority="113" operator="notEqual">
      <formula>G18</formula>
    </cfRule>
    <cfRule type="cellIs" dxfId="2358" priority="114" operator="equal">
      <formula>G18</formula>
    </cfRule>
  </conditionalFormatting>
  <conditionalFormatting sqref="K19">
    <cfRule type="cellIs" dxfId="2357" priority="111" operator="notEqual">
      <formula>G19</formula>
    </cfRule>
    <cfRule type="cellIs" dxfId="2356" priority="112" operator="equal">
      <formula>G19</formula>
    </cfRule>
  </conditionalFormatting>
  <conditionalFormatting sqref="K20">
    <cfRule type="cellIs" dxfId="2355" priority="109" operator="notEqual">
      <formula>G20</formula>
    </cfRule>
    <cfRule type="cellIs" dxfId="2354" priority="110" operator="equal">
      <formula>G20</formula>
    </cfRule>
  </conditionalFormatting>
  <conditionalFormatting sqref="K21">
    <cfRule type="cellIs" dxfId="2353" priority="107" operator="notEqual">
      <formula>G21</formula>
    </cfRule>
    <cfRule type="cellIs" dxfId="2352" priority="108" operator="equal">
      <formula>G21</formula>
    </cfRule>
  </conditionalFormatting>
  <conditionalFormatting sqref="K22">
    <cfRule type="cellIs" dxfId="2351" priority="105" operator="notEqual">
      <formula>G22</formula>
    </cfRule>
    <cfRule type="cellIs" dxfId="2350" priority="106" operator="equal">
      <formula>G22</formula>
    </cfRule>
  </conditionalFormatting>
  <conditionalFormatting sqref="K23">
    <cfRule type="cellIs" dxfId="2349" priority="103" operator="notEqual">
      <formula>G23</formula>
    </cfRule>
    <cfRule type="cellIs" dxfId="2348" priority="104" operator="equal">
      <formula>G23</formula>
    </cfRule>
  </conditionalFormatting>
  <conditionalFormatting sqref="K24">
    <cfRule type="cellIs" dxfId="2347" priority="101" operator="notEqual">
      <formula>G24</formula>
    </cfRule>
    <cfRule type="cellIs" dxfId="2346" priority="102" operator="equal">
      <formula>G24</formula>
    </cfRule>
  </conditionalFormatting>
  <conditionalFormatting sqref="K26">
    <cfRule type="cellIs" dxfId="2345" priority="99" operator="notEqual">
      <formula>G26</formula>
    </cfRule>
    <cfRule type="cellIs" dxfId="2344" priority="100" operator="equal">
      <formula>G26</formula>
    </cfRule>
  </conditionalFormatting>
  <conditionalFormatting sqref="K27">
    <cfRule type="cellIs" dxfId="2343" priority="97" operator="notEqual">
      <formula>G27</formula>
    </cfRule>
    <cfRule type="cellIs" dxfId="2342" priority="98" operator="equal">
      <formula>G27</formula>
    </cfRule>
  </conditionalFormatting>
  <conditionalFormatting sqref="K28">
    <cfRule type="cellIs" dxfId="2341" priority="95" operator="notEqual">
      <formula>G28</formula>
    </cfRule>
    <cfRule type="cellIs" dxfId="2340" priority="96" operator="equal">
      <formula>G28</formula>
    </cfRule>
  </conditionalFormatting>
  <conditionalFormatting sqref="K29">
    <cfRule type="cellIs" dxfId="2339" priority="93" operator="notEqual">
      <formula>G29</formula>
    </cfRule>
    <cfRule type="cellIs" dxfId="2338" priority="94" operator="equal">
      <formula>G29</formula>
    </cfRule>
  </conditionalFormatting>
  <conditionalFormatting sqref="K30">
    <cfRule type="cellIs" dxfId="2337" priority="91" operator="notEqual">
      <formula>G30</formula>
    </cfRule>
    <cfRule type="cellIs" dxfId="2336" priority="92" operator="equal">
      <formula>G30</formula>
    </cfRule>
  </conditionalFormatting>
  <conditionalFormatting sqref="K31">
    <cfRule type="cellIs" dxfId="2335" priority="89" operator="notEqual">
      <formula>G31</formula>
    </cfRule>
    <cfRule type="cellIs" dxfId="2334" priority="90" operator="equal">
      <formula>G31</formula>
    </cfRule>
  </conditionalFormatting>
  <conditionalFormatting sqref="K32">
    <cfRule type="cellIs" dxfId="2333" priority="87" operator="notEqual">
      <formula>G32</formula>
    </cfRule>
    <cfRule type="cellIs" dxfId="2332" priority="88" operator="equal">
      <formula>G32</formula>
    </cfRule>
  </conditionalFormatting>
  <conditionalFormatting sqref="K33">
    <cfRule type="cellIs" dxfId="2331" priority="85" operator="notEqual">
      <formula>G33</formula>
    </cfRule>
    <cfRule type="cellIs" dxfId="2330" priority="86" operator="equal">
      <formula>G33</formula>
    </cfRule>
  </conditionalFormatting>
  <conditionalFormatting sqref="K34">
    <cfRule type="cellIs" dxfId="2329" priority="83" operator="notEqual">
      <formula>G34</formula>
    </cfRule>
    <cfRule type="cellIs" dxfId="2328" priority="84" operator="equal">
      <formula>G34</formula>
    </cfRule>
  </conditionalFormatting>
  <conditionalFormatting sqref="K35">
    <cfRule type="cellIs" dxfId="2327" priority="81" operator="notEqual">
      <formula>G35</formula>
    </cfRule>
    <cfRule type="cellIs" dxfId="2326" priority="82" operator="equal">
      <formula>G35</formula>
    </cfRule>
  </conditionalFormatting>
  <conditionalFormatting sqref="K36">
    <cfRule type="cellIs" dxfId="2325" priority="79" operator="notEqual">
      <formula>G36</formula>
    </cfRule>
    <cfRule type="cellIs" dxfId="2324" priority="80" operator="equal">
      <formula>G36</formula>
    </cfRule>
  </conditionalFormatting>
  <conditionalFormatting sqref="K37">
    <cfRule type="cellIs" dxfId="2323" priority="77" operator="notEqual">
      <formula>G37</formula>
    </cfRule>
    <cfRule type="cellIs" dxfId="2322" priority="78" operator="equal">
      <formula>G37</formula>
    </cfRule>
  </conditionalFormatting>
  <conditionalFormatting sqref="K38">
    <cfRule type="cellIs" dxfId="2321" priority="75" operator="notEqual">
      <formula>G38</formula>
    </cfRule>
    <cfRule type="cellIs" dxfId="2320" priority="76" operator="equal">
      <formula>G38</formula>
    </cfRule>
  </conditionalFormatting>
  <conditionalFormatting sqref="K39">
    <cfRule type="cellIs" dxfId="2319" priority="73" operator="notEqual">
      <formula>G39</formula>
    </cfRule>
    <cfRule type="cellIs" dxfId="2318" priority="74" operator="equal">
      <formula>G39</formula>
    </cfRule>
  </conditionalFormatting>
  <conditionalFormatting sqref="K40">
    <cfRule type="cellIs" dxfId="2317" priority="71" operator="notEqual">
      <formula>G40</formula>
    </cfRule>
    <cfRule type="cellIs" dxfId="2316" priority="72" operator="equal">
      <formula>G40</formula>
    </cfRule>
  </conditionalFormatting>
  <conditionalFormatting sqref="K41">
    <cfRule type="cellIs" dxfId="2315" priority="69" operator="notEqual">
      <formula>G41</formula>
    </cfRule>
    <cfRule type="cellIs" dxfId="2314" priority="70" operator="equal">
      <formula>G41</formula>
    </cfRule>
  </conditionalFormatting>
  <conditionalFormatting sqref="K43">
    <cfRule type="cellIs" dxfId="2313" priority="67" operator="notEqual">
      <formula>G43</formula>
    </cfRule>
    <cfRule type="cellIs" dxfId="2312" priority="68" operator="equal">
      <formula>G43</formula>
    </cfRule>
  </conditionalFormatting>
  <conditionalFormatting sqref="K44">
    <cfRule type="cellIs" dxfId="2311" priority="65" operator="notEqual">
      <formula>G44</formula>
    </cfRule>
    <cfRule type="cellIs" dxfId="2310" priority="66" operator="equal">
      <formula>G44</formula>
    </cfRule>
  </conditionalFormatting>
  <conditionalFormatting sqref="K45">
    <cfRule type="cellIs" dxfId="2309" priority="63" operator="notEqual">
      <formula>G45</formula>
    </cfRule>
    <cfRule type="cellIs" dxfId="2308" priority="64" operator="equal">
      <formula>G45</formula>
    </cfRule>
  </conditionalFormatting>
  <conditionalFormatting sqref="K46">
    <cfRule type="cellIs" dxfId="2307" priority="61" operator="notEqual">
      <formula>G46</formula>
    </cfRule>
    <cfRule type="cellIs" dxfId="2306" priority="62" operator="equal">
      <formula>G46</formula>
    </cfRule>
  </conditionalFormatting>
  <conditionalFormatting sqref="K47">
    <cfRule type="cellIs" dxfId="2305" priority="59" operator="notEqual">
      <formula>G47</formula>
    </cfRule>
    <cfRule type="cellIs" dxfId="2304" priority="60" operator="equal">
      <formula>G47</formula>
    </cfRule>
  </conditionalFormatting>
  <conditionalFormatting sqref="K48">
    <cfRule type="cellIs" dxfId="2303" priority="57" operator="notEqual">
      <formula>G48</formula>
    </cfRule>
    <cfRule type="cellIs" dxfId="2302" priority="58" operator="equal">
      <formula>G48</formula>
    </cfRule>
  </conditionalFormatting>
  <conditionalFormatting sqref="K49">
    <cfRule type="cellIs" dxfId="2301" priority="55" operator="notEqual">
      <formula>G49</formula>
    </cfRule>
    <cfRule type="cellIs" dxfId="2300" priority="56" operator="equal">
      <formula>G49</formula>
    </cfRule>
  </conditionalFormatting>
  <conditionalFormatting sqref="K50">
    <cfRule type="cellIs" dxfId="2299" priority="53" operator="notEqual">
      <formula>G50</formula>
    </cfRule>
    <cfRule type="cellIs" dxfId="2298" priority="54" operator="equal">
      <formula>G50</formula>
    </cfRule>
  </conditionalFormatting>
  <conditionalFormatting sqref="K51">
    <cfRule type="cellIs" dxfId="2297" priority="51" operator="notEqual">
      <formula>G51</formula>
    </cfRule>
    <cfRule type="cellIs" dxfId="2296" priority="52" operator="equal">
      <formula>G51</formula>
    </cfRule>
  </conditionalFormatting>
  <conditionalFormatting sqref="K52">
    <cfRule type="cellIs" dxfId="2295" priority="49" operator="notEqual">
      <formula>G52</formula>
    </cfRule>
    <cfRule type="cellIs" dxfId="2294" priority="50" operator="equal">
      <formula>G52</formula>
    </cfRule>
  </conditionalFormatting>
  <conditionalFormatting sqref="K53">
    <cfRule type="cellIs" dxfId="2293" priority="47" operator="notEqual">
      <formula>G53</formula>
    </cfRule>
    <cfRule type="cellIs" dxfId="2292" priority="48" operator="equal">
      <formula>G53</formula>
    </cfRule>
  </conditionalFormatting>
  <conditionalFormatting sqref="K54">
    <cfRule type="cellIs" dxfId="2291" priority="45" operator="notEqual">
      <formula>G54</formula>
    </cfRule>
    <cfRule type="cellIs" dxfId="2290" priority="46" operator="equal">
      <formula>G54</formula>
    </cfRule>
  </conditionalFormatting>
  <conditionalFormatting sqref="K55">
    <cfRule type="cellIs" dxfId="2289" priority="43" operator="notEqual">
      <formula>G55</formula>
    </cfRule>
    <cfRule type="cellIs" dxfId="2288" priority="44" operator="equal">
      <formula>G55</formula>
    </cfRule>
  </conditionalFormatting>
  <conditionalFormatting sqref="K56">
    <cfRule type="cellIs" dxfId="2287" priority="41" operator="notEqual">
      <formula>G56</formula>
    </cfRule>
    <cfRule type="cellIs" dxfId="2286" priority="42" operator="equal">
      <formula>G56</formula>
    </cfRule>
  </conditionalFormatting>
  <conditionalFormatting sqref="K57">
    <cfRule type="cellIs" dxfId="2285" priority="39" operator="notEqual">
      <formula>G57</formula>
    </cfRule>
    <cfRule type="cellIs" dxfId="2284" priority="40" operator="equal">
      <formula>G57</formula>
    </cfRule>
  </conditionalFormatting>
  <conditionalFormatting sqref="K58">
    <cfRule type="cellIs" dxfId="2283" priority="37" operator="notEqual">
      <formula>G58</formula>
    </cfRule>
    <cfRule type="cellIs" dxfId="2282" priority="38" operator="equal">
      <formula>G58</formula>
    </cfRule>
  </conditionalFormatting>
  <conditionalFormatting sqref="K59">
    <cfRule type="cellIs" dxfId="2281" priority="35" operator="notEqual">
      <formula>G59</formula>
    </cfRule>
    <cfRule type="cellIs" dxfId="2280" priority="36" operator="equal">
      <formula>G59</formula>
    </cfRule>
  </conditionalFormatting>
  <conditionalFormatting sqref="K60">
    <cfRule type="cellIs" dxfId="2279" priority="33" operator="notEqual">
      <formula>G60</formula>
    </cfRule>
    <cfRule type="cellIs" dxfId="2278" priority="34" operator="equal">
      <formula>G60</formula>
    </cfRule>
  </conditionalFormatting>
  <conditionalFormatting sqref="K61">
    <cfRule type="cellIs" dxfId="2277" priority="31" operator="notEqual">
      <formula>G61</formula>
    </cfRule>
    <cfRule type="cellIs" dxfId="2276" priority="32" operator="equal">
      <formula>G61</formula>
    </cfRule>
  </conditionalFormatting>
  <conditionalFormatting sqref="K62">
    <cfRule type="cellIs" dxfId="2275" priority="29" operator="notEqual">
      <formula>G62</formula>
    </cfRule>
    <cfRule type="cellIs" dxfId="2274" priority="30" operator="equal">
      <formula>G62</formula>
    </cfRule>
  </conditionalFormatting>
  <conditionalFormatting sqref="K63">
    <cfRule type="cellIs" dxfId="2273" priority="27" operator="notEqual">
      <formula>G63</formula>
    </cfRule>
    <cfRule type="cellIs" dxfId="2272" priority="28" operator="equal">
      <formula>G63</formula>
    </cfRule>
  </conditionalFormatting>
  <conditionalFormatting sqref="K67">
    <cfRule type="cellIs" dxfId="2271" priority="25" operator="notEqual">
      <formula>G67</formula>
    </cfRule>
    <cfRule type="cellIs" dxfId="2270" priority="26" operator="equal">
      <formula>G67</formula>
    </cfRule>
  </conditionalFormatting>
  <conditionalFormatting sqref="K68">
    <cfRule type="cellIs" dxfId="2269" priority="23" operator="notEqual">
      <formula>G68</formula>
    </cfRule>
    <cfRule type="cellIs" dxfId="2268" priority="24" operator="equal">
      <formula>G68</formula>
    </cfRule>
  </conditionalFormatting>
  <conditionalFormatting sqref="K69">
    <cfRule type="cellIs" dxfId="2267" priority="21" operator="notEqual">
      <formula>G69</formula>
    </cfRule>
    <cfRule type="cellIs" dxfId="2266" priority="22" operator="equal">
      <formula>G69</formula>
    </cfRule>
  </conditionalFormatting>
  <conditionalFormatting sqref="K71">
    <cfRule type="cellIs" dxfId="2265" priority="19" operator="notEqual">
      <formula>G71</formula>
    </cfRule>
    <cfRule type="cellIs" dxfId="2264" priority="20" operator="equal">
      <formula>G71</formula>
    </cfRule>
  </conditionalFormatting>
  <conditionalFormatting sqref="K72">
    <cfRule type="cellIs" dxfId="2263" priority="17" operator="notEqual">
      <formula>G72</formula>
    </cfRule>
    <cfRule type="cellIs" dxfId="2262" priority="18" operator="equal">
      <formula>G72</formula>
    </cfRule>
  </conditionalFormatting>
  <conditionalFormatting sqref="K73">
    <cfRule type="cellIs" dxfId="2261" priority="15" operator="notEqual">
      <formula>G73</formula>
    </cfRule>
    <cfRule type="cellIs" dxfId="2260" priority="16" operator="equal">
      <formula>G73</formula>
    </cfRule>
  </conditionalFormatting>
  <conditionalFormatting sqref="K76">
    <cfRule type="cellIs" dxfId="2259" priority="13" operator="notEqual">
      <formula>G76</formula>
    </cfRule>
    <cfRule type="cellIs" dxfId="2258" priority="14" operator="equal">
      <formula>G76</formula>
    </cfRule>
  </conditionalFormatting>
  <conditionalFormatting sqref="K9">
    <cfRule type="cellIs" dxfId="2257" priority="131" operator="notEqual">
      <formula>G9</formula>
    </cfRule>
    <cfRule type="cellIs" dxfId="2256" priority="132" operator="equal">
      <formula>G9</formula>
    </cfRule>
  </conditionalFormatting>
  <conditionalFormatting sqref="K10">
    <cfRule type="cellIs" dxfId="2255" priority="129" operator="notEqual">
      <formula>G10</formula>
    </cfRule>
    <cfRule type="cellIs" dxfId="2254" priority="130" operator="equal">
      <formula>G10</formula>
    </cfRule>
  </conditionalFormatting>
  <conditionalFormatting sqref="K11">
    <cfRule type="cellIs" dxfId="2253" priority="127" operator="notEqual">
      <formula>G11</formula>
    </cfRule>
    <cfRule type="cellIs" dxfId="2252" priority="128" operator="equal">
      <formula>G11</formula>
    </cfRule>
  </conditionalFormatting>
  <conditionalFormatting sqref="K12">
    <cfRule type="cellIs" dxfId="2251" priority="125" operator="notEqual">
      <formula>G12</formula>
    </cfRule>
    <cfRule type="cellIs" dxfId="2250" priority="126" operator="equal">
      <formula>G12</formula>
    </cfRule>
  </conditionalFormatting>
  <conditionalFormatting sqref="K13">
    <cfRule type="cellIs" dxfId="2249" priority="123" operator="notEqual">
      <formula>G13</formula>
    </cfRule>
    <cfRule type="cellIs" dxfId="2248" priority="124" operator="equal">
      <formula>G13</formula>
    </cfRule>
  </conditionalFormatting>
  <conditionalFormatting sqref="K14">
    <cfRule type="cellIs" dxfId="2247" priority="121" operator="notEqual">
      <formula>G14</formula>
    </cfRule>
    <cfRule type="cellIs" dxfId="2246" priority="122" operator="equal">
      <formula>G14</formula>
    </cfRule>
  </conditionalFormatting>
  <conditionalFormatting sqref="G76">
    <cfRule type="cellIs" dxfId="2245" priority="11" operator="notEqual">
      <formula>$G$77</formula>
    </cfRule>
    <cfRule type="cellIs" dxfId="224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3E702678-CDA1-4B66-8B8D-49D904E3009A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43049EF-0F06-49AE-8BD0-03832ED67B05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EFAE61-2D9D-4246-BE35-DFDB5757D942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0E37F01-9C0C-4F24-8B6D-07D88AB3ACFE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BFA5ACE-AE8C-468C-B497-D594281F78E5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6A5006B-7E74-41DE-8C90-779A7754E57E}">
            <xm:f>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Detail'!#REF!+'D:\Finance\Work\Reports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335E8FE-77F8-4F6A-9596-1D3C07822063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BB521A4F-7516-4851-9FEA-E551EF178AA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AFE6636-EF71-452D-B852-F8C24C7A7DD8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878DC64-6043-4D55-917E-1C5A14BB2737}">
            <xm:f>'D:\Finance\Work\Reports &amp; Surveys\Cost Analysis\Cost Analysis - 2012-2013\Received from Colleges\Indian River\Original\[11 Indian River 2012-13 CA2 9-9-13 Final.xlsx]CA2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1491833.4500000002</v>
      </c>
      <c r="H8" s="10"/>
      <c r="I8" s="90">
        <v>1183424.8700000001</v>
      </c>
      <c r="J8" s="90">
        <v>308408.58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3540.82</v>
      </c>
      <c r="H10" s="17" t="s">
        <v>15</v>
      </c>
      <c r="I10" s="91">
        <v>3540.82</v>
      </c>
      <c r="J10" s="91"/>
      <c r="K10" s="90">
        <v>3540.82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506622.98</v>
      </c>
      <c r="H11" s="17" t="s">
        <v>15</v>
      </c>
      <c r="I11" s="91">
        <v>506622.98</v>
      </c>
      <c r="J11" s="91"/>
      <c r="K11" s="90">
        <v>506622.98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745523</v>
      </c>
      <c r="H13" s="17" t="s">
        <v>59</v>
      </c>
      <c r="I13" s="91">
        <v>447313.8</v>
      </c>
      <c r="J13" s="91">
        <v>298209.2</v>
      </c>
      <c r="K13" s="90">
        <v>745523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203987.54</v>
      </c>
      <c r="H18" s="17" t="s">
        <v>59</v>
      </c>
      <c r="I18" s="91">
        <v>193788.16</v>
      </c>
      <c r="J18" s="91">
        <v>10199.380000000005</v>
      </c>
      <c r="K18" s="90">
        <v>203987.54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24120.799999999999</v>
      </c>
      <c r="H20" s="17" t="s">
        <v>15</v>
      </c>
      <c r="I20" s="91">
        <v>24120.799999999999</v>
      </c>
      <c r="J20" s="91"/>
      <c r="K20" s="90">
        <v>24120.799999999999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8038.31</v>
      </c>
      <c r="H21" s="17" t="s">
        <v>15</v>
      </c>
      <c r="I21" s="91">
        <v>8038.31</v>
      </c>
      <c r="J21" s="91"/>
      <c r="K21" s="90">
        <v>8038.31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457896.8899999999</v>
      </c>
      <c r="H25" s="10"/>
      <c r="I25" s="90">
        <v>160912.98000000001</v>
      </c>
      <c r="J25" s="90">
        <v>296983.90999999997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48960.56</v>
      </c>
      <c r="H26" s="17" t="s">
        <v>59</v>
      </c>
      <c r="I26" s="91">
        <v>13627.779999999999</v>
      </c>
      <c r="J26" s="91">
        <v>35332.78</v>
      </c>
      <c r="K26" s="90">
        <v>48960.56</v>
      </c>
      <c r="L26" s="18" t="s">
        <v>278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101167.03999999999</v>
      </c>
      <c r="H28" s="17" t="s">
        <v>59</v>
      </c>
      <c r="I28" s="91">
        <v>75875.28</v>
      </c>
      <c r="J28" s="91">
        <v>25291.759999999998</v>
      </c>
      <c r="K28" s="90">
        <v>101167.03999999999</v>
      </c>
      <c r="L28" s="18" t="s">
        <v>232</v>
      </c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40221.49</v>
      </c>
      <c r="H30" s="17" t="s">
        <v>59</v>
      </c>
      <c r="I30" s="91">
        <v>10055.379999999997</v>
      </c>
      <c r="J30" s="91">
        <v>30166.11</v>
      </c>
      <c r="K30" s="90">
        <v>40221.49</v>
      </c>
      <c r="L30" s="18" t="s">
        <v>233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81806.06</v>
      </c>
      <c r="H31" s="17" t="s">
        <v>59</v>
      </c>
      <c r="I31" s="91">
        <v>61354.54</v>
      </c>
      <c r="J31" s="91">
        <v>20451.519999999997</v>
      </c>
      <c r="K31" s="90">
        <v>81806.06</v>
      </c>
      <c r="L31" s="18" t="s">
        <v>234</v>
      </c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125178.65</v>
      </c>
      <c r="H32" s="17" t="s">
        <v>24</v>
      </c>
      <c r="I32" s="91"/>
      <c r="J32" s="91">
        <v>125178.65</v>
      </c>
      <c r="K32" s="90">
        <v>125178.65</v>
      </c>
      <c r="L32" s="18" t="s">
        <v>225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60563.09</v>
      </c>
      <c r="H33" s="17" t="s">
        <v>24</v>
      </c>
      <c r="I33" s="91"/>
      <c r="J33" s="91">
        <v>60563.09</v>
      </c>
      <c r="K33" s="90">
        <v>60563.09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1919970.2600000002</v>
      </c>
      <c r="H42" s="10"/>
      <c r="I42" s="90">
        <v>1347728.68</v>
      </c>
      <c r="J42" s="90">
        <v>572241.57999999996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1028588.49</v>
      </c>
      <c r="H44" s="17" t="s">
        <v>59</v>
      </c>
      <c r="I44" s="91">
        <v>822870.79</v>
      </c>
      <c r="J44" s="91">
        <v>205717.69999999995</v>
      </c>
      <c r="K44" s="90">
        <v>1028588.49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124109.88</v>
      </c>
      <c r="H45" s="17" t="s">
        <v>24</v>
      </c>
      <c r="I45" s="91"/>
      <c r="J45" s="91">
        <v>124109.88</v>
      </c>
      <c r="K45" s="90">
        <v>124109.88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352067.69</v>
      </c>
      <c r="H47" s="17" t="s">
        <v>15</v>
      </c>
      <c r="I47" s="91">
        <v>352067.69</v>
      </c>
      <c r="J47" s="91"/>
      <c r="K47" s="90">
        <v>352067.69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172790.2</v>
      </c>
      <c r="H49" s="17" t="s">
        <v>15</v>
      </c>
      <c r="I49" s="91">
        <v>172790.2</v>
      </c>
      <c r="J49" s="91"/>
      <c r="K49" s="90">
        <v>172790.2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90536.53</v>
      </c>
      <c r="H54" s="17" t="s">
        <v>24</v>
      </c>
      <c r="I54" s="91"/>
      <c r="J54" s="91">
        <v>90536.53</v>
      </c>
      <c r="K54" s="90">
        <v>90536.53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135440.14000000001</v>
      </c>
      <c r="H62" s="17" t="s">
        <v>24</v>
      </c>
      <c r="I62" s="91"/>
      <c r="J62" s="91">
        <v>135440.14000000001</v>
      </c>
      <c r="K62" s="90">
        <v>135440.14000000001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16437.330000000002</v>
      </c>
      <c r="H63" s="17" t="s">
        <v>24</v>
      </c>
      <c r="I63" s="91"/>
      <c r="J63" s="91">
        <v>16437.330000000002</v>
      </c>
      <c r="K63" s="90">
        <v>16437.330000000002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773976.40999999992</v>
      </c>
      <c r="H70" s="10"/>
      <c r="I70" s="90">
        <v>0</v>
      </c>
      <c r="J70" s="90">
        <v>773976.40999999992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545839.43999999994</v>
      </c>
      <c r="H72" s="17" t="s">
        <v>24</v>
      </c>
      <c r="I72" s="91"/>
      <c r="J72" s="91">
        <v>545839.43999999994</v>
      </c>
      <c r="K72" s="90">
        <v>545839.43999999994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228136.97</v>
      </c>
      <c r="H73" s="17" t="s">
        <v>24</v>
      </c>
      <c r="I73" s="91"/>
      <c r="J73" s="91">
        <v>228136.97</v>
      </c>
      <c r="K73" s="90">
        <v>228136.97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4643677.0100000007</v>
      </c>
      <c r="H76" s="26"/>
      <c r="I76" s="94">
        <v>2692066.5300000003</v>
      </c>
      <c r="J76" s="94">
        <v>1951610.4799999997</v>
      </c>
      <c r="K76" s="90">
        <v>4643677.01</v>
      </c>
      <c r="L76" s="27"/>
    </row>
    <row r="77" spans="1:12" ht="15.75" x14ac:dyDescent="0.25">
      <c r="F77" s="83" t="s">
        <v>200</v>
      </c>
      <c r="G77" s="95">
        <v>4643677.01</v>
      </c>
      <c r="H77" s="14"/>
      <c r="I77" s="85">
        <v>0.57972734197549192</v>
      </c>
      <c r="J77" s="85">
        <v>0.42027265802450792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20808648.249999993</v>
      </c>
      <c r="J83" s="87">
        <v>0.12937248482731217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233" priority="117" operator="notEqual">
      <formula>G16</formula>
    </cfRule>
    <cfRule type="cellIs" dxfId="2232" priority="118" operator="equal">
      <formula>G16</formula>
    </cfRule>
  </conditionalFormatting>
  <conditionalFormatting sqref="K17">
    <cfRule type="cellIs" dxfId="2231" priority="115" operator="notEqual">
      <formula>G17</formula>
    </cfRule>
    <cfRule type="cellIs" dxfId="2230" priority="116" operator="equal">
      <formula>G17</formula>
    </cfRule>
  </conditionalFormatting>
  <conditionalFormatting sqref="K18">
    <cfRule type="cellIs" dxfId="2229" priority="113" operator="notEqual">
      <formula>G18</formula>
    </cfRule>
    <cfRule type="cellIs" dxfId="2228" priority="114" operator="equal">
      <formula>G18</formula>
    </cfRule>
  </conditionalFormatting>
  <conditionalFormatting sqref="K19">
    <cfRule type="cellIs" dxfId="2227" priority="111" operator="notEqual">
      <formula>G19</formula>
    </cfRule>
    <cfRule type="cellIs" dxfId="2226" priority="112" operator="equal">
      <formula>G19</formula>
    </cfRule>
  </conditionalFormatting>
  <conditionalFormatting sqref="K20">
    <cfRule type="cellIs" dxfId="2225" priority="109" operator="notEqual">
      <formula>G20</formula>
    </cfRule>
    <cfRule type="cellIs" dxfId="2224" priority="110" operator="equal">
      <formula>G20</formula>
    </cfRule>
  </conditionalFormatting>
  <conditionalFormatting sqref="K21">
    <cfRule type="cellIs" dxfId="2223" priority="107" operator="notEqual">
      <formula>G21</formula>
    </cfRule>
    <cfRule type="cellIs" dxfId="2222" priority="108" operator="equal">
      <formula>G21</formula>
    </cfRule>
  </conditionalFormatting>
  <conditionalFormatting sqref="K22">
    <cfRule type="cellIs" dxfId="2221" priority="105" operator="notEqual">
      <formula>G22</formula>
    </cfRule>
    <cfRule type="cellIs" dxfId="2220" priority="106" operator="equal">
      <formula>G22</formula>
    </cfRule>
  </conditionalFormatting>
  <conditionalFormatting sqref="K23">
    <cfRule type="cellIs" dxfId="2219" priority="103" operator="notEqual">
      <formula>G23</formula>
    </cfRule>
    <cfRule type="cellIs" dxfId="2218" priority="104" operator="equal">
      <formula>G23</formula>
    </cfRule>
  </conditionalFormatting>
  <conditionalFormatting sqref="K24">
    <cfRule type="cellIs" dxfId="2217" priority="101" operator="notEqual">
      <formula>G24</formula>
    </cfRule>
    <cfRule type="cellIs" dxfId="2216" priority="102" operator="equal">
      <formula>G24</formula>
    </cfRule>
  </conditionalFormatting>
  <conditionalFormatting sqref="K26">
    <cfRule type="cellIs" dxfId="2215" priority="99" operator="notEqual">
      <formula>G26</formula>
    </cfRule>
    <cfRule type="cellIs" dxfId="2214" priority="100" operator="equal">
      <formula>G26</formula>
    </cfRule>
  </conditionalFormatting>
  <conditionalFormatting sqref="K27">
    <cfRule type="cellIs" dxfId="2213" priority="97" operator="notEqual">
      <formula>G27</formula>
    </cfRule>
    <cfRule type="cellIs" dxfId="2212" priority="98" operator="equal">
      <formula>G27</formula>
    </cfRule>
  </conditionalFormatting>
  <conditionalFormatting sqref="K28">
    <cfRule type="cellIs" dxfId="2211" priority="95" operator="notEqual">
      <formula>G28</formula>
    </cfRule>
    <cfRule type="cellIs" dxfId="2210" priority="96" operator="equal">
      <formula>G28</formula>
    </cfRule>
  </conditionalFormatting>
  <conditionalFormatting sqref="K29">
    <cfRule type="cellIs" dxfId="2209" priority="93" operator="notEqual">
      <formula>G29</formula>
    </cfRule>
    <cfRule type="cellIs" dxfId="2208" priority="94" operator="equal">
      <formula>G29</formula>
    </cfRule>
  </conditionalFormatting>
  <conditionalFormatting sqref="K30">
    <cfRule type="cellIs" dxfId="2207" priority="91" operator="notEqual">
      <formula>G30</formula>
    </cfRule>
    <cfRule type="cellIs" dxfId="2206" priority="92" operator="equal">
      <formula>G30</formula>
    </cfRule>
  </conditionalFormatting>
  <conditionalFormatting sqref="K31">
    <cfRule type="cellIs" dxfId="2205" priority="89" operator="notEqual">
      <formula>G31</formula>
    </cfRule>
    <cfRule type="cellIs" dxfId="2204" priority="90" operator="equal">
      <formula>G31</formula>
    </cfRule>
  </conditionalFormatting>
  <conditionalFormatting sqref="K32">
    <cfRule type="cellIs" dxfId="2203" priority="87" operator="notEqual">
      <formula>G32</formula>
    </cfRule>
    <cfRule type="cellIs" dxfId="2202" priority="88" operator="equal">
      <formula>G32</formula>
    </cfRule>
  </conditionalFormatting>
  <conditionalFormatting sqref="K33">
    <cfRule type="cellIs" dxfId="2201" priority="85" operator="notEqual">
      <formula>G33</formula>
    </cfRule>
    <cfRule type="cellIs" dxfId="2200" priority="86" operator="equal">
      <formula>G33</formula>
    </cfRule>
  </conditionalFormatting>
  <conditionalFormatting sqref="K34">
    <cfRule type="cellIs" dxfId="2199" priority="83" operator="notEqual">
      <formula>G34</formula>
    </cfRule>
    <cfRule type="cellIs" dxfId="2198" priority="84" operator="equal">
      <formula>G34</formula>
    </cfRule>
  </conditionalFormatting>
  <conditionalFormatting sqref="K35">
    <cfRule type="cellIs" dxfId="2197" priority="81" operator="notEqual">
      <formula>G35</formula>
    </cfRule>
    <cfRule type="cellIs" dxfId="2196" priority="82" operator="equal">
      <formula>G35</formula>
    </cfRule>
  </conditionalFormatting>
  <conditionalFormatting sqref="K36">
    <cfRule type="cellIs" dxfId="2195" priority="79" operator="notEqual">
      <formula>G36</formula>
    </cfRule>
    <cfRule type="cellIs" dxfId="2194" priority="80" operator="equal">
      <formula>G36</formula>
    </cfRule>
  </conditionalFormatting>
  <conditionalFormatting sqref="K37">
    <cfRule type="cellIs" dxfId="2193" priority="77" operator="notEqual">
      <formula>G37</formula>
    </cfRule>
    <cfRule type="cellIs" dxfId="2192" priority="78" operator="equal">
      <formula>G37</formula>
    </cfRule>
  </conditionalFormatting>
  <conditionalFormatting sqref="K38">
    <cfRule type="cellIs" dxfId="2191" priority="75" operator="notEqual">
      <formula>G38</formula>
    </cfRule>
    <cfRule type="cellIs" dxfId="2190" priority="76" operator="equal">
      <formula>G38</formula>
    </cfRule>
  </conditionalFormatting>
  <conditionalFormatting sqref="K39">
    <cfRule type="cellIs" dxfId="2189" priority="73" operator="notEqual">
      <formula>G39</formula>
    </cfRule>
    <cfRule type="cellIs" dxfId="2188" priority="74" operator="equal">
      <formula>G39</formula>
    </cfRule>
  </conditionalFormatting>
  <conditionalFormatting sqref="K40">
    <cfRule type="cellIs" dxfId="2187" priority="71" operator="notEqual">
      <formula>G40</formula>
    </cfRule>
    <cfRule type="cellIs" dxfId="2186" priority="72" operator="equal">
      <formula>G40</formula>
    </cfRule>
  </conditionalFormatting>
  <conditionalFormatting sqref="K41">
    <cfRule type="cellIs" dxfId="2185" priority="69" operator="notEqual">
      <formula>G41</formula>
    </cfRule>
    <cfRule type="cellIs" dxfId="2184" priority="70" operator="equal">
      <formula>G41</formula>
    </cfRule>
  </conditionalFormatting>
  <conditionalFormatting sqref="K43">
    <cfRule type="cellIs" dxfId="2183" priority="67" operator="notEqual">
      <formula>G43</formula>
    </cfRule>
    <cfRule type="cellIs" dxfId="2182" priority="68" operator="equal">
      <formula>G43</formula>
    </cfRule>
  </conditionalFormatting>
  <conditionalFormatting sqref="K44">
    <cfRule type="cellIs" dxfId="2181" priority="65" operator="notEqual">
      <formula>G44</formula>
    </cfRule>
    <cfRule type="cellIs" dxfId="2180" priority="66" operator="equal">
      <formula>G44</formula>
    </cfRule>
  </conditionalFormatting>
  <conditionalFormatting sqref="K45">
    <cfRule type="cellIs" dxfId="2179" priority="63" operator="notEqual">
      <formula>G45</formula>
    </cfRule>
    <cfRule type="cellIs" dxfId="2178" priority="64" operator="equal">
      <formula>G45</formula>
    </cfRule>
  </conditionalFormatting>
  <conditionalFormatting sqref="K46">
    <cfRule type="cellIs" dxfId="2177" priority="61" operator="notEqual">
      <formula>G46</formula>
    </cfRule>
    <cfRule type="cellIs" dxfId="2176" priority="62" operator="equal">
      <formula>G46</formula>
    </cfRule>
  </conditionalFormatting>
  <conditionalFormatting sqref="K47">
    <cfRule type="cellIs" dxfId="2175" priority="59" operator="notEqual">
      <formula>G47</formula>
    </cfRule>
    <cfRule type="cellIs" dxfId="2174" priority="60" operator="equal">
      <formula>G47</formula>
    </cfRule>
  </conditionalFormatting>
  <conditionalFormatting sqref="K48">
    <cfRule type="cellIs" dxfId="2173" priority="57" operator="notEqual">
      <formula>G48</formula>
    </cfRule>
    <cfRule type="cellIs" dxfId="2172" priority="58" operator="equal">
      <formula>G48</formula>
    </cfRule>
  </conditionalFormatting>
  <conditionalFormatting sqref="K49">
    <cfRule type="cellIs" dxfId="2171" priority="55" operator="notEqual">
      <formula>G49</formula>
    </cfRule>
    <cfRule type="cellIs" dxfId="2170" priority="56" operator="equal">
      <formula>G49</formula>
    </cfRule>
  </conditionalFormatting>
  <conditionalFormatting sqref="K50">
    <cfRule type="cellIs" dxfId="2169" priority="53" operator="notEqual">
      <formula>G50</formula>
    </cfRule>
    <cfRule type="cellIs" dxfId="2168" priority="54" operator="equal">
      <formula>G50</formula>
    </cfRule>
  </conditionalFormatting>
  <conditionalFormatting sqref="K51">
    <cfRule type="cellIs" dxfId="2167" priority="51" operator="notEqual">
      <formula>G51</formula>
    </cfRule>
    <cfRule type="cellIs" dxfId="2166" priority="52" operator="equal">
      <formula>G51</formula>
    </cfRule>
  </conditionalFormatting>
  <conditionalFormatting sqref="K52">
    <cfRule type="cellIs" dxfId="2165" priority="49" operator="notEqual">
      <formula>G52</formula>
    </cfRule>
    <cfRule type="cellIs" dxfId="2164" priority="50" operator="equal">
      <formula>G52</formula>
    </cfRule>
  </conditionalFormatting>
  <conditionalFormatting sqref="K53">
    <cfRule type="cellIs" dxfId="2163" priority="47" operator="notEqual">
      <formula>G53</formula>
    </cfRule>
    <cfRule type="cellIs" dxfId="2162" priority="48" operator="equal">
      <formula>G53</formula>
    </cfRule>
  </conditionalFormatting>
  <conditionalFormatting sqref="K54">
    <cfRule type="cellIs" dxfId="2161" priority="45" operator="notEqual">
      <formula>G54</formula>
    </cfRule>
    <cfRule type="cellIs" dxfId="2160" priority="46" operator="equal">
      <formula>G54</formula>
    </cfRule>
  </conditionalFormatting>
  <conditionalFormatting sqref="K55">
    <cfRule type="cellIs" dxfId="2159" priority="43" operator="notEqual">
      <formula>G55</formula>
    </cfRule>
    <cfRule type="cellIs" dxfId="2158" priority="44" operator="equal">
      <formula>G55</formula>
    </cfRule>
  </conditionalFormatting>
  <conditionalFormatting sqref="K56">
    <cfRule type="cellIs" dxfId="2157" priority="41" operator="notEqual">
      <formula>G56</formula>
    </cfRule>
    <cfRule type="cellIs" dxfId="2156" priority="42" operator="equal">
      <formula>G56</formula>
    </cfRule>
  </conditionalFormatting>
  <conditionalFormatting sqref="K57">
    <cfRule type="cellIs" dxfId="2155" priority="39" operator="notEqual">
      <formula>G57</formula>
    </cfRule>
    <cfRule type="cellIs" dxfId="2154" priority="40" operator="equal">
      <formula>G57</formula>
    </cfRule>
  </conditionalFormatting>
  <conditionalFormatting sqref="K58">
    <cfRule type="cellIs" dxfId="2153" priority="37" operator="notEqual">
      <formula>G58</formula>
    </cfRule>
    <cfRule type="cellIs" dxfId="2152" priority="38" operator="equal">
      <formula>G58</formula>
    </cfRule>
  </conditionalFormatting>
  <conditionalFormatting sqref="K59">
    <cfRule type="cellIs" dxfId="2151" priority="35" operator="notEqual">
      <formula>G59</formula>
    </cfRule>
    <cfRule type="cellIs" dxfId="2150" priority="36" operator="equal">
      <formula>G59</formula>
    </cfRule>
  </conditionalFormatting>
  <conditionalFormatting sqref="K60">
    <cfRule type="cellIs" dxfId="2149" priority="33" operator="notEqual">
      <formula>G60</formula>
    </cfRule>
    <cfRule type="cellIs" dxfId="2148" priority="34" operator="equal">
      <formula>G60</formula>
    </cfRule>
  </conditionalFormatting>
  <conditionalFormatting sqref="K61">
    <cfRule type="cellIs" dxfId="2147" priority="31" operator="notEqual">
      <formula>G61</formula>
    </cfRule>
    <cfRule type="cellIs" dxfId="2146" priority="32" operator="equal">
      <formula>G61</formula>
    </cfRule>
  </conditionalFormatting>
  <conditionalFormatting sqref="K62">
    <cfRule type="cellIs" dxfId="2145" priority="29" operator="notEqual">
      <formula>G62</formula>
    </cfRule>
    <cfRule type="cellIs" dxfId="2144" priority="30" operator="equal">
      <formula>G62</formula>
    </cfRule>
  </conditionalFormatting>
  <conditionalFormatting sqref="K63">
    <cfRule type="cellIs" dxfId="2143" priority="27" operator="notEqual">
      <formula>G63</formula>
    </cfRule>
    <cfRule type="cellIs" dxfId="2142" priority="28" operator="equal">
      <formula>G63</formula>
    </cfRule>
  </conditionalFormatting>
  <conditionalFormatting sqref="K67">
    <cfRule type="cellIs" dxfId="2141" priority="25" operator="notEqual">
      <formula>G67</formula>
    </cfRule>
    <cfRule type="cellIs" dxfId="2140" priority="26" operator="equal">
      <formula>G67</formula>
    </cfRule>
  </conditionalFormatting>
  <conditionalFormatting sqref="K68">
    <cfRule type="cellIs" dxfId="2139" priority="23" operator="notEqual">
      <formula>G68</formula>
    </cfRule>
    <cfRule type="cellIs" dxfId="2138" priority="24" operator="equal">
      <formula>G68</formula>
    </cfRule>
  </conditionalFormatting>
  <conditionalFormatting sqref="K69">
    <cfRule type="cellIs" dxfId="2137" priority="21" operator="notEqual">
      <formula>G69</formula>
    </cfRule>
    <cfRule type="cellIs" dxfId="2136" priority="22" operator="equal">
      <formula>G69</formula>
    </cfRule>
  </conditionalFormatting>
  <conditionalFormatting sqref="K71">
    <cfRule type="cellIs" dxfId="2135" priority="19" operator="notEqual">
      <formula>G71</formula>
    </cfRule>
    <cfRule type="cellIs" dxfId="2134" priority="20" operator="equal">
      <formula>G71</formula>
    </cfRule>
  </conditionalFormatting>
  <conditionalFormatting sqref="K72">
    <cfRule type="cellIs" dxfId="2133" priority="17" operator="notEqual">
      <formula>G72</formula>
    </cfRule>
    <cfRule type="cellIs" dxfId="2132" priority="18" operator="equal">
      <formula>G72</formula>
    </cfRule>
  </conditionalFormatting>
  <conditionalFormatting sqref="K73">
    <cfRule type="cellIs" dxfId="2131" priority="15" operator="notEqual">
      <formula>G73</formula>
    </cfRule>
    <cfRule type="cellIs" dxfId="2130" priority="16" operator="equal">
      <formula>G73</formula>
    </cfRule>
  </conditionalFormatting>
  <conditionalFormatting sqref="K76">
    <cfRule type="cellIs" dxfId="2129" priority="13" operator="notEqual">
      <formula>G76</formula>
    </cfRule>
    <cfRule type="cellIs" dxfId="2128" priority="14" operator="equal">
      <formula>G76</formula>
    </cfRule>
  </conditionalFormatting>
  <conditionalFormatting sqref="K9">
    <cfRule type="cellIs" dxfId="2127" priority="131" operator="notEqual">
      <formula>G9</formula>
    </cfRule>
    <cfRule type="cellIs" dxfId="2126" priority="132" operator="equal">
      <formula>G9</formula>
    </cfRule>
  </conditionalFormatting>
  <conditionalFormatting sqref="K10">
    <cfRule type="cellIs" dxfId="2125" priority="129" operator="notEqual">
      <formula>G10</formula>
    </cfRule>
    <cfRule type="cellIs" dxfId="2124" priority="130" operator="equal">
      <formula>G10</formula>
    </cfRule>
  </conditionalFormatting>
  <conditionalFormatting sqref="K11">
    <cfRule type="cellIs" dxfId="2123" priority="127" operator="notEqual">
      <formula>G11</formula>
    </cfRule>
    <cfRule type="cellIs" dxfId="2122" priority="128" operator="equal">
      <formula>G11</formula>
    </cfRule>
  </conditionalFormatting>
  <conditionalFormatting sqref="K12">
    <cfRule type="cellIs" dxfId="2121" priority="125" operator="notEqual">
      <formula>G12</formula>
    </cfRule>
    <cfRule type="cellIs" dxfId="2120" priority="126" operator="equal">
      <formula>G12</formula>
    </cfRule>
  </conditionalFormatting>
  <conditionalFormatting sqref="K13">
    <cfRule type="cellIs" dxfId="2119" priority="123" operator="notEqual">
      <formula>G13</formula>
    </cfRule>
    <cfRule type="cellIs" dxfId="2118" priority="124" operator="equal">
      <formula>G13</formula>
    </cfRule>
  </conditionalFormatting>
  <conditionalFormatting sqref="K14">
    <cfRule type="cellIs" dxfId="2117" priority="121" operator="notEqual">
      <formula>G14</formula>
    </cfRule>
    <cfRule type="cellIs" dxfId="2116" priority="122" operator="equal">
      <formula>G14</formula>
    </cfRule>
  </conditionalFormatting>
  <conditionalFormatting sqref="K15">
    <cfRule type="cellIs" dxfId="2115" priority="119" operator="notEqual">
      <formula>G15</formula>
    </cfRule>
    <cfRule type="cellIs" dxfId="2114" priority="120" operator="equal">
      <formula>G15</formula>
    </cfRule>
  </conditionalFormatting>
  <conditionalFormatting sqref="G76">
    <cfRule type="cellIs" dxfId="2113" priority="11" operator="notEqual">
      <formula>$G$77</formula>
    </cfRule>
    <cfRule type="cellIs" dxfId="211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73534A0-F5DC-46AE-B0AA-2244EF8E15F7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81B4316-7F09-4406-9A83-19BAEDFDEE75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3E3E975-DCEB-4224-AD30-2FCFD01F429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A77DA18-7F6D-4F0E-A20D-8037CCD8DBE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8F99F84-F8A7-46AB-B485-0E80322DBD55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20FF037F-7E36-420B-BBD7-635AC290876A}">
            <xm:f>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Detail'!#REF!+'D:\Finance\Work\Reports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3B25D5AA-B431-4C7B-8919-514D7E5AD566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81B45F5C-7FBC-4506-9323-194416961233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8F94F6-4259-4923-A912-703C92C6D9BA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9FC1CA0-A890-40FA-BB6B-743DC68E3262}">
            <xm:f>'D:\Finance\Work\Reports &amp; Surveys\Cost Analysis\Cost Analysis - 2012-2013\Received from Colleges\Florida Gateway\Original\[12 Florida Gateway 2012-13 10-3-13 232PM.xlsx]CA2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2150836</v>
      </c>
      <c r="H8" s="10"/>
      <c r="I8" s="90">
        <v>1370834</v>
      </c>
      <c r="J8" s="90">
        <v>780002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14660</v>
      </c>
      <c r="H10" s="17" t="s">
        <v>15</v>
      </c>
      <c r="I10" s="91">
        <v>14660</v>
      </c>
      <c r="J10" s="91"/>
      <c r="K10" s="90">
        <v>14660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717668</v>
      </c>
      <c r="H11" s="17" t="s">
        <v>15</v>
      </c>
      <c r="I11" s="91">
        <v>717668</v>
      </c>
      <c r="J11" s="91"/>
      <c r="K11" s="90">
        <v>717668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786192</v>
      </c>
      <c r="H13" s="17" t="s">
        <v>59</v>
      </c>
      <c r="I13" s="91">
        <v>494465</v>
      </c>
      <c r="J13" s="91">
        <v>291727</v>
      </c>
      <c r="K13" s="90">
        <v>786192</v>
      </c>
      <c r="L13" s="18" t="s">
        <v>244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197455</v>
      </c>
      <c r="H14" s="17" t="s">
        <v>24</v>
      </c>
      <c r="I14" s="91"/>
      <c r="J14" s="91">
        <v>197455</v>
      </c>
      <c r="K14" s="90">
        <v>197455</v>
      </c>
      <c r="L14" s="18" t="s">
        <v>245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276150</v>
      </c>
      <c r="H18" s="17" t="s">
        <v>24</v>
      </c>
      <c r="I18" s="91"/>
      <c r="J18" s="91">
        <v>276150</v>
      </c>
      <c r="K18" s="90">
        <v>276150</v>
      </c>
      <c r="L18" s="18" t="s">
        <v>34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144041</v>
      </c>
      <c r="H20" s="17" t="s">
        <v>15</v>
      </c>
      <c r="I20" s="91">
        <v>144041</v>
      </c>
      <c r="J20" s="91"/>
      <c r="K20" s="90">
        <v>144041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14670</v>
      </c>
      <c r="H21" s="17" t="s">
        <v>24</v>
      </c>
      <c r="I21" s="91"/>
      <c r="J21" s="91">
        <v>14670</v>
      </c>
      <c r="K21" s="90">
        <v>14670</v>
      </c>
      <c r="L21" s="18" t="s">
        <v>306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1011515</v>
      </c>
      <c r="H25" s="10"/>
      <c r="I25" s="90">
        <v>761326</v>
      </c>
      <c r="J25" s="90">
        <v>250189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650640</v>
      </c>
      <c r="H30" s="17" t="s">
        <v>59</v>
      </c>
      <c r="I30" s="91">
        <v>488364</v>
      </c>
      <c r="J30" s="91">
        <v>162276</v>
      </c>
      <c r="K30" s="90">
        <v>650640</v>
      </c>
      <c r="L30" s="18" t="s">
        <v>307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272962</v>
      </c>
      <c r="H31" s="17" t="s">
        <v>15</v>
      </c>
      <c r="I31" s="91">
        <v>272962</v>
      </c>
      <c r="J31" s="91"/>
      <c r="K31" s="90">
        <v>272962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87913</v>
      </c>
      <c r="H40" s="17" t="s">
        <v>24</v>
      </c>
      <c r="I40" s="91"/>
      <c r="J40" s="91">
        <v>87913</v>
      </c>
      <c r="K40" s="90">
        <v>87913</v>
      </c>
      <c r="L40" s="18" t="s">
        <v>308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3358901</v>
      </c>
      <c r="H42" s="10"/>
      <c r="I42" s="90">
        <v>730393</v>
      </c>
      <c r="J42" s="90">
        <v>2628508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1435455</v>
      </c>
      <c r="H43" s="17" t="s">
        <v>24</v>
      </c>
      <c r="I43" s="91"/>
      <c r="J43" s="91">
        <v>1435455</v>
      </c>
      <c r="K43" s="90">
        <v>1435455</v>
      </c>
      <c r="L43" s="18" t="s">
        <v>309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602871</v>
      </c>
      <c r="H47" s="17" t="s">
        <v>15</v>
      </c>
      <c r="I47" s="91">
        <v>602871</v>
      </c>
      <c r="J47" s="91"/>
      <c r="K47" s="90">
        <v>602871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116665</v>
      </c>
      <c r="H49" s="17" t="s">
        <v>15</v>
      </c>
      <c r="I49" s="91">
        <v>116665</v>
      </c>
      <c r="J49" s="91"/>
      <c r="K49" s="90">
        <v>116665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4722</v>
      </c>
      <c r="H54" s="17" t="s">
        <v>24</v>
      </c>
      <c r="I54" s="91"/>
      <c r="J54" s="91">
        <v>4722</v>
      </c>
      <c r="K54" s="90">
        <v>4722</v>
      </c>
      <c r="L54" s="18" t="s">
        <v>246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148804</v>
      </c>
      <c r="H55" s="17" t="s">
        <v>24</v>
      </c>
      <c r="I55" s="91"/>
      <c r="J55" s="91">
        <v>148804</v>
      </c>
      <c r="K55" s="90">
        <v>148804</v>
      </c>
      <c r="L55" s="18" t="s">
        <v>247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46577</v>
      </c>
      <c r="H56" s="17" t="s">
        <v>24</v>
      </c>
      <c r="I56" s="91"/>
      <c r="J56" s="91">
        <v>46577</v>
      </c>
      <c r="K56" s="90">
        <v>46577</v>
      </c>
      <c r="L56" s="18" t="s">
        <v>248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15487</v>
      </c>
      <c r="H57" s="17" t="s">
        <v>24</v>
      </c>
      <c r="I57" s="91"/>
      <c r="J57" s="91">
        <v>15487</v>
      </c>
      <c r="K57" s="90">
        <v>15487</v>
      </c>
      <c r="L57" s="18" t="s">
        <v>249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276130</v>
      </c>
      <c r="H59" s="17" t="s">
        <v>24</v>
      </c>
      <c r="I59" s="91"/>
      <c r="J59" s="91">
        <v>276130</v>
      </c>
      <c r="K59" s="90">
        <v>276130</v>
      </c>
      <c r="L59" s="18" t="s">
        <v>269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31627</v>
      </c>
      <c r="H60" s="17" t="s">
        <v>24</v>
      </c>
      <c r="I60" s="91"/>
      <c r="J60" s="91">
        <v>31627</v>
      </c>
      <c r="K60" s="90">
        <v>31627</v>
      </c>
      <c r="L60" s="18" t="s">
        <v>250</v>
      </c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10857</v>
      </c>
      <c r="H61" s="17" t="s">
        <v>15</v>
      </c>
      <c r="I61" s="91">
        <v>10857</v>
      </c>
      <c r="J61" s="91"/>
      <c r="K61" s="90">
        <v>10857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640352</v>
      </c>
      <c r="H62" s="17" t="s">
        <v>24</v>
      </c>
      <c r="I62" s="91"/>
      <c r="J62" s="91">
        <v>640352</v>
      </c>
      <c r="K62" s="90">
        <v>640352</v>
      </c>
      <c r="L62" s="18" t="s">
        <v>251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29354</v>
      </c>
      <c r="H63" s="17" t="s">
        <v>24</v>
      </c>
      <c r="I63" s="91"/>
      <c r="J63" s="91">
        <v>29354</v>
      </c>
      <c r="K63" s="90">
        <v>29354</v>
      </c>
      <c r="L63" s="18" t="s">
        <v>252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764078</v>
      </c>
      <c r="H70" s="10"/>
      <c r="I70" s="90">
        <v>209023</v>
      </c>
      <c r="J70" s="90">
        <v>555055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344596</v>
      </c>
      <c r="H72" s="17" t="s">
        <v>59</v>
      </c>
      <c r="I72" s="91">
        <v>209023</v>
      </c>
      <c r="J72" s="91">
        <v>135573</v>
      </c>
      <c r="K72" s="90">
        <v>344596</v>
      </c>
      <c r="L72" s="80" t="s">
        <v>310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419482</v>
      </c>
      <c r="H73" s="17" t="s">
        <v>24</v>
      </c>
      <c r="I73" s="91"/>
      <c r="J73" s="91">
        <v>419482</v>
      </c>
      <c r="K73" s="90">
        <v>419482</v>
      </c>
      <c r="L73" s="18" t="s">
        <v>253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7285330</v>
      </c>
      <c r="H76" s="26"/>
      <c r="I76" s="94">
        <v>3071576</v>
      </c>
      <c r="J76" s="94">
        <v>4213754</v>
      </c>
      <c r="K76" s="90">
        <v>7285330</v>
      </c>
      <c r="L76" s="27"/>
    </row>
    <row r="77" spans="1:12" ht="15.75" x14ac:dyDescent="0.25">
      <c r="F77" s="83" t="s">
        <v>200</v>
      </c>
      <c r="G77" s="95">
        <v>7285330</v>
      </c>
      <c r="H77" s="14"/>
      <c r="I77" s="85">
        <v>0.42161110066393698</v>
      </c>
      <c r="J77" s="85">
        <v>0.57838889933606297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26068061.629999995</v>
      </c>
      <c r="J83" s="87">
        <v>0.11782909077002979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6">
    <cfRule type="cellIs" dxfId="2101" priority="117" operator="notEqual">
      <formula>G16</formula>
    </cfRule>
    <cfRule type="cellIs" dxfId="2100" priority="118" operator="equal">
      <formula>G16</formula>
    </cfRule>
  </conditionalFormatting>
  <conditionalFormatting sqref="K17">
    <cfRule type="cellIs" dxfId="2099" priority="115" operator="notEqual">
      <formula>G17</formula>
    </cfRule>
    <cfRule type="cellIs" dxfId="2098" priority="116" operator="equal">
      <formula>G17</formula>
    </cfRule>
  </conditionalFormatting>
  <conditionalFormatting sqref="K18">
    <cfRule type="cellIs" dxfId="2097" priority="113" operator="notEqual">
      <formula>G18</formula>
    </cfRule>
    <cfRule type="cellIs" dxfId="2096" priority="114" operator="equal">
      <formula>G18</formula>
    </cfRule>
  </conditionalFormatting>
  <conditionalFormatting sqref="K19">
    <cfRule type="cellIs" dxfId="2095" priority="111" operator="notEqual">
      <formula>G19</formula>
    </cfRule>
    <cfRule type="cellIs" dxfId="2094" priority="112" operator="equal">
      <formula>G19</formula>
    </cfRule>
  </conditionalFormatting>
  <conditionalFormatting sqref="K20">
    <cfRule type="cellIs" dxfId="2093" priority="109" operator="notEqual">
      <formula>G20</formula>
    </cfRule>
    <cfRule type="cellIs" dxfId="2092" priority="110" operator="equal">
      <formula>G20</formula>
    </cfRule>
  </conditionalFormatting>
  <conditionalFormatting sqref="K21">
    <cfRule type="cellIs" dxfId="2091" priority="107" operator="notEqual">
      <formula>G21</formula>
    </cfRule>
    <cfRule type="cellIs" dxfId="2090" priority="108" operator="equal">
      <formula>G21</formula>
    </cfRule>
  </conditionalFormatting>
  <conditionalFormatting sqref="K22">
    <cfRule type="cellIs" dxfId="2089" priority="105" operator="notEqual">
      <formula>G22</formula>
    </cfRule>
    <cfRule type="cellIs" dxfId="2088" priority="106" operator="equal">
      <formula>G22</formula>
    </cfRule>
  </conditionalFormatting>
  <conditionalFormatting sqref="K23">
    <cfRule type="cellIs" dxfId="2087" priority="103" operator="notEqual">
      <formula>G23</formula>
    </cfRule>
    <cfRule type="cellIs" dxfId="2086" priority="104" operator="equal">
      <formula>G23</formula>
    </cfRule>
  </conditionalFormatting>
  <conditionalFormatting sqref="K24">
    <cfRule type="cellIs" dxfId="2085" priority="101" operator="notEqual">
      <formula>G24</formula>
    </cfRule>
    <cfRule type="cellIs" dxfId="2084" priority="102" operator="equal">
      <formula>G24</formula>
    </cfRule>
  </conditionalFormatting>
  <conditionalFormatting sqref="K26">
    <cfRule type="cellIs" dxfId="2083" priority="99" operator="notEqual">
      <formula>G26</formula>
    </cfRule>
    <cfRule type="cellIs" dxfId="2082" priority="100" operator="equal">
      <formula>G26</formula>
    </cfRule>
  </conditionalFormatting>
  <conditionalFormatting sqref="K27">
    <cfRule type="cellIs" dxfId="2081" priority="97" operator="notEqual">
      <formula>G27</formula>
    </cfRule>
    <cfRule type="cellIs" dxfId="2080" priority="98" operator="equal">
      <formula>G27</formula>
    </cfRule>
  </conditionalFormatting>
  <conditionalFormatting sqref="K28">
    <cfRule type="cellIs" dxfId="2079" priority="95" operator="notEqual">
      <formula>G28</formula>
    </cfRule>
    <cfRule type="cellIs" dxfId="2078" priority="96" operator="equal">
      <formula>G28</formula>
    </cfRule>
  </conditionalFormatting>
  <conditionalFormatting sqref="K29">
    <cfRule type="cellIs" dxfId="2077" priority="93" operator="notEqual">
      <formula>G29</formula>
    </cfRule>
    <cfRule type="cellIs" dxfId="2076" priority="94" operator="equal">
      <formula>G29</formula>
    </cfRule>
  </conditionalFormatting>
  <conditionalFormatting sqref="K30">
    <cfRule type="cellIs" dxfId="2075" priority="91" operator="notEqual">
      <formula>G30</formula>
    </cfRule>
    <cfRule type="cellIs" dxfId="2074" priority="92" operator="equal">
      <formula>G30</formula>
    </cfRule>
  </conditionalFormatting>
  <conditionalFormatting sqref="K31">
    <cfRule type="cellIs" dxfId="2073" priority="89" operator="notEqual">
      <formula>G31</formula>
    </cfRule>
    <cfRule type="cellIs" dxfId="2072" priority="90" operator="equal">
      <formula>G31</formula>
    </cfRule>
  </conditionalFormatting>
  <conditionalFormatting sqref="K32">
    <cfRule type="cellIs" dxfId="2071" priority="87" operator="notEqual">
      <formula>G32</formula>
    </cfRule>
    <cfRule type="cellIs" dxfId="2070" priority="88" operator="equal">
      <formula>G32</formula>
    </cfRule>
  </conditionalFormatting>
  <conditionalFormatting sqref="K33">
    <cfRule type="cellIs" dxfId="2069" priority="85" operator="notEqual">
      <formula>G33</formula>
    </cfRule>
    <cfRule type="cellIs" dxfId="2068" priority="86" operator="equal">
      <formula>G33</formula>
    </cfRule>
  </conditionalFormatting>
  <conditionalFormatting sqref="K34">
    <cfRule type="cellIs" dxfId="2067" priority="83" operator="notEqual">
      <formula>G34</formula>
    </cfRule>
    <cfRule type="cellIs" dxfId="2066" priority="84" operator="equal">
      <formula>G34</formula>
    </cfRule>
  </conditionalFormatting>
  <conditionalFormatting sqref="K35">
    <cfRule type="cellIs" dxfId="2065" priority="81" operator="notEqual">
      <formula>G35</formula>
    </cfRule>
    <cfRule type="cellIs" dxfId="2064" priority="82" operator="equal">
      <formula>G35</formula>
    </cfRule>
  </conditionalFormatting>
  <conditionalFormatting sqref="K36">
    <cfRule type="cellIs" dxfId="2063" priority="79" operator="notEqual">
      <formula>G36</formula>
    </cfRule>
    <cfRule type="cellIs" dxfId="2062" priority="80" operator="equal">
      <formula>G36</formula>
    </cfRule>
  </conditionalFormatting>
  <conditionalFormatting sqref="K37">
    <cfRule type="cellIs" dxfId="2061" priority="77" operator="notEqual">
      <formula>G37</formula>
    </cfRule>
    <cfRule type="cellIs" dxfId="2060" priority="78" operator="equal">
      <formula>G37</formula>
    </cfRule>
  </conditionalFormatting>
  <conditionalFormatting sqref="K38">
    <cfRule type="cellIs" dxfId="2059" priority="75" operator="notEqual">
      <formula>G38</formula>
    </cfRule>
    <cfRule type="cellIs" dxfId="2058" priority="76" operator="equal">
      <formula>G38</formula>
    </cfRule>
  </conditionalFormatting>
  <conditionalFormatting sqref="K39">
    <cfRule type="cellIs" dxfId="2057" priority="73" operator="notEqual">
      <formula>G39</formula>
    </cfRule>
    <cfRule type="cellIs" dxfId="2056" priority="74" operator="equal">
      <formula>G39</formula>
    </cfRule>
  </conditionalFormatting>
  <conditionalFormatting sqref="K40">
    <cfRule type="cellIs" dxfId="2055" priority="71" operator="notEqual">
      <formula>G40</formula>
    </cfRule>
    <cfRule type="cellIs" dxfId="2054" priority="72" operator="equal">
      <formula>G40</formula>
    </cfRule>
  </conditionalFormatting>
  <conditionalFormatting sqref="K41">
    <cfRule type="cellIs" dxfId="2053" priority="69" operator="notEqual">
      <formula>G41</formula>
    </cfRule>
    <cfRule type="cellIs" dxfId="2052" priority="70" operator="equal">
      <formula>G41</formula>
    </cfRule>
  </conditionalFormatting>
  <conditionalFormatting sqref="K43">
    <cfRule type="cellIs" dxfId="2051" priority="67" operator="notEqual">
      <formula>G43</formula>
    </cfRule>
    <cfRule type="cellIs" dxfId="2050" priority="68" operator="equal">
      <formula>G43</formula>
    </cfRule>
  </conditionalFormatting>
  <conditionalFormatting sqref="K44">
    <cfRule type="cellIs" dxfId="2049" priority="65" operator="notEqual">
      <formula>G44</formula>
    </cfRule>
    <cfRule type="cellIs" dxfId="2048" priority="66" operator="equal">
      <formula>G44</formula>
    </cfRule>
  </conditionalFormatting>
  <conditionalFormatting sqref="K45">
    <cfRule type="cellIs" dxfId="2047" priority="63" operator="notEqual">
      <formula>G45</formula>
    </cfRule>
    <cfRule type="cellIs" dxfId="2046" priority="64" operator="equal">
      <formula>G45</formula>
    </cfRule>
  </conditionalFormatting>
  <conditionalFormatting sqref="K46">
    <cfRule type="cellIs" dxfId="2045" priority="61" operator="notEqual">
      <formula>G46</formula>
    </cfRule>
    <cfRule type="cellIs" dxfId="2044" priority="62" operator="equal">
      <formula>G46</formula>
    </cfRule>
  </conditionalFormatting>
  <conditionalFormatting sqref="K47">
    <cfRule type="cellIs" dxfId="2043" priority="59" operator="notEqual">
      <formula>G47</formula>
    </cfRule>
    <cfRule type="cellIs" dxfId="2042" priority="60" operator="equal">
      <formula>G47</formula>
    </cfRule>
  </conditionalFormatting>
  <conditionalFormatting sqref="K48">
    <cfRule type="cellIs" dxfId="2041" priority="57" operator="notEqual">
      <formula>G48</formula>
    </cfRule>
    <cfRule type="cellIs" dxfId="2040" priority="58" operator="equal">
      <formula>G48</formula>
    </cfRule>
  </conditionalFormatting>
  <conditionalFormatting sqref="K49">
    <cfRule type="cellIs" dxfId="2039" priority="55" operator="notEqual">
      <formula>G49</formula>
    </cfRule>
    <cfRule type="cellIs" dxfId="2038" priority="56" operator="equal">
      <formula>G49</formula>
    </cfRule>
  </conditionalFormatting>
  <conditionalFormatting sqref="K50">
    <cfRule type="cellIs" dxfId="2037" priority="53" operator="notEqual">
      <formula>G50</formula>
    </cfRule>
    <cfRule type="cellIs" dxfId="2036" priority="54" operator="equal">
      <formula>G50</formula>
    </cfRule>
  </conditionalFormatting>
  <conditionalFormatting sqref="K51">
    <cfRule type="cellIs" dxfId="2035" priority="51" operator="notEqual">
      <formula>G51</formula>
    </cfRule>
    <cfRule type="cellIs" dxfId="2034" priority="52" operator="equal">
      <formula>G51</formula>
    </cfRule>
  </conditionalFormatting>
  <conditionalFormatting sqref="K52">
    <cfRule type="cellIs" dxfId="2033" priority="49" operator="notEqual">
      <formula>G52</formula>
    </cfRule>
    <cfRule type="cellIs" dxfId="2032" priority="50" operator="equal">
      <formula>G52</formula>
    </cfRule>
  </conditionalFormatting>
  <conditionalFormatting sqref="K53">
    <cfRule type="cellIs" dxfId="2031" priority="47" operator="notEqual">
      <formula>G53</formula>
    </cfRule>
    <cfRule type="cellIs" dxfId="2030" priority="48" operator="equal">
      <formula>G53</formula>
    </cfRule>
  </conditionalFormatting>
  <conditionalFormatting sqref="K54">
    <cfRule type="cellIs" dxfId="2029" priority="45" operator="notEqual">
      <formula>G54</formula>
    </cfRule>
    <cfRule type="cellIs" dxfId="2028" priority="46" operator="equal">
      <formula>G54</formula>
    </cfRule>
  </conditionalFormatting>
  <conditionalFormatting sqref="K55">
    <cfRule type="cellIs" dxfId="2027" priority="43" operator="notEqual">
      <formula>G55</formula>
    </cfRule>
    <cfRule type="cellIs" dxfId="2026" priority="44" operator="equal">
      <formula>G55</formula>
    </cfRule>
  </conditionalFormatting>
  <conditionalFormatting sqref="K56">
    <cfRule type="cellIs" dxfId="2025" priority="41" operator="notEqual">
      <formula>G56</formula>
    </cfRule>
    <cfRule type="cellIs" dxfId="2024" priority="42" operator="equal">
      <formula>G56</formula>
    </cfRule>
  </conditionalFormatting>
  <conditionalFormatting sqref="K57">
    <cfRule type="cellIs" dxfId="2023" priority="39" operator="notEqual">
      <formula>G57</formula>
    </cfRule>
    <cfRule type="cellIs" dxfId="2022" priority="40" operator="equal">
      <formula>G57</formula>
    </cfRule>
  </conditionalFormatting>
  <conditionalFormatting sqref="K58">
    <cfRule type="cellIs" dxfId="2021" priority="37" operator="notEqual">
      <formula>G58</formula>
    </cfRule>
    <cfRule type="cellIs" dxfId="2020" priority="38" operator="equal">
      <formula>G58</formula>
    </cfRule>
  </conditionalFormatting>
  <conditionalFormatting sqref="K59">
    <cfRule type="cellIs" dxfId="2019" priority="35" operator="notEqual">
      <formula>G59</formula>
    </cfRule>
    <cfRule type="cellIs" dxfId="2018" priority="36" operator="equal">
      <formula>G59</formula>
    </cfRule>
  </conditionalFormatting>
  <conditionalFormatting sqref="K60">
    <cfRule type="cellIs" dxfId="2017" priority="33" operator="notEqual">
      <formula>G60</formula>
    </cfRule>
    <cfRule type="cellIs" dxfId="2016" priority="34" operator="equal">
      <formula>G60</formula>
    </cfRule>
  </conditionalFormatting>
  <conditionalFormatting sqref="K61">
    <cfRule type="cellIs" dxfId="2015" priority="31" operator="notEqual">
      <formula>G61</formula>
    </cfRule>
    <cfRule type="cellIs" dxfId="2014" priority="32" operator="equal">
      <formula>G61</formula>
    </cfRule>
  </conditionalFormatting>
  <conditionalFormatting sqref="K62">
    <cfRule type="cellIs" dxfId="2013" priority="29" operator="notEqual">
      <formula>G62</formula>
    </cfRule>
    <cfRule type="cellIs" dxfId="2012" priority="30" operator="equal">
      <formula>G62</formula>
    </cfRule>
  </conditionalFormatting>
  <conditionalFormatting sqref="K63">
    <cfRule type="cellIs" dxfId="2011" priority="27" operator="notEqual">
      <formula>G63</formula>
    </cfRule>
    <cfRule type="cellIs" dxfId="2010" priority="28" operator="equal">
      <formula>G63</formula>
    </cfRule>
  </conditionalFormatting>
  <conditionalFormatting sqref="K67">
    <cfRule type="cellIs" dxfId="2009" priority="25" operator="notEqual">
      <formula>G67</formula>
    </cfRule>
    <cfRule type="cellIs" dxfId="2008" priority="26" operator="equal">
      <formula>G67</formula>
    </cfRule>
  </conditionalFormatting>
  <conditionalFormatting sqref="K68">
    <cfRule type="cellIs" dxfId="2007" priority="23" operator="notEqual">
      <formula>G68</formula>
    </cfRule>
    <cfRule type="cellIs" dxfId="2006" priority="24" operator="equal">
      <formula>G68</formula>
    </cfRule>
  </conditionalFormatting>
  <conditionalFormatting sqref="K69">
    <cfRule type="cellIs" dxfId="2005" priority="21" operator="notEqual">
      <formula>G69</formula>
    </cfRule>
    <cfRule type="cellIs" dxfId="2004" priority="22" operator="equal">
      <formula>G69</formula>
    </cfRule>
  </conditionalFormatting>
  <conditionalFormatting sqref="K71">
    <cfRule type="cellIs" dxfId="2003" priority="19" operator="notEqual">
      <formula>G71</formula>
    </cfRule>
    <cfRule type="cellIs" dxfId="2002" priority="20" operator="equal">
      <formula>G71</formula>
    </cfRule>
  </conditionalFormatting>
  <conditionalFormatting sqref="K72">
    <cfRule type="cellIs" dxfId="2001" priority="17" operator="notEqual">
      <formula>G72</formula>
    </cfRule>
    <cfRule type="cellIs" dxfId="2000" priority="18" operator="equal">
      <formula>G72</formula>
    </cfRule>
  </conditionalFormatting>
  <conditionalFormatting sqref="K73">
    <cfRule type="cellIs" dxfId="1999" priority="15" operator="notEqual">
      <formula>G73</formula>
    </cfRule>
    <cfRule type="cellIs" dxfId="1998" priority="16" operator="equal">
      <formula>G73</formula>
    </cfRule>
  </conditionalFormatting>
  <conditionalFormatting sqref="K76">
    <cfRule type="cellIs" dxfId="1997" priority="13" operator="notEqual">
      <formula>G76</formula>
    </cfRule>
    <cfRule type="cellIs" dxfId="1996" priority="14" operator="equal">
      <formula>G76</formula>
    </cfRule>
  </conditionalFormatting>
  <conditionalFormatting sqref="K9">
    <cfRule type="cellIs" dxfId="1995" priority="131" operator="notEqual">
      <formula>G9</formula>
    </cfRule>
    <cfRule type="cellIs" dxfId="1994" priority="132" operator="equal">
      <formula>G9</formula>
    </cfRule>
  </conditionalFormatting>
  <conditionalFormatting sqref="K10">
    <cfRule type="cellIs" dxfId="1993" priority="129" operator="notEqual">
      <formula>G10</formula>
    </cfRule>
    <cfRule type="cellIs" dxfId="1992" priority="130" operator="equal">
      <formula>G10</formula>
    </cfRule>
  </conditionalFormatting>
  <conditionalFormatting sqref="K11">
    <cfRule type="cellIs" dxfId="1991" priority="127" operator="notEqual">
      <formula>G11</formula>
    </cfRule>
    <cfRule type="cellIs" dxfId="1990" priority="128" operator="equal">
      <formula>G11</formula>
    </cfRule>
  </conditionalFormatting>
  <conditionalFormatting sqref="K12">
    <cfRule type="cellIs" dxfId="1989" priority="125" operator="notEqual">
      <formula>G12</formula>
    </cfRule>
    <cfRule type="cellIs" dxfId="1988" priority="126" operator="equal">
      <formula>G12</formula>
    </cfRule>
  </conditionalFormatting>
  <conditionalFormatting sqref="K13">
    <cfRule type="cellIs" dxfId="1987" priority="123" operator="notEqual">
      <formula>G13</formula>
    </cfRule>
    <cfRule type="cellIs" dxfId="1986" priority="124" operator="equal">
      <formula>G13</formula>
    </cfRule>
  </conditionalFormatting>
  <conditionalFormatting sqref="K14">
    <cfRule type="cellIs" dxfId="1985" priority="121" operator="notEqual">
      <formula>G14</formula>
    </cfRule>
    <cfRule type="cellIs" dxfId="1984" priority="122" operator="equal">
      <formula>G14</formula>
    </cfRule>
  </conditionalFormatting>
  <conditionalFormatting sqref="K15">
    <cfRule type="cellIs" dxfId="1983" priority="119" operator="notEqual">
      <formula>G15</formula>
    </cfRule>
    <cfRule type="cellIs" dxfId="1982" priority="120" operator="equal">
      <formula>G15</formula>
    </cfRule>
  </conditionalFormatting>
  <conditionalFormatting sqref="G76">
    <cfRule type="cellIs" dxfId="1981" priority="11" operator="notEqual">
      <formula>$G$77</formula>
    </cfRule>
    <cfRule type="cellIs" dxfId="198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F7514536-1B13-463C-A0CC-A9DCD231E5C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9F541A5-43D7-41EE-B766-9F51FB30124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9A202E41-F745-41BD-8528-BB23B7ED5265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4F4799C0-DC5F-42D0-8C76-A37812D53EF0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4CD0614-2146-4C88-94F9-B1FE5D884734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9B94E98-849B-4302-980C-BF9356D332C9}">
            <xm:f>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Detail'!#REF!+'D:\Finance\Work\Reports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F0DE3B11-E338-4DBF-AC0A-C4168F56EEB6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59E694C7-6E19-4858-B443-F1EE70B9FF5F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E04FA8F-3D16-4DD0-B0B2-A43CE1307D1A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54215B49-725C-48AC-85A1-38B207ED8178}">
            <xm:f>'D:\Finance\Work\Reports &amp; Surveys\Cost Analysis\Cost Analysis - 2012-2013\Received from Colleges\Lake Sumter\Original\[13 Lake-Sumter 2012-13 CA2 9-12-13.xlsx]CA2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2982099.62</v>
      </c>
      <c r="H8" s="10"/>
      <c r="I8" s="90">
        <v>1525605.8879999998</v>
      </c>
      <c r="J8" s="90">
        <v>1456493.7320000001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3760.85</v>
      </c>
      <c r="H10" s="17" t="s">
        <v>15</v>
      </c>
      <c r="I10" s="91">
        <v>3760.85</v>
      </c>
      <c r="J10" s="91"/>
      <c r="K10" s="90">
        <v>3760.85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566225.71000000008</v>
      </c>
      <c r="H11" s="17" t="s">
        <v>59</v>
      </c>
      <c r="I11" s="91">
        <v>454458.97000000003</v>
      </c>
      <c r="J11" s="91">
        <v>111766.74</v>
      </c>
      <c r="K11" s="90">
        <v>566225.71000000008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864001.27</v>
      </c>
      <c r="H13" s="17" t="s">
        <v>59</v>
      </c>
      <c r="I13" s="91">
        <v>145076.04999999999</v>
      </c>
      <c r="J13" s="91">
        <v>718925.22</v>
      </c>
      <c r="K13" s="90">
        <v>864001.27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573024.21</v>
      </c>
      <c r="H14" s="17" t="s">
        <v>59</v>
      </c>
      <c r="I14" s="91">
        <v>57302.929999999935</v>
      </c>
      <c r="J14" s="91">
        <v>515721.28</v>
      </c>
      <c r="K14" s="90">
        <v>573024.21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973.98</v>
      </c>
      <c r="H15" s="17" t="s">
        <v>59</v>
      </c>
      <c r="I15" s="91">
        <v>486.99</v>
      </c>
      <c r="J15" s="91">
        <v>486.99</v>
      </c>
      <c r="K15" s="90">
        <v>973.98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283896.11</v>
      </c>
      <c r="H17" s="17" t="s">
        <v>59</v>
      </c>
      <c r="I17" s="91">
        <v>232789.29</v>
      </c>
      <c r="J17" s="91">
        <v>51106.82</v>
      </c>
      <c r="K17" s="90">
        <v>283896.11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249052.61</v>
      </c>
      <c r="H18" s="17" t="s">
        <v>15</v>
      </c>
      <c r="I18" s="91">
        <v>249052.61</v>
      </c>
      <c r="J18" s="91"/>
      <c r="K18" s="90">
        <v>249052.61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0</v>
      </c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373206.68</v>
      </c>
      <c r="H20" s="17" t="s">
        <v>15</v>
      </c>
      <c r="I20" s="91">
        <v>373206.68</v>
      </c>
      <c r="J20" s="91"/>
      <c r="K20" s="90">
        <v>373206.68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50778.43</v>
      </c>
      <c r="H21" s="17" t="s">
        <v>24</v>
      </c>
      <c r="I21" s="91"/>
      <c r="J21" s="91">
        <v>50778.43</v>
      </c>
      <c r="K21" s="90">
        <v>50778.43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3649.03</v>
      </c>
      <c r="H22" s="17" t="s">
        <v>24</v>
      </c>
      <c r="I22" s="91"/>
      <c r="J22" s="91">
        <v>3649.03</v>
      </c>
      <c r="K22" s="90">
        <v>3649.03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13530.740000000002</v>
      </c>
      <c r="H23" s="17" t="s">
        <v>59</v>
      </c>
      <c r="I23" s="91">
        <v>9471.518</v>
      </c>
      <c r="J23" s="91">
        <v>4059.2220000000016</v>
      </c>
      <c r="K23" s="90">
        <v>13530.740000000002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1235079.3500000001</v>
      </c>
      <c r="H25" s="10"/>
      <c r="I25" s="90">
        <v>839548.35700000008</v>
      </c>
      <c r="J25" s="90">
        <v>395530.99299999996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872381.93</v>
      </c>
      <c r="H28" s="17" t="s">
        <v>59</v>
      </c>
      <c r="I28" s="91">
        <v>785143.73700000008</v>
      </c>
      <c r="J28" s="91">
        <v>87238.19299999997</v>
      </c>
      <c r="K28" s="90">
        <v>872381.93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ht="15.75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80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362697.42</v>
      </c>
      <c r="H32" s="17" t="s">
        <v>59</v>
      </c>
      <c r="I32" s="91">
        <v>54404.619999999995</v>
      </c>
      <c r="J32" s="91">
        <v>308292.8</v>
      </c>
      <c r="K32" s="90">
        <v>362697.42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6492619.1699999999</v>
      </c>
      <c r="H42" s="10"/>
      <c r="I42" s="90">
        <v>859190.78999999992</v>
      </c>
      <c r="J42" s="90">
        <v>5633428.3799999999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3623678.52</v>
      </c>
      <c r="H44" s="17" t="s">
        <v>59</v>
      </c>
      <c r="I44" s="91">
        <v>181183.88999999998</v>
      </c>
      <c r="J44" s="91">
        <v>3442494.63</v>
      </c>
      <c r="K44" s="90">
        <v>3623678.52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23812.960000000003</v>
      </c>
      <c r="H45" s="17" t="s">
        <v>59</v>
      </c>
      <c r="I45" s="91">
        <v>1190.6500000000001</v>
      </c>
      <c r="J45" s="91">
        <v>22622.31</v>
      </c>
      <c r="K45" s="90">
        <v>23812.960000000003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0</v>
      </c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780030</v>
      </c>
      <c r="H47" s="17" t="s">
        <v>59</v>
      </c>
      <c r="I47" s="91">
        <v>390015</v>
      </c>
      <c r="J47" s="91">
        <v>390015</v>
      </c>
      <c r="K47" s="90">
        <v>780030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0</v>
      </c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159802.01999999999</v>
      </c>
      <c r="H49" s="17" t="s">
        <v>59</v>
      </c>
      <c r="I49" s="91">
        <v>79901.009999999995</v>
      </c>
      <c r="J49" s="91">
        <v>79901.009999999995</v>
      </c>
      <c r="K49" s="90">
        <v>159802.01999999999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0</v>
      </c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>
        <v>0</v>
      </c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3929.7</v>
      </c>
      <c r="H52" s="17" t="s">
        <v>15</v>
      </c>
      <c r="I52" s="91">
        <v>3929.7</v>
      </c>
      <c r="J52" s="91"/>
      <c r="K52" s="90">
        <v>3929.7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90905.98</v>
      </c>
      <c r="H53" s="17" t="s">
        <v>15</v>
      </c>
      <c r="I53" s="91">
        <v>90905.98</v>
      </c>
      <c r="J53" s="91">
        <v>0</v>
      </c>
      <c r="K53" s="90">
        <v>90905.98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91518.45</v>
      </c>
      <c r="H54" s="17" t="s">
        <v>59</v>
      </c>
      <c r="I54" s="91">
        <v>4575.92</v>
      </c>
      <c r="J54" s="91">
        <v>86942.53</v>
      </c>
      <c r="K54" s="90">
        <v>91518.45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178375.8</v>
      </c>
      <c r="H55" s="17" t="s">
        <v>59</v>
      </c>
      <c r="I55" s="91">
        <v>8918.7900000000009</v>
      </c>
      <c r="J55" s="91">
        <v>169457.00999999998</v>
      </c>
      <c r="K55" s="90">
        <v>178375.8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199100.43</v>
      </c>
      <c r="H56" s="17" t="s">
        <v>59</v>
      </c>
      <c r="I56" s="91">
        <v>9955.07</v>
      </c>
      <c r="J56" s="91">
        <v>189145.36</v>
      </c>
      <c r="K56" s="90">
        <v>199100.43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66440.600000000006</v>
      </c>
      <c r="H57" s="17" t="s">
        <v>59</v>
      </c>
      <c r="I57" s="91">
        <v>3322.03</v>
      </c>
      <c r="J57" s="91">
        <v>63118.57</v>
      </c>
      <c r="K57" s="90">
        <v>66440.600000000006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0</v>
      </c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1204</v>
      </c>
      <c r="H59" s="17" t="s">
        <v>59</v>
      </c>
      <c r="I59" s="91">
        <v>60.2</v>
      </c>
      <c r="J59" s="91">
        <v>1143.8</v>
      </c>
      <c r="K59" s="90">
        <v>1204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1192.0899999999999</v>
      </c>
      <c r="H60" s="17" t="s">
        <v>59</v>
      </c>
      <c r="I60" s="91">
        <v>59.6</v>
      </c>
      <c r="J60" s="91">
        <v>1132.49</v>
      </c>
      <c r="K60" s="90">
        <v>1192.0899999999999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56597.46</v>
      </c>
      <c r="H61" s="17" t="s">
        <v>59</v>
      </c>
      <c r="I61" s="91">
        <v>28298.73</v>
      </c>
      <c r="J61" s="91">
        <v>28298.73</v>
      </c>
      <c r="K61" s="90">
        <v>56597.46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1137484.3199999998</v>
      </c>
      <c r="H62" s="17" t="s">
        <v>59</v>
      </c>
      <c r="I62" s="91">
        <v>56874.22</v>
      </c>
      <c r="J62" s="91">
        <v>1080610.0999999999</v>
      </c>
      <c r="K62" s="90">
        <v>1137484.3199999998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78546.84</v>
      </c>
      <c r="H63" s="17" t="s">
        <v>24</v>
      </c>
      <c r="I63" s="91"/>
      <c r="J63" s="91">
        <v>78546.84</v>
      </c>
      <c r="K63" s="90">
        <v>78546.84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1999675.39</v>
      </c>
      <c r="H70" s="10"/>
      <c r="I70" s="90">
        <v>539311.96</v>
      </c>
      <c r="J70" s="90">
        <v>1460363.43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1354026.39</v>
      </c>
      <c r="H72" s="17" t="s">
        <v>59</v>
      </c>
      <c r="I72" s="91">
        <v>539311.96</v>
      </c>
      <c r="J72" s="91">
        <v>814714.42999999993</v>
      </c>
      <c r="K72" s="90">
        <v>1354026.39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645649</v>
      </c>
      <c r="H73" s="17" t="s">
        <v>24</v>
      </c>
      <c r="I73" s="91"/>
      <c r="J73" s="91">
        <v>645649</v>
      </c>
      <c r="K73" s="90">
        <v>645649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12709473.530000001</v>
      </c>
      <c r="H76" s="26"/>
      <c r="I76" s="94">
        <v>3763656.9950000001</v>
      </c>
      <c r="J76" s="94">
        <v>8945816.5350000001</v>
      </c>
      <c r="K76" s="90">
        <v>12709473.530000001</v>
      </c>
      <c r="L76" s="27"/>
    </row>
    <row r="77" spans="1:12" ht="15.75" x14ac:dyDescent="0.25">
      <c r="F77" s="83" t="s">
        <v>200</v>
      </c>
      <c r="G77" s="95">
        <v>12709473.530000001</v>
      </c>
      <c r="H77" s="14"/>
      <c r="I77" s="85">
        <v>0.29613004709566437</v>
      </c>
      <c r="J77" s="85">
        <v>0.70386995290433552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44887752.378866985</v>
      </c>
      <c r="J83" s="87">
        <v>8.3845966784737436E-2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969" priority="131" operator="notEqual">
      <formula>G9</formula>
    </cfRule>
    <cfRule type="cellIs" dxfId="1968" priority="132" operator="equal">
      <formula>G9</formula>
    </cfRule>
  </conditionalFormatting>
  <conditionalFormatting sqref="K76">
    <cfRule type="cellIs" dxfId="1967" priority="13" operator="notEqual">
      <formula>G76</formula>
    </cfRule>
    <cfRule type="cellIs" dxfId="1966" priority="14" operator="equal">
      <formula>G76</formula>
    </cfRule>
  </conditionalFormatting>
  <conditionalFormatting sqref="K10">
    <cfRule type="cellIs" dxfId="1965" priority="129" operator="notEqual">
      <formula>G10</formula>
    </cfRule>
    <cfRule type="cellIs" dxfId="1964" priority="130" operator="equal">
      <formula>G10</formula>
    </cfRule>
  </conditionalFormatting>
  <conditionalFormatting sqref="K11">
    <cfRule type="cellIs" dxfId="1963" priority="127" operator="notEqual">
      <formula>G11</formula>
    </cfRule>
    <cfRule type="cellIs" dxfId="1962" priority="128" operator="equal">
      <formula>G11</formula>
    </cfRule>
  </conditionalFormatting>
  <conditionalFormatting sqref="K12">
    <cfRule type="cellIs" dxfId="1961" priority="125" operator="notEqual">
      <formula>G12</formula>
    </cfRule>
    <cfRule type="cellIs" dxfId="1960" priority="126" operator="equal">
      <formula>G12</formula>
    </cfRule>
  </conditionalFormatting>
  <conditionalFormatting sqref="K13">
    <cfRule type="cellIs" dxfId="1959" priority="123" operator="notEqual">
      <formula>G13</formula>
    </cfRule>
    <cfRule type="cellIs" dxfId="1958" priority="124" operator="equal">
      <formula>G13</formula>
    </cfRule>
  </conditionalFormatting>
  <conditionalFormatting sqref="K14">
    <cfRule type="cellIs" dxfId="1957" priority="121" operator="notEqual">
      <formula>G14</formula>
    </cfRule>
    <cfRule type="cellIs" dxfId="1956" priority="122" operator="equal">
      <formula>G14</formula>
    </cfRule>
  </conditionalFormatting>
  <conditionalFormatting sqref="K15">
    <cfRule type="cellIs" dxfId="1955" priority="119" operator="notEqual">
      <formula>G15</formula>
    </cfRule>
    <cfRule type="cellIs" dxfId="1954" priority="120" operator="equal">
      <formula>G15</formula>
    </cfRule>
  </conditionalFormatting>
  <conditionalFormatting sqref="K16">
    <cfRule type="cellIs" dxfId="1953" priority="117" operator="notEqual">
      <formula>G16</formula>
    </cfRule>
    <cfRule type="cellIs" dxfId="1952" priority="118" operator="equal">
      <formula>G16</formula>
    </cfRule>
  </conditionalFormatting>
  <conditionalFormatting sqref="K17">
    <cfRule type="cellIs" dxfId="1951" priority="115" operator="notEqual">
      <formula>G17</formula>
    </cfRule>
    <cfRule type="cellIs" dxfId="1950" priority="116" operator="equal">
      <formula>G17</formula>
    </cfRule>
  </conditionalFormatting>
  <conditionalFormatting sqref="K18">
    <cfRule type="cellIs" dxfId="1949" priority="113" operator="notEqual">
      <formula>G18</formula>
    </cfRule>
    <cfRule type="cellIs" dxfId="1948" priority="114" operator="equal">
      <formula>G18</formula>
    </cfRule>
  </conditionalFormatting>
  <conditionalFormatting sqref="K19">
    <cfRule type="cellIs" dxfId="1947" priority="111" operator="notEqual">
      <formula>G19</formula>
    </cfRule>
    <cfRule type="cellIs" dxfId="1946" priority="112" operator="equal">
      <formula>G19</formula>
    </cfRule>
  </conditionalFormatting>
  <conditionalFormatting sqref="K20">
    <cfRule type="cellIs" dxfId="1945" priority="109" operator="notEqual">
      <formula>G20</formula>
    </cfRule>
    <cfRule type="cellIs" dxfId="1944" priority="110" operator="equal">
      <formula>G20</formula>
    </cfRule>
  </conditionalFormatting>
  <conditionalFormatting sqref="K21">
    <cfRule type="cellIs" dxfId="1943" priority="107" operator="notEqual">
      <formula>G21</formula>
    </cfRule>
    <cfRule type="cellIs" dxfId="1942" priority="108" operator="equal">
      <formula>G21</formula>
    </cfRule>
  </conditionalFormatting>
  <conditionalFormatting sqref="K22">
    <cfRule type="cellIs" dxfId="1941" priority="105" operator="notEqual">
      <formula>G22</formula>
    </cfRule>
    <cfRule type="cellIs" dxfId="1940" priority="106" operator="equal">
      <formula>G22</formula>
    </cfRule>
  </conditionalFormatting>
  <conditionalFormatting sqref="K23">
    <cfRule type="cellIs" dxfId="1939" priority="103" operator="notEqual">
      <formula>G23</formula>
    </cfRule>
    <cfRule type="cellIs" dxfId="1938" priority="104" operator="equal">
      <formula>G23</formula>
    </cfRule>
  </conditionalFormatting>
  <conditionalFormatting sqref="K24">
    <cfRule type="cellIs" dxfId="1937" priority="101" operator="notEqual">
      <formula>G24</formula>
    </cfRule>
    <cfRule type="cellIs" dxfId="1936" priority="102" operator="equal">
      <formula>G24</formula>
    </cfRule>
  </conditionalFormatting>
  <conditionalFormatting sqref="K26">
    <cfRule type="cellIs" dxfId="1935" priority="99" operator="notEqual">
      <formula>G26</formula>
    </cfRule>
    <cfRule type="cellIs" dxfId="1934" priority="100" operator="equal">
      <formula>G26</formula>
    </cfRule>
  </conditionalFormatting>
  <conditionalFormatting sqref="K27">
    <cfRule type="cellIs" dxfId="1933" priority="97" operator="notEqual">
      <formula>G27</formula>
    </cfRule>
    <cfRule type="cellIs" dxfId="1932" priority="98" operator="equal">
      <formula>G27</formula>
    </cfRule>
  </conditionalFormatting>
  <conditionalFormatting sqref="K28">
    <cfRule type="cellIs" dxfId="1931" priority="95" operator="notEqual">
      <formula>G28</formula>
    </cfRule>
    <cfRule type="cellIs" dxfId="1930" priority="96" operator="equal">
      <formula>G28</formula>
    </cfRule>
  </conditionalFormatting>
  <conditionalFormatting sqref="K29">
    <cfRule type="cellIs" dxfId="1929" priority="93" operator="notEqual">
      <formula>G29</formula>
    </cfRule>
    <cfRule type="cellIs" dxfId="1928" priority="94" operator="equal">
      <formula>G29</formula>
    </cfRule>
  </conditionalFormatting>
  <conditionalFormatting sqref="K30">
    <cfRule type="cellIs" dxfId="1927" priority="91" operator="notEqual">
      <formula>G30</formula>
    </cfRule>
    <cfRule type="cellIs" dxfId="1926" priority="92" operator="equal">
      <formula>G30</formula>
    </cfRule>
  </conditionalFormatting>
  <conditionalFormatting sqref="K31">
    <cfRule type="cellIs" dxfId="1925" priority="89" operator="notEqual">
      <formula>G31</formula>
    </cfRule>
    <cfRule type="cellIs" dxfId="1924" priority="90" operator="equal">
      <formula>G31</formula>
    </cfRule>
  </conditionalFormatting>
  <conditionalFormatting sqref="K32">
    <cfRule type="cellIs" dxfId="1923" priority="87" operator="notEqual">
      <formula>G32</formula>
    </cfRule>
    <cfRule type="cellIs" dxfId="1922" priority="88" operator="equal">
      <formula>G32</formula>
    </cfRule>
  </conditionalFormatting>
  <conditionalFormatting sqref="K33">
    <cfRule type="cellIs" dxfId="1921" priority="85" operator="notEqual">
      <formula>G33</formula>
    </cfRule>
    <cfRule type="cellIs" dxfId="1920" priority="86" operator="equal">
      <formula>G33</formula>
    </cfRule>
  </conditionalFormatting>
  <conditionalFormatting sqref="K34">
    <cfRule type="cellIs" dxfId="1919" priority="83" operator="notEqual">
      <formula>G34</formula>
    </cfRule>
    <cfRule type="cellIs" dxfId="1918" priority="84" operator="equal">
      <formula>G34</formula>
    </cfRule>
  </conditionalFormatting>
  <conditionalFormatting sqref="K35">
    <cfRule type="cellIs" dxfId="1917" priority="81" operator="notEqual">
      <formula>G35</formula>
    </cfRule>
    <cfRule type="cellIs" dxfId="1916" priority="82" operator="equal">
      <formula>G35</formula>
    </cfRule>
  </conditionalFormatting>
  <conditionalFormatting sqref="K36">
    <cfRule type="cellIs" dxfId="1915" priority="79" operator="notEqual">
      <formula>G36</formula>
    </cfRule>
    <cfRule type="cellIs" dxfId="1914" priority="80" operator="equal">
      <formula>G36</formula>
    </cfRule>
  </conditionalFormatting>
  <conditionalFormatting sqref="K37">
    <cfRule type="cellIs" dxfId="1913" priority="77" operator="notEqual">
      <formula>G37</formula>
    </cfRule>
    <cfRule type="cellIs" dxfId="1912" priority="78" operator="equal">
      <formula>G37</formula>
    </cfRule>
  </conditionalFormatting>
  <conditionalFormatting sqref="K38">
    <cfRule type="cellIs" dxfId="1911" priority="75" operator="notEqual">
      <formula>G38</formula>
    </cfRule>
    <cfRule type="cellIs" dxfId="1910" priority="76" operator="equal">
      <formula>G38</formula>
    </cfRule>
  </conditionalFormatting>
  <conditionalFormatting sqref="K39">
    <cfRule type="cellIs" dxfId="1909" priority="73" operator="notEqual">
      <formula>G39</formula>
    </cfRule>
    <cfRule type="cellIs" dxfId="1908" priority="74" operator="equal">
      <formula>G39</formula>
    </cfRule>
  </conditionalFormatting>
  <conditionalFormatting sqref="K40">
    <cfRule type="cellIs" dxfId="1907" priority="71" operator="notEqual">
      <formula>G40</formula>
    </cfRule>
    <cfRule type="cellIs" dxfId="1906" priority="72" operator="equal">
      <formula>G40</formula>
    </cfRule>
  </conditionalFormatting>
  <conditionalFormatting sqref="K41">
    <cfRule type="cellIs" dxfId="1905" priority="69" operator="notEqual">
      <formula>G41</formula>
    </cfRule>
    <cfRule type="cellIs" dxfId="1904" priority="70" operator="equal">
      <formula>G41</formula>
    </cfRule>
  </conditionalFormatting>
  <conditionalFormatting sqref="K43">
    <cfRule type="cellIs" dxfId="1903" priority="67" operator="notEqual">
      <formula>G43</formula>
    </cfRule>
    <cfRule type="cellIs" dxfId="1902" priority="68" operator="equal">
      <formula>G43</formula>
    </cfRule>
  </conditionalFormatting>
  <conditionalFormatting sqref="K44">
    <cfRule type="cellIs" dxfId="1901" priority="65" operator="notEqual">
      <formula>G44</formula>
    </cfRule>
    <cfRule type="cellIs" dxfId="1900" priority="66" operator="equal">
      <formula>G44</formula>
    </cfRule>
  </conditionalFormatting>
  <conditionalFormatting sqref="K45">
    <cfRule type="cellIs" dxfId="1899" priority="63" operator="notEqual">
      <formula>G45</formula>
    </cfRule>
    <cfRule type="cellIs" dxfId="1898" priority="64" operator="equal">
      <formula>G45</formula>
    </cfRule>
  </conditionalFormatting>
  <conditionalFormatting sqref="K46">
    <cfRule type="cellIs" dxfId="1897" priority="61" operator="notEqual">
      <formula>G46</formula>
    </cfRule>
    <cfRule type="cellIs" dxfId="1896" priority="62" operator="equal">
      <formula>G46</formula>
    </cfRule>
  </conditionalFormatting>
  <conditionalFormatting sqref="K47">
    <cfRule type="cellIs" dxfId="1895" priority="59" operator="notEqual">
      <formula>G47</formula>
    </cfRule>
    <cfRule type="cellIs" dxfId="1894" priority="60" operator="equal">
      <formula>G47</formula>
    </cfRule>
  </conditionalFormatting>
  <conditionalFormatting sqref="K48">
    <cfRule type="cellIs" dxfId="1893" priority="57" operator="notEqual">
      <formula>G48</formula>
    </cfRule>
    <cfRule type="cellIs" dxfId="1892" priority="58" operator="equal">
      <formula>G48</formula>
    </cfRule>
  </conditionalFormatting>
  <conditionalFormatting sqref="K49">
    <cfRule type="cellIs" dxfId="1891" priority="55" operator="notEqual">
      <formula>G49</formula>
    </cfRule>
    <cfRule type="cellIs" dxfId="1890" priority="56" operator="equal">
      <formula>G49</formula>
    </cfRule>
  </conditionalFormatting>
  <conditionalFormatting sqref="K50">
    <cfRule type="cellIs" dxfId="1889" priority="53" operator="notEqual">
      <formula>G50</formula>
    </cfRule>
    <cfRule type="cellIs" dxfId="1888" priority="54" operator="equal">
      <formula>G50</formula>
    </cfRule>
  </conditionalFormatting>
  <conditionalFormatting sqref="K51">
    <cfRule type="cellIs" dxfId="1887" priority="51" operator="notEqual">
      <formula>G51</formula>
    </cfRule>
    <cfRule type="cellIs" dxfId="1886" priority="52" operator="equal">
      <formula>G51</formula>
    </cfRule>
  </conditionalFormatting>
  <conditionalFormatting sqref="K52">
    <cfRule type="cellIs" dxfId="1885" priority="49" operator="notEqual">
      <formula>G52</formula>
    </cfRule>
    <cfRule type="cellIs" dxfId="1884" priority="50" operator="equal">
      <formula>G52</formula>
    </cfRule>
  </conditionalFormatting>
  <conditionalFormatting sqref="K53">
    <cfRule type="cellIs" dxfId="1883" priority="47" operator="notEqual">
      <formula>G53</formula>
    </cfRule>
    <cfRule type="cellIs" dxfId="1882" priority="48" operator="equal">
      <formula>G53</formula>
    </cfRule>
  </conditionalFormatting>
  <conditionalFormatting sqref="K54">
    <cfRule type="cellIs" dxfId="1881" priority="45" operator="notEqual">
      <formula>G54</formula>
    </cfRule>
    <cfRule type="cellIs" dxfId="1880" priority="46" operator="equal">
      <formula>G54</formula>
    </cfRule>
  </conditionalFormatting>
  <conditionalFormatting sqref="K55">
    <cfRule type="cellIs" dxfId="1879" priority="43" operator="notEqual">
      <formula>G55</formula>
    </cfRule>
    <cfRule type="cellIs" dxfId="1878" priority="44" operator="equal">
      <formula>G55</formula>
    </cfRule>
  </conditionalFormatting>
  <conditionalFormatting sqref="K56">
    <cfRule type="cellIs" dxfId="1877" priority="41" operator="notEqual">
      <formula>G56</formula>
    </cfRule>
    <cfRule type="cellIs" dxfId="1876" priority="42" operator="equal">
      <formula>G56</formula>
    </cfRule>
  </conditionalFormatting>
  <conditionalFormatting sqref="K57">
    <cfRule type="cellIs" dxfId="1875" priority="39" operator="notEqual">
      <formula>G57</formula>
    </cfRule>
    <cfRule type="cellIs" dxfId="1874" priority="40" operator="equal">
      <formula>G57</formula>
    </cfRule>
  </conditionalFormatting>
  <conditionalFormatting sqref="K58">
    <cfRule type="cellIs" dxfId="1873" priority="37" operator="notEqual">
      <formula>G58</formula>
    </cfRule>
    <cfRule type="cellIs" dxfId="1872" priority="38" operator="equal">
      <formula>G58</formula>
    </cfRule>
  </conditionalFormatting>
  <conditionalFormatting sqref="K59">
    <cfRule type="cellIs" dxfId="1871" priority="35" operator="notEqual">
      <formula>G59</formula>
    </cfRule>
    <cfRule type="cellIs" dxfId="1870" priority="36" operator="equal">
      <formula>G59</formula>
    </cfRule>
  </conditionalFormatting>
  <conditionalFormatting sqref="K60">
    <cfRule type="cellIs" dxfId="1869" priority="33" operator="notEqual">
      <formula>G60</formula>
    </cfRule>
    <cfRule type="cellIs" dxfId="1868" priority="34" operator="equal">
      <formula>G60</formula>
    </cfRule>
  </conditionalFormatting>
  <conditionalFormatting sqref="K61">
    <cfRule type="cellIs" dxfId="1867" priority="31" operator="notEqual">
      <formula>G61</formula>
    </cfRule>
    <cfRule type="cellIs" dxfId="1866" priority="32" operator="equal">
      <formula>G61</formula>
    </cfRule>
  </conditionalFormatting>
  <conditionalFormatting sqref="K62">
    <cfRule type="cellIs" dxfId="1865" priority="29" operator="notEqual">
      <formula>G62</formula>
    </cfRule>
    <cfRule type="cellIs" dxfId="1864" priority="30" operator="equal">
      <formula>G62</formula>
    </cfRule>
  </conditionalFormatting>
  <conditionalFormatting sqref="K63">
    <cfRule type="cellIs" dxfId="1863" priority="27" operator="notEqual">
      <formula>G63</formula>
    </cfRule>
    <cfRule type="cellIs" dxfId="1862" priority="28" operator="equal">
      <formula>G63</formula>
    </cfRule>
  </conditionalFormatting>
  <conditionalFormatting sqref="K67">
    <cfRule type="cellIs" dxfId="1861" priority="25" operator="notEqual">
      <formula>G67</formula>
    </cfRule>
    <cfRule type="cellIs" dxfId="1860" priority="26" operator="equal">
      <formula>G67</formula>
    </cfRule>
  </conditionalFormatting>
  <conditionalFormatting sqref="K68">
    <cfRule type="cellIs" dxfId="1859" priority="23" operator="notEqual">
      <formula>G68</formula>
    </cfRule>
    <cfRule type="cellIs" dxfId="1858" priority="24" operator="equal">
      <formula>G68</formula>
    </cfRule>
  </conditionalFormatting>
  <conditionalFormatting sqref="K69">
    <cfRule type="cellIs" dxfId="1857" priority="21" operator="notEqual">
      <formula>G69</formula>
    </cfRule>
    <cfRule type="cellIs" dxfId="1856" priority="22" operator="equal">
      <formula>G69</formula>
    </cfRule>
  </conditionalFormatting>
  <conditionalFormatting sqref="K71">
    <cfRule type="cellIs" dxfId="1855" priority="19" operator="notEqual">
      <formula>G71</formula>
    </cfRule>
    <cfRule type="cellIs" dxfId="1854" priority="20" operator="equal">
      <formula>G71</formula>
    </cfRule>
  </conditionalFormatting>
  <conditionalFormatting sqref="K72">
    <cfRule type="cellIs" dxfId="1853" priority="17" operator="notEqual">
      <formula>G72</formula>
    </cfRule>
    <cfRule type="cellIs" dxfId="1852" priority="18" operator="equal">
      <formula>G72</formula>
    </cfRule>
  </conditionalFormatting>
  <conditionalFormatting sqref="K73">
    <cfRule type="cellIs" dxfId="1851" priority="15" operator="notEqual">
      <formula>G73</formula>
    </cfRule>
    <cfRule type="cellIs" dxfId="1850" priority="16" operator="equal">
      <formula>G73</formula>
    </cfRule>
  </conditionalFormatting>
  <conditionalFormatting sqref="G76">
    <cfRule type="cellIs" dxfId="1849" priority="11" operator="notEqual">
      <formula>$G$77</formula>
    </cfRule>
    <cfRule type="cellIs" dxfId="184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56C6C24-5B58-4AC4-BEA3-267CDC9437C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86EB7ED4-2EE6-4817-A52F-F2FB37D3796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3523A6C-A7E3-4678-9C44-1D9883240AAA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5BD8F09-DBC3-4393-ADB6-D20C48D3738E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C1E015D-0621-4F4C-8431-CE84D2BC68AF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5B1D3C9-940B-408D-B4C7-DF18E4C9EFD4}">
            <xm:f>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Detail'!#REF!+'C:\Finance\Work\Reports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DA5E776-CF13-4A43-92A2-5488752A9B75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697A5255-4952-4607-A05C-B01BB9961B34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2DD31AB-BFE5-4BAA-8F99-6D22F409C31C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F13823C-738E-4851-81A6-BE6B3BC487C1}">
            <xm:f>'C:\Finance\Work\Reports &amp; Surveys\Cost Analysis\Cost Analysis - 2013-2014\Received from Colleges\SCF-Manatee\[14 SCF Manatee Sarasota 2013-14 CA2 (rev) 10-30-14.xlsx]CA2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24422575.729999997</v>
      </c>
      <c r="H8" s="10"/>
      <c r="I8" s="90">
        <v>10001803.279999999</v>
      </c>
      <c r="J8" s="90">
        <v>14420772.449999999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>
        <v>2805683.75</v>
      </c>
      <c r="H9" s="17" t="s">
        <v>24</v>
      </c>
      <c r="I9" s="91">
        <v>0</v>
      </c>
      <c r="J9" s="91">
        <v>2805683.75</v>
      </c>
      <c r="K9" s="90">
        <v>2805683.75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0</v>
      </c>
      <c r="H10" s="17"/>
      <c r="I10" s="91">
        <v>0</v>
      </c>
      <c r="J10" s="91">
        <v>0</v>
      </c>
      <c r="K10" s="90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1958235.16</v>
      </c>
      <c r="H11" s="17" t="s">
        <v>15</v>
      </c>
      <c r="I11" s="91">
        <v>1958235.16</v>
      </c>
      <c r="J11" s="91">
        <v>0</v>
      </c>
      <c r="K11" s="90">
        <v>1958235.16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5277748.66</v>
      </c>
      <c r="H13" s="17" t="s">
        <v>59</v>
      </c>
      <c r="I13" s="91">
        <v>4832799.97</v>
      </c>
      <c r="J13" s="91">
        <v>444948.69</v>
      </c>
      <c r="K13" s="90">
        <v>5277748.66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9908552.9100000001</v>
      </c>
      <c r="H14" s="17" t="s">
        <v>24</v>
      </c>
      <c r="I14" s="91">
        <v>0</v>
      </c>
      <c r="J14" s="91">
        <v>9908552.9100000001</v>
      </c>
      <c r="K14" s="90">
        <v>9908552.9100000001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589040.22</v>
      </c>
      <c r="H15" s="17" t="s">
        <v>15</v>
      </c>
      <c r="I15" s="91">
        <v>589040.22</v>
      </c>
      <c r="J15" s="91">
        <v>0</v>
      </c>
      <c r="K15" s="90">
        <v>589040.22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1035007.74</v>
      </c>
      <c r="H17" s="17" t="s">
        <v>15</v>
      </c>
      <c r="I17" s="91">
        <v>1035007.74</v>
      </c>
      <c r="J17" s="91">
        <v>0</v>
      </c>
      <c r="K17" s="90">
        <v>1035007.74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1074385.5900000001</v>
      </c>
      <c r="H18" s="81" t="s">
        <v>24</v>
      </c>
      <c r="I18" s="91">
        <v>0</v>
      </c>
      <c r="J18" s="91">
        <v>1074385.5900000001</v>
      </c>
      <c r="K18" s="90">
        <v>1074385.5900000001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187201.51</v>
      </c>
      <c r="H19" s="17" t="s">
        <v>24</v>
      </c>
      <c r="I19" s="92">
        <v>0</v>
      </c>
      <c r="J19" s="92">
        <v>187201.51</v>
      </c>
      <c r="K19" s="90">
        <v>187201.51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2">
        <v>1457706.99</v>
      </c>
      <c r="H20" s="17" t="s">
        <v>15</v>
      </c>
      <c r="I20" s="91">
        <v>1457706.99</v>
      </c>
      <c r="J20" s="91">
        <v>0</v>
      </c>
      <c r="K20" s="90">
        <v>1457706.99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129013.2</v>
      </c>
      <c r="H21" s="17" t="s">
        <v>15</v>
      </c>
      <c r="I21" s="91">
        <v>129013.2</v>
      </c>
      <c r="J21" s="91">
        <v>0</v>
      </c>
      <c r="K21" s="90">
        <v>129013.2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0</v>
      </c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0</v>
      </c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0</v>
      </c>
      <c r="H24" s="17"/>
      <c r="I24" s="93">
        <v>0</v>
      </c>
      <c r="J24" s="93">
        <v>0</v>
      </c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9888762.2400000002</v>
      </c>
      <c r="H25" s="10"/>
      <c r="I25" s="90">
        <v>5820280.9900000012</v>
      </c>
      <c r="J25" s="90">
        <v>4068481.2499999995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964368.14999999991</v>
      </c>
      <c r="H28" s="17" t="s">
        <v>15</v>
      </c>
      <c r="I28" s="91">
        <v>964368.14999999991</v>
      </c>
      <c r="J28" s="91">
        <v>0</v>
      </c>
      <c r="K28" s="90">
        <v>964368.14999999991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3228457.04</v>
      </c>
      <c r="H29" s="17" t="s">
        <v>59</v>
      </c>
      <c r="I29" s="91">
        <v>2247893.04</v>
      </c>
      <c r="J29" s="91">
        <v>980564</v>
      </c>
      <c r="K29" s="90">
        <v>3228457.04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264698.43</v>
      </c>
      <c r="H30" s="17" t="s">
        <v>15</v>
      </c>
      <c r="I30" s="91">
        <v>264698.43</v>
      </c>
      <c r="J30" s="91">
        <v>0</v>
      </c>
      <c r="K30" s="90">
        <v>264698.43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691438.16</v>
      </c>
      <c r="H31" s="17" t="s">
        <v>15</v>
      </c>
      <c r="I31" s="91">
        <v>691438.16</v>
      </c>
      <c r="J31" s="91">
        <v>0</v>
      </c>
      <c r="K31" s="90">
        <v>691438.16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1409945.8599999999</v>
      </c>
      <c r="H32" s="17" t="s">
        <v>24</v>
      </c>
      <c r="I32" s="91">
        <v>0</v>
      </c>
      <c r="J32" s="91">
        <v>1409945.8599999999</v>
      </c>
      <c r="K32" s="90">
        <v>1409945.8599999999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ht="15.75" x14ac:dyDescent="0.25">
      <c r="A34" s="10"/>
      <c r="B34" s="10"/>
      <c r="C34" s="11" t="s">
        <v>66</v>
      </c>
      <c r="D34" s="10"/>
      <c r="E34" s="10"/>
      <c r="F34" s="10" t="s">
        <v>67</v>
      </c>
      <c r="G34" s="89">
        <v>740557.52999999991</v>
      </c>
      <c r="H34" s="17" t="s">
        <v>15</v>
      </c>
      <c r="I34" s="91">
        <v>740557.52999999991</v>
      </c>
      <c r="J34" s="91">
        <v>0</v>
      </c>
      <c r="K34" s="90">
        <v>740557.52999999991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1237061.3099999998</v>
      </c>
      <c r="H35" s="17" t="s">
        <v>59</v>
      </c>
      <c r="I35" s="91">
        <v>459351.02999999997</v>
      </c>
      <c r="J35" s="91">
        <v>777710.28</v>
      </c>
      <c r="K35" s="90">
        <v>1237061.31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451974.65</v>
      </c>
      <c r="H36" s="17" t="s">
        <v>15</v>
      </c>
      <c r="I36" s="91">
        <v>451974.65</v>
      </c>
      <c r="J36" s="91">
        <v>0</v>
      </c>
      <c r="K36" s="90">
        <v>451974.65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900261.11</v>
      </c>
      <c r="H41" s="17" t="s">
        <v>24</v>
      </c>
      <c r="I41" s="91">
        <v>0</v>
      </c>
      <c r="J41" s="91">
        <v>900261.11</v>
      </c>
      <c r="K41" s="90">
        <v>900261.11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36559497.870000005</v>
      </c>
      <c r="H42" s="10"/>
      <c r="I42" s="90">
        <v>6163174.1699999999</v>
      </c>
      <c r="J42" s="90">
        <v>30396323.700000003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5370275.9000000004</v>
      </c>
      <c r="H43" s="17" t="s">
        <v>24</v>
      </c>
      <c r="I43" s="91">
        <v>0</v>
      </c>
      <c r="J43" s="91">
        <v>5370275.9000000004</v>
      </c>
      <c r="K43" s="90">
        <v>5370275.9000000004</v>
      </c>
      <c r="L43" s="96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10776076.93</v>
      </c>
      <c r="H44" s="17" t="s">
        <v>24</v>
      </c>
      <c r="I44" s="91">
        <v>0</v>
      </c>
      <c r="J44" s="91">
        <v>10776076.93</v>
      </c>
      <c r="K44" s="90">
        <v>10776076.93</v>
      </c>
      <c r="L44" s="96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2812587.97</v>
      </c>
      <c r="H45" s="17" t="s">
        <v>24</v>
      </c>
      <c r="I45" s="91">
        <v>0</v>
      </c>
      <c r="J45" s="91">
        <v>2812587.9699999997</v>
      </c>
      <c r="K45" s="90">
        <v>2812587.9699999997</v>
      </c>
      <c r="L45" s="96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897516.42</v>
      </c>
      <c r="H46" s="17" t="s">
        <v>24</v>
      </c>
      <c r="I46" s="91">
        <v>0</v>
      </c>
      <c r="J46" s="91">
        <v>897516.42</v>
      </c>
      <c r="K46" s="90">
        <v>897516.42</v>
      </c>
      <c r="L46" s="96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3002538.93</v>
      </c>
      <c r="H47" s="17" t="s">
        <v>15</v>
      </c>
      <c r="I47" s="91">
        <v>3002538.93</v>
      </c>
      <c r="J47" s="91">
        <v>0</v>
      </c>
      <c r="K47" s="90">
        <v>3002538.93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1420542.77</v>
      </c>
      <c r="H48" s="17" t="s">
        <v>15</v>
      </c>
      <c r="I48" s="91">
        <v>1420542.77</v>
      </c>
      <c r="J48" s="91">
        <v>0</v>
      </c>
      <c r="K48" s="90">
        <v>1420542.77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1217565.05</v>
      </c>
      <c r="H49" s="17" t="s">
        <v>15</v>
      </c>
      <c r="I49" s="91">
        <v>1217565.05</v>
      </c>
      <c r="J49" s="91">
        <v>0</v>
      </c>
      <c r="K49" s="90">
        <v>1217565.05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500554.87</v>
      </c>
      <c r="H53" s="17" t="s">
        <v>15</v>
      </c>
      <c r="I53" s="91">
        <v>500554.87</v>
      </c>
      <c r="J53" s="91">
        <v>0</v>
      </c>
      <c r="K53" s="90">
        <v>500554.87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615947.56999999995</v>
      </c>
      <c r="H54" s="17" t="s">
        <v>24</v>
      </c>
      <c r="I54" s="91">
        <v>0</v>
      </c>
      <c r="J54" s="91">
        <v>615947.56999999995</v>
      </c>
      <c r="K54" s="90">
        <v>615947.56999999995</v>
      </c>
      <c r="L54" s="96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110102.22</v>
      </c>
      <c r="H55" s="17" t="s">
        <v>24</v>
      </c>
      <c r="I55" s="91">
        <v>0</v>
      </c>
      <c r="J55" s="91">
        <v>110102.22</v>
      </c>
      <c r="K55" s="90">
        <v>110102.22</v>
      </c>
      <c r="L55" s="96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873200.28</v>
      </c>
      <c r="H56" s="17" t="s">
        <v>24</v>
      </c>
      <c r="I56" s="91">
        <v>0</v>
      </c>
      <c r="J56" s="91">
        <v>873200.28</v>
      </c>
      <c r="K56" s="90">
        <v>873200.28</v>
      </c>
      <c r="L56" s="96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242995.01</v>
      </c>
      <c r="H57" s="17" t="s">
        <v>24</v>
      </c>
      <c r="I57" s="91">
        <v>0</v>
      </c>
      <c r="J57" s="91">
        <v>242995.01</v>
      </c>
      <c r="K57" s="90">
        <v>242995.01</v>
      </c>
      <c r="L57" s="96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384128.48</v>
      </c>
      <c r="H58" s="17" t="s">
        <v>24</v>
      </c>
      <c r="I58" s="91">
        <v>0</v>
      </c>
      <c r="J58" s="91">
        <v>384128.48</v>
      </c>
      <c r="K58" s="90">
        <v>384128.48</v>
      </c>
      <c r="L58" s="96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18065.77</v>
      </c>
      <c r="H60" s="17" t="s">
        <v>15</v>
      </c>
      <c r="I60" s="91">
        <v>18065.77</v>
      </c>
      <c r="J60" s="91">
        <v>0</v>
      </c>
      <c r="K60" s="90">
        <v>18065.77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3906.78</v>
      </c>
      <c r="H61" s="17" t="s">
        <v>15</v>
      </c>
      <c r="I61" s="91">
        <v>3906.78</v>
      </c>
      <c r="J61" s="91">
        <v>0</v>
      </c>
      <c r="K61" s="90">
        <v>3906.78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8223328.6699999999</v>
      </c>
      <c r="H62" s="17" t="s">
        <v>24</v>
      </c>
      <c r="I62" s="91">
        <v>0</v>
      </c>
      <c r="J62" s="91">
        <v>8223328.6699999999</v>
      </c>
      <c r="K62" s="90">
        <v>8223328.6699999999</v>
      </c>
      <c r="L62" s="96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90164.25</v>
      </c>
      <c r="H63" s="17" t="s">
        <v>24</v>
      </c>
      <c r="I63" s="91">
        <v>0</v>
      </c>
      <c r="J63" s="91">
        <v>90164.25</v>
      </c>
      <c r="K63" s="90">
        <v>90164.25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6333185.4800000004</v>
      </c>
      <c r="H70" s="10"/>
      <c r="I70" s="90">
        <v>6333185.4800000004</v>
      </c>
      <c r="J70" s="90">
        <v>0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6333185.4800000004</v>
      </c>
      <c r="H72" s="17" t="s">
        <v>15</v>
      </c>
      <c r="I72" s="91">
        <v>6333185.4800000004</v>
      </c>
      <c r="J72" s="91">
        <v>0</v>
      </c>
      <c r="K72" s="90">
        <v>6333185.4800000004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77204021.320000008</v>
      </c>
      <c r="H76" s="26"/>
      <c r="I76" s="94">
        <v>28318443.919999998</v>
      </c>
      <c r="J76" s="94">
        <v>48885577.400000006</v>
      </c>
      <c r="K76" s="90">
        <v>77204021.320000008</v>
      </c>
      <c r="L76" s="27"/>
    </row>
    <row r="77" spans="1:12" ht="15.75" x14ac:dyDescent="0.25">
      <c r="F77" s="83" t="s">
        <v>200</v>
      </c>
      <c r="G77" s="95">
        <v>77204021.320000008</v>
      </c>
      <c r="H77" s="14"/>
      <c r="I77" s="85">
        <v>0.36680011527668954</v>
      </c>
      <c r="J77" s="85">
        <v>0.63319988472331046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342895048.65889657</v>
      </c>
      <c r="J83" s="87">
        <v>8.2586330805174385E-2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837" priority="119" operator="notEqual">
      <formula>G15</formula>
    </cfRule>
    <cfRule type="cellIs" dxfId="1836" priority="120" operator="equal">
      <formula>G15</formula>
    </cfRule>
  </conditionalFormatting>
  <conditionalFormatting sqref="K16">
    <cfRule type="cellIs" dxfId="1835" priority="117" operator="notEqual">
      <formula>G16</formula>
    </cfRule>
    <cfRule type="cellIs" dxfId="1834" priority="118" operator="equal">
      <formula>G16</formula>
    </cfRule>
  </conditionalFormatting>
  <conditionalFormatting sqref="K17">
    <cfRule type="cellIs" dxfId="1833" priority="115" operator="notEqual">
      <formula>G17</formula>
    </cfRule>
    <cfRule type="cellIs" dxfId="1832" priority="116" operator="equal">
      <formula>G17</formula>
    </cfRule>
  </conditionalFormatting>
  <conditionalFormatting sqref="K18">
    <cfRule type="cellIs" dxfId="1831" priority="113" operator="notEqual">
      <formula>G18</formula>
    </cfRule>
    <cfRule type="cellIs" dxfId="1830" priority="114" operator="equal">
      <formula>G18</formula>
    </cfRule>
  </conditionalFormatting>
  <conditionalFormatting sqref="K19">
    <cfRule type="cellIs" dxfId="1829" priority="111" operator="notEqual">
      <formula>G19</formula>
    </cfRule>
    <cfRule type="cellIs" dxfId="1828" priority="112" operator="equal">
      <formula>G19</formula>
    </cfRule>
  </conditionalFormatting>
  <conditionalFormatting sqref="K20">
    <cfRule type="cellIs" dxfId="1827" priority="109" operator="notEqual">
      <formula>G20</formula>
    </cfRule>
    <cfRule type="cellIs" dxfId="1826" priority="110" operator="equal">
      <formula>G20</formula>
    </cfRule>
  </conditionalFormatting>
  <conditionalFormatting sqref="K21">
    <cfRule type="cellIs" dxfId="1825" priority="107" operator="notEqual">
      <formula>G21</formula>
    </cfRule>
    <cfRule type="cellIs" dxfId="1824" priority="108" operator="equal">
      <formula>G21</formula>
    </cfRule>
  </conditionalFormatting>
  <conditionalFormatting sqref="K22">
    <cfRule type="cellIs" dxfId="1823" priority="105" operator="notEqual">
      <formula>G22</formula>
    </cfRule>
    <cfRule type="cellIs" dxfId="1822" priority="106" operator="equal">
      <formula>G22</formula>
    </cfRule>
  </conditionalFormatting>
  <conditionalFormatting sqref="K23">
    <cfRule type="cellIs" dxfId="1821" priority="103" operator="notEqual">
      <formula>G23</formula>
    </cfRule>
    <cfRule type="cellIs" dxfId="1820" priority="104" operator="equal">
      <formula>G23</formula>
    </cfRule>
  </conditionalFormatting>
  <conditionalFormatting sqref="K24">
    <cfRule type="cellIs" dxfId="1819" priority="101" operator="notEqual">
      <formula>G24</formula>
    </cfRule>
    <cfRule type="cellIs" dxfId="1818" priority="102" operator="equal">
      <formula>G24</formula>
    </cfRule>
  </conditionalFormatting>
  <conditionalFormatting sqref="K26">
    <cfRule type="cellIs" dxfId="1817" priority="99" operator="notEqual">
      <formula>G26</formula>
    </cfRule>
    <cfRule type="cellIs" dxfId="1816" priority="100" operator="equal">
      <formula>G26</formula>
    </cfRule>
  </conditionalFormatting>
  <conditionalFormatting sqref="K27">
    <cfRule type="cellIs" dxfId="1815" priority="97" operator="notEqual">
      <formula>G27</formula>
    </cfRule>
    <cfRule type="cellIs" dxfId="1814" priority="98" operator="equal">
      <formula>G27</formula>
    </cfRule>
  </conditionalFormatting>
  <conditionalFormatting sqref="K28">
    <cfRule type="cellIs" dxfId="1813" priority="95" operator="notEqual">
      <formula>G28</formula>
    </cfRule>
    <cfRule type="cellIs" dxfId="1812" priority="96" operator="equal">
      <formula>G28</formula>
    </cfRule>
  </conditionalFormatting>
  <conditionalFormatting sqref="K29">
    <cfRule type="cellIs" dxfId="1811" priority="93" operator="notEqual">
      <formula>G29</formula>
    </cfRule>
    <cfRule type="cellIs" dxfId="1810" priority="94" operator="equal">
      <formula>G29</formula>
    </cfRule>
  </conditionalFormatting>
  <conditionalFormatting sqref="K30">
    <cfRule type="cellIs" dxfId="1809" priority="91" operator="notEqual">
      <formula>G30</formula>
    </cfRule>
    <cfRule type="cellIs" dxfId="1808" priority="92" operator="equal">
      <formula>G30</formula>
    </cfRule>
  </conditionalFormatting>
  <conditionalFormatting sqref="K31">
    <cfRule type="cellIs" dxfId="1807" priority="89" operator="notEqual">
      <formula>G31</formula>
    </cfRule>
    <cfRule type="cellIs" dxfId="1806" priority="90" operator="equal">
      <formula>G31</formula>
    </cfRule>
  </conditionalFormatting>
  <conditionalFormatting sqref="K32">
    <cfRule type="cellIs" dxfId="1805" priority="87" operator="notEqual">
      <formula>G32</formula>
    </cfRule>
    <cfRule type="cellIs" dxfId="1804" priority="88" operator="equal">
      <formula>G32</formula>
    </cfRule>
  </conditionalFormatting>
  <conditionalFormatting sqref="K33">
    <cfRule type="cellIs" dxfId="1803" priority="85" operator="notEqual">
      <formula>G33</formula>
    </cfRule>
    <cfRule type="cellIs" dxfId="1802" priority="86" operator="equal">
      <formula>G33</formula>
    </cfRule>
  </conditionalFormatting>
  <conditionalFormatting sqref="K34">
    <cfRule type="cellIs" dxfId="1801" priority="83" operator="notEqual">
      <formula>G34</formula>
    </cfRule>
    <cfRule type="cellIs" dxfId="1800" priority="84" operator="equal">
      <formula>G34</formula>
    </cfRule>
  </conditionalFormatting>
  <conditionalFormatting sqref="K35">
    <cfRule type="cellIs" dxfId="1799" priority="81" operator="notEqual">
      <formula>G35</formula>
    </cfRule>
    <cfRule type="cellIs" dxfId="1798" priority="82" operator="equal">
      <formula>G35</formula>
    </cfRule>
  </conditionalFormatting>
  <conditionalFormatting sqref="K36">
    <cfRule type="cellIs" dxfId="1797" priority="79" operator="notEqual">
      <formula>G36</formula>
    </cfRule>
    <cfRule type="cellIs" dxfId="1796" priority="80" operator="equal">
      <formula>G36</formula>
    </cfRule>
  </conditionalFormatting>
  <conditionalFormatting sqref="K37">
    <cfRule type="cellIs" dxfId="1795" priority="77" operator="notEqual">
      <formula>G37</formula>
    </cfRule>
    <cfRule type="cellIs" dxfId="1794" priority="78" operator="equal">
      <formula>G37</formula>
    </cfRule>
  </conditionalFormatting>
  <conditionalFormatting sqref="K38">
    <cfRule type="cellIs" dxfId="1793" priority="75" operator="notEqual">
      <formula>G38</formula>
    </cfRule>
    <cfRule type="cellIs" dxfId="1792" priority="76" operator="equal">
      <formula>G38</formula>
    </cfRule>
  </conditionalFormatting>
  <conditionalFormatting sqref="K39">
    <cfRule type="cellIs" dxfId="1791" priority="73" operator="notEqual">
      <formula>G39</formula>
    </cfRule>
    <cfRule type="cellIs" dxfId="1790" priority="74" operator="equal">
      <formula>G39</formula>
    </cfRule>
  </conditionalFormatting>
  <conditionalFormatting sqref="K40">
    <cfRule type="cellIs" dxfId="1789" priority="71" operator="notEqual">
      <formula>G40</formula>
    </cfRule>
    <cfRule type="cellIs" dxfId="1788" priority="72" operator="equal">
      <formula>G40</formula>
    </cfRule>
  </conditionalFormatting>
  <conditionalFormatting sqref="K41">
    <cfRule type="cellIs" dxfId="1787" priority="69" operator="notEqual">
      <formula>G41</formula>
    </cfRule>
    <cfRule type="cellIs" dxfId="1786" priority="70" operator="equal">
      <formula>G41</formula>
    </cfRule>
  </conditionalFormatting>
  <conditionalFormatting sqref="K43">
    <cfRule type="cellIs" dxfId="1785" priority="67" operator="notEqual">
      <formula>G43</formula>
    </cfRule>
    <cfRule type="cellIs" dxfId="1784" priority="68" operator="equal">
      <formula>G43</formula>
    </cfRule>
  </conditionalFormatting>
  <conditionalFormatting sqref="K44">
    <cfRule type="cellIs" dxfId="1783" priority="65" operator="notEqual">
      <formula>G44</formula>
    </cfRule>
    <cfRule type="cellIs" dxfId="1782" priority="66" operator="equal">
      <formula>G44</formula>
    </cfRule>
  </conditionalFormatting>
  <conditionalFormatting sqref="K45">
    <cfRule type="cellIs" dxfId="1781" priority="63" operator="notEqual">
      <formula>G45</formula>
    </cfRule>
    <cfRule type="cellIs" dxfId="1780" priority="64" operator="equal">
      <formula>G45</formula>
    </cfRule>
  </conditionalFormatting>
  <conditionalFormatting sqref="K46">
    <cfRule type="cellIs" dxfId="1779" priority="61" operator="notEqual">
      <formula>G46</formula>
    </cfRule>
    <cfRule type="cellIs" dxfId="1778" priority="62" operator="equal">
      <formula>G46</formula>
    </cfRule>
  </conditionalFormatting>
  <conditionalFormatting sqref="K47">
    <cfRule type="cellIs" dxfId="1777" priority="59" operator="notEqual">
      <formula>G47</formula>
    </cfRule>
    <cfRule type="cellIs" dxfId="1776" priority="60" operator="equal">
      <formula>G47</formula>
    </cfRule>
  </conditionalFormatting>
  <conditionalFormatting sqref="K48">
    <cfRule type="cellIs" dxfId="1775" priority="57" operator="notEqual">
      <formula>G48</formula>
    </cfRule>
    <cfRule type="cellIs" dxfId="1774" priority="58" operator="equal">
      <formula>G48</formula>
    </cfRule>
  </conditionalFormatting>
  <conditionalFormatting sqref="K49">
    <cfRule type="cellIs" dxfId="1773" priority="55" operator="notEqual">
      <formula>G49</formula>
    </cfRule>
    <cfRule type="cellIs" dxfId="1772" priority="56" operator="equal">
      <formula>G49</formula>
    </cfRule>
  </conditionalFormatting>
  <conditionalFormatting sqref="K50">
    <cfRule type="cellIs" dxfId="1771" priority="53" operator="notEqual">
      <formula>G50</formula>
    </cfRule>
    <cfRule type="cellIs" dxfId="1770" priority="54" operator="equal">
      <formula>G50</formula>
    </cfRule>
  </conditionalFormatting>
  <conditionalFormatting sqref="K51">
    <cfRule type="cellIs" dxfId="1769" priority="51" operator="notEqual">
      <formula>G51</formula>
    </cfRule>
    <cfRule type="cellIs" dxfId="1768" priority="52" operator="equal">
      <formula>G51</formula>
    </cfRule>
  </conditionalFormatting>
  <conditionalFormatting sqref="K52">
    <cfRule type="cellIs" dxfId="1767" priority="49" operator="notEqual">
      <formula>G52</formula>
    </cfRule>
    <cfRule type="cellIs" dxfId="1766" priority="50" operator="equal">
      <formula>G52</formula>
    </cfRule>
  </conditionalFormatting>
  <conditionalFormatting sqref="K53">
    <cfRule type="cellIs" dxfId="1765" priority="47" operator="notEqual">
      <formula>G53</formula>
    </cfRule>
    <cfRule type="cellIs" dxfId="1764" priority="48" operator="equal">
      <formula>G53</formula>
    </cfRule>
  </conditionalFormatting>
  <conditionalFormatting sqref="K54">
    <cfRule type="cellIs" dxfId="1763" priority="45" operator="notEqual">
      <formula>G54</formula>
    </cfRule>
    <cfRule type="cellIs" dxfId="1762" priority="46" operator="equal">
      <formula>G54</formula>
    </cfRule>
  </conditionalFormatting>
  <conditionalFormatting sqref="K55">
    <cfRule type="cellIs" dxfId="1761" priority="43" operator="notEqual">
      <formula>G55</formula>
    </cfRule>
    <cfRule type="cellIs" dxfId="1760" priority="44" operator="equal">
      <formula>G55</formula>
    </cfRule>
  </conditionalFormatting>
  <conditionalFormatting sqref="K56">
    <cfRule type="cellIs" dxfId="1759" priority="41" operator="notEqual">
      <formula>G56</formula>
    </cfRule>
    <cfRule type="cellIs" dxfId="1758" priority="42" operator="equal">
      <formula>G56</formula>
    </cfRule>
  </conditionalFormatting>
  <conditionalFormatting sqref="K57">
    <cfRule type="cellIs" dxfId="1757" priority="39" operator="notEqual">
      <formula>G57</formula>
    </cfRule>
    <cfRule type="cellIs" dxfId="1756" priority="40" operator="equal">
      <formula>G57</formula>
    </cfRule>
  </conditionalFormatting>
  <conditionalFormatting sqref="K58">
    <cfRule type="cellIs" dxfId="1755" priority="37" operator="notEqual">
      <formula>G58</formula>
    </cfRule>
    <cfRule type="cellIs" dxfId="1754" priority="38" operator="equal">
      <formula>G58</formula>
    </cfRule>
  </conditionalFormatting>
  <conditionalFormatting sqref="K59">
    <cfRule type="cellIs" dxfId="1753" priority="35" operator="notEqual">
      <formula>G59</formula>
    </cfRule>
    <cfRule type="cellIs" dxfId="1752" priority="36" operator="equal">
      <formula>G59</formula>
    </cfRule>
  </conditionalFormatting>
  <conditionalFormatting sqref="K60">
    <cfRule type="cellIs" dxfId="1751" priority="33" operator="notEqual">
      <formula>G60</formula>
    </cfRule>
    <cfRule type="cellIs" dxfId="1750" priority="34" operator="equal">
      <formula>G60</formula>
    </cfRule>
  </conditionalFormatting>
  <conditionalFormatting sqref="K61">
    <cfRule type="cellIs" dxfId="1749" priority="31" operator="notEqual">
      <formula>G61</formula>
    </cfRule>
    <cfRule type="cellIs" dxfId="1748" priority="32" operator="equal">
      <formula>G61</formula>
    </cfRule>
  </conditionalFormatting>
  <conditionalFormatting sqref="K62">
    <cfRule type="cellIs" dxfId="1747" priority="29" operator="notEqual">
      <formula>G62</formula>
    </cfRule>
    <cfRule type="cellIs" dxfId="1746" priority="30" operator="equal">
      <formula>G62</formula>
    </cfRule>
  </conditionalFormatting>
  <conditionalFormatting sqref="K63">
    <cfRule type="cellIs" dxfId="1745" priority="27" operator="notEqual">
      <formula>G63</formula>
    </cfRule>
    <cfRule type="cellIs" dxfId="1744" priority="28" operator="equal">
      <formula>G63</formula>
    </cfRule>
  </conditionalFormatting>
  <conditionalFormatting sqref="K67">
    <cfRule type="cellIs" dxfId="1743" priority="25" operator="notEqual">
      <formula>G67</formula>
    </cfRule>
    <cfRule type="cellIs" dxfId="1742" priority="26" operator="equal">
      <formula>G67</formula>
    </cfRule>
  </conditionalFormatting>
  <conditionalFormatting sqref="K68">
    <cfRule type="cellIs" dxfId="1741" priority="23" operator="notEqual">
      <formula>G68</formula>
    </cfRule>
    <cfRule type="cellIs" dxfId="1740" priority="24" operator="equal">
      <formula>G68</formula>
    </cfRule>
  </conditionalFormatting>
  <conditionalFormatting sqref="K69">
    <cfRule type="cellIs" dxfId="1739" priority="21" operator="notEqual">
      <formula>G69</formula>
    </cfRule>
    <cfRule type="cellIs" dxfId="1738" priority="22" operator="equal">
      <formula>G69</formula>
    </cfRule>
  </conditionalFormatting>
  <conditionalFormatting sqref="K71">
    <cfRule type="cellIs" dxfId="1737" priority="19" operator="notEqual">
      <formula>G71</formula>
    </cfRule>
    <cfRule type="cellIs" dxfId="1736" priority="20" operator="equal">
      <formula>G71</formula>
    </cfRule>
  </conditionalFormatting>
  <conditionalFormatting sqref="K72">
    <cfRule type="cellIs" dxfId="1735" priority="17" operator="notEqual">
      <formula>G72</formula>
    </cfRule>
    <cfRule type="cellIs" dxfId="1734" priority="18" operator="equal">
      <formula>G72</formula>
    </cfRule>
  </conditionalFormatting>
  <conditionalFormatting sqref="K73">
    <cfRule type="cellIs" dxfId="1733" priority="15" operator="notEqual">
      <formula>G73</formula>
    </cfRule>
    <cfRule type="cellIs" dxfId="1732" priority="16" operator="equal">
      <formula>G73</formula>
    </cfRule>
  </conditionalFormatting>
  <conditionalFormatting sqref="K76">
    <cfRule type="cellIs" dxfId="1731" priority="13" operator="notEqual">
      <formula>G76</formula>
    </cfRule>
    <cfRule type="cellIs" dxfId="1730" priority="14" operator="equal">
      <formula>G76</formula>
    </cfRule>
  </conditionalFormatting>
  <conditionalFormatting sqref="K9">
    <cfRule type="cellIs" dxfId="1729" priority="131" operator="notEqual">
      <formula>G9</formula>
    </cfRule>
    <cfRule type="cellIs" dxfId="1728" priority="132" operator="equal">
      <formula>G9</formula>
    </cfRule>
  </conditionalFormatting>
  <conditionalFormatting sqref="K10">
    <cfRule type="cellIs" dxfId="1727" priority="129" operator="notEqual">
      <formula>G10</formula>
    </cfRule>
    <cfRule type="cellIs" dxfId="1726" priority="130" operator="equal">
      <formula>G10</formula>
    </cfRule>
  </conditionalFormatting>
  <conditionalFormatting sqref="K11">
    <cfRule type="cellIs" dxfId="1725" priority="127" operator="notEqual">
      <formula>G11</formula>
    </cfRule>
    <cfRule type="cellIs" dxfId="1724" priority="128" operator="equal">
      <formula>G11</formula>
    </cfRule>
  </conditionalFormatting>
  <conditionalFormatting sqref="K12">
    <cfRule type="cellIs" dxfId="1723" priority="125" operator="notEqual">
      <formula>G12</formula>
    </cfRule>
    <cfRule type="cellIs" dxfId="1722" priority="126" operator="equal">
      <formula>G12</formula>
    </cfRule>
  </conditionalFormatting>
  <conditionalFormatting sqref="K13">
    <cfRule type="cellIs" dxfId="1721" priority="123" operator="notEqual">
      <formula>G13</formula>
    </cfRule>
    <cfRule type="cellIs" dxfId="1720" priority="124" operator="equal">
      <formula>G13</formula>
    </cfRule>
  </conditionalFormatting>
  <conditionalFormatting sqref="K14">
    <cfRule type="cellIs" dxfId="1719" priority="121" operator="notEqual">
      <formula>G14</formula>
    </cfRule>
    <cfRule type="cellIs" dxfId="1718" priority="122" operator="equal">
      <formula>G14</formula>
    </cfRule>
  </conditionalFormatting>
  <conditionalFormatting sqref="G76">
    <cfRule type="cellIs" dxfId="1717" priority="11" operator="notEqual">
      <formula>$G$77</formula>
    </cfRule>
    <cfRule type="cellIs" dxfId="1716" priority="12" operator="equal">
      <formula>$G$77</formula>
    </cfRule>
  </conditionalFormatting>
  <dataValidations count="2">
    <dataValidation type="list" allowBlank="1" showInputMessage="1" showErrorMessage="1" sqref="H9:H31 H33:H75">
      <formula1>$H$80:$H$82</formula1>
    </dataValidation>
    <dataValidation type="list" allowBlank="1" showInputMessage="1" showErrorMessage="1" sqref="H32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2EB94C5-4816-4696-BC3B-784E5F68883B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5C17ED-94E0-445F-B165-3AE98AFCBC62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697BE2DD-0C7E-4C04-9346-80913A344504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BCF55F-6F8C-4532-A3A7-EBD1AA51DE5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9308928-19E7-4469-9839-7B36A67299C1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671EFE5-1240-4095-8277-1C012F1C27D0}">
            <xm:f>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Detail'!#REF!+'D:\Finance\Work\Reports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B9BA785-1B9F-48BC-963E-8D40900E897C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5E89AA1-68C9-4239-A4FD-10F310EB9B66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BF65F8F-B946-4FB0-AAAC-CA4148029F33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A2A7C9A9-1C05-4D1B-ACBC-B3336753AA9D}">
            <xm:f>'D:\Finance\Work\Reports &amp; Surveys\Cost Analysis\Cost Analysis - 2012-2013\Received from Colleges\Miami Dade\Original\[15 Miami Dade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50"/>
  <sheetViews>
    <sheetView zoomScale="60" zoomScaleNormal="60" workbookViewId="0">
      <pane xSplit="6" ySplit="7" topLeftCell="G8" activePane="bottomRight" state="frozen"/>
      <selection activeCell="B1" sqref="B1"/>
      <selection pane="topRight" activeCell="B1" sqref="B1"/>
      <selection pane="bottomLeft" activeCell="B1" sqref="B1"/>
      <selection pane="bottomRight"/>
    </sheetView>
  </sheetViews>
  <sheetFormatPr defaultRowHeight="15" x14ac:dyDescent="0.2"/>
  <cols>
    <col min="1" max="1" width="3" style="32" customWidth="1"/>
    <col min="2" max="2" width="2.85546875" style="32" customWidth="1"/>
    <col min="3" max="3" width="4.85546875" style="32" customWidth="1"/>
    <col min="4" max="5" width="2.85546875" style="32" customWidth="1"/>
    <col min="6" max="6" width="70.7109375" style="32" bestFit="1" customWidth="1"/>
    <col min="7" max="35" width="8.7109375" style="32" customWidth="1"/>
    <col min="36" max="36" width="15.7109375" style="32" customWidth="1"/>
    <col min="37" max="43" width="10.7109375" style="32" customWidth="1"/>
    <col min="44" max="44" width="8.7109375" style="32" bestFit="1" customWidth="1"/>
    <col min="45" max="45" width="12.7109375" style="32" bestFit="1" customWidth="1"/>
    <col min="46" max="46" width="21.140625" style="32" bestFit="1" customWidth="1"/>
    <col min="47" max="47" width="19.85546875" style="32" bestFit="1" customWidth="1"/>
    <col min="48" max="48" width="28.7109375" style="32" bestFit="1" customWidth="1"/>
    <col min="49" max="49" width="32.28515625" style="32" bestFit="1" customWidth="1"/>
    <col min="50" max="50" width="42.85546875" style="32" bestFit="1" customWidth="1"/>
    <col min="51" max="51" width="36.85546875" style="32" bestFit="1" customWidth="1"/>
    <col min="52" max="52" width="22.7109375" style="32" bestFit="1" customWidth="1"/>
    <col min="53" max="53" width="19" style="32" bestFit="1" customWidth="1"/>
    <col min="54" max="54" width="27" style="32" bestFit="1" customWidth="1"/>
    <col min="55" max="55" width="37.140625" style="32" bestFit="1" customWidth="1"/>
    <col min="56" max="56" width="28" style="32" bestFit="1" customWidth="1"/>
    <col min="57" max="58" width="11.140625" style="32" bestFit="1" customWidth="1"/>
    <col min="59" max="59" width="5.85546875" style="32" customWidth="1"/>
    <col min="60" max="60" width="17.7109375" style="32" bestFit="1" customWidth="1"/>
    <col min="61" max="61" width="52.85546875" style="32" bestFit="1" customWidth="1"/>
    <col min="62" max="62" width="21.7109375" style="32" bestFit="1" customWidth="1"/>
    <col min="63" max="63" width="3" style="32" customWidth="1"/>
    <col min="64" max="64" width="16.28515625" style="32" bestFit="1" customWidth="1"/>
    <col min="65" max="65" width="41.140625" style="32" bestFit="1" customWidth="1"/>
    <col min="66" max="66" width="26.7109375" style="32" bestFit="1" customWidth="1"/>
    <col min="67" max="68" width="11.140625" style="32" bestFit="1" customWidth="1"/>
    <col min="69" max="16384" width="9.140625" style="32"/>
  </cols>
  <sheetData>
    <row r="1" spans="1:43" ht="15.75" x14ac:dyDescent="0.25">
      <c r="E1" s="144" t="s">
        <v>174</v>
      </c>
      <c r="F1" s="142"/>
    </row>
    <row r="2" spans="1:43" ht="15.75" x14ac:dyDescent="0.25">
      <c r="E2" s="145" t="s">
        <v>295</v>
      </c>
      <c r="F2" s="143"/>
    </row>
    <row r="3" spans="1:43" ht="15.75" x14ac:dyDescent="0.25">
      <c r="E3" s="142" t="s">
        <v>182</v>
      </c>
      <c r="F3" s="142"/>
    </row>
    <row r="4" spans="1:43" ht="15.75" x14ac:dyDescent="0.25">
      <c r="B4" s="46"/>
      <c r="C4" s="46"/>
    </row>
    <row r="5" spans="1:43" ht="15.75" x14ac:dyDescent="0.25">
      <c r="B5" s="46"/>
      <c r="C5" s="46"/>
      <c r="AD5" s="57" t="s">
        <v>187</v>
      </c>
    </row>
    <row r="6" spans="1:43" ht="15.75" x14ac:dyDescent="0.25">
      <c r="B6" s="33"/>
      <c r="F6" s="50" t="s">
        <v>186</v>
      </c>
      <c r="AK6" s="32" t="s">
        <v>183</v>
      </c>
      <c r="AL6" s="32" t="s">
        <v>183</v>
      </c>
      <c r="AM6" s="32" t="s">
        <v>183</v>
      </c>
      <c r="AN6" s="32" t="s">
        <v>184</v>
      </c>
      <c r="AO6" s="32" t="s">
        <v>185</v>
      </c>
      <c r="AP6" s="32" t="s">
        <v>185</v>
      </c>
      <c r="AQ6" s="32" t="s">
        <v>185</v>
      </c>
    </row>
    <row r="7" spans="1:43" x14ac:dyDescent="0.2">
      <c r="F7" s="35" t="s">
        <v>175</v>
      </c>
      <c r="G7" s="52" t="s">
        <v>196</v>
      </c>
      <c r="H7" s="52" t="s">
        <v>148</v>
      </c>
      <c r="I7" s="52" t="s">
        <v>149</v>
      </c>
      <c r="J7" s="52" t="s">
        <v>150</v>
      </c>
      <c r="K7" s="52" t="s">
        <v>151</v>
      </c>
      <c r="L7" s="52" t="s">
        <v>207</v>
      </c>
      <c r="M7" s="52" t="s">
        <v>152</v>
      </c>
      <c r="N7" s="52" t="s">
        <v>275</v>
      </c>
      <c r="O7" s="52" t="s">
        <v>154</v>
      </c>
      <c r="P7" s="52" t="s">
        <v>155</v>
      </c>
      <c r="Q7" s="52" t="s">
        <v>156</v>
      </c>
      <c r="R7" s="52" t="s">
        <v>157</v>
      </c>
      <c r="S7" s="52" t="s">
        <v>158</v>
      </c>
      <c r="T7" s="52" t="s">
        <v>159</v>
      </c>
      <c r="U7" s="52" t="s">
        <v>160</v>
      </c>
      <c r="V7" s="52" t="s">
        <v>274</v>
      </c>
      <c r="W7" s="52" t="s">
        <v>162</v>
      </c>
      <c r="X7" s="52" t="s">
        <v>163</v>
      </c>
      <c r="Y7" s="52" t="s">
        <v>208</v>
      </c>
      <c r="Z7" s="52" t="s">
        <v>164</v>
      </c>
      <c r="AA7" s="52" t="s">
        <v>165</v>
      </c>
      <c r="AB7" s="52" t="s">
        <v>166</v>
      </c>
      <c r="AC7" s="52" t="s">
        <v>167</v>
      </c>
      <c r="AD7" s="52" t="s">
        <v>168</v>
      </c>
      <c r="AE7" s="52" t="s">
        <v>169</v>
      </c>
      <c r="AF7" s="52" t="s">
        <v>170</v>
      </c>
      <c r="AG7" s="52" t="s">
        <v>171</v>
      </c>
      <c r="AH7" s="52" t="s">
        <v>172</v>
      </c>
      <c r="AI7" s="53" t="s">
        <v>188</v>
      </c>
      <c r="AK7" s="32" t="s">
        <v>15</v>
      </c>
      <c r="AL7" s="32" t="s">
        <v>24</v>
      </c>
      <c r="AM7" s="32" t="s">
        <v>59</v>
      </c>
      <c r="AO7" s="32" t="s">
        <v>15</v>
      </c>
      <c r="AP7" s="32" t="s">
        <v>24</v>
      </c>
      <c r="AQ7" s="32" t="s">
        <v>59</v>
      </c>
    </row>
    <row r="8" spans="1:43" ht="15.75" x14ac:dyDescent="0.25">
      <c r="A8" s="9" t="s">
        <v>9</v>
      </c>
      <c r="B8" s="10"/>
      <c r="C8" s="11"/>
      <c r="D8" s="12" t="s">
        <v>10</v>
      </c>
      <c r="E8" s="11"/>
      <c r="F8" s="1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49"/>
    </row>
    <row r="9" spans="1:43" ht="15.75" x14ac:dyDescent="0.25">
      <c r="A9" s="9"/>
      <c r="B9" s="10" t="s">
        <v>11</v>
      </c>
      <c r="C9" s="11"/>
      <c r="D9" s="14"/>
      <c r="E9" s="10" t="s">
        <v>12</v>
      </c>
      <c r="F9" s="1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49"/>
    </row>
    <row r="10" spans="1:43" ht="15.75" x14ac:dyDescent="0.25">
      <c r="A10" s="9"/>
      <c r="B10" s="10"/>
      <c r="C10" s="11" t="s">
        <v>13</v>
      </c>
      <c r="D10" s="14"/>
      <c r="E10" s="11"/>
      <c r="F10" s="10" t="s">
        <v>14</v>
      </c>
      <c r="G10" s="51" t="str">
        <f>IF(EASTERN!$H9=0," ",EASTERN!$H9)</f>
        <v xml:space="preserve"> </v>
      </c>
      <c r="H10" s="51" t="str">
        <f>IF(BROWARD!$H9=0," ",BROWARD!$H9)</f>
        <v xml:space="preserve"> </v>
      </c>
      <c r="I10" s="51" t="str">
        <f>IF(CENTRAL!$H9=0," ",CENTRAL!$H9)</f>
        <v xml:space="preserve"> </v>
      </c>
      <c r="J10" s="51" t="str">
        <f>IF(CHIPOLA!$H9=0," ",CHIPOLA!$H9)</f>
        <v xml:space="preserve"> </v>
      </c>
      <c r="K10" s="51" t="str">
        <f>IF(DAYTONA!$H9=0," ",DAYTONA!$H9)</f>
        <v xml:space="preserve"> </v>
      </c>
      <c r="L10" s="51" t="str">
        <f>IF(SOUTHWESTERN!$H9=0," ",SOUTHWESTERN!$H9)</f>
        <v xml:space="preserve"> </v>
      </c>
      <c r="M10" s="51" t="str">
        <f>IF('FSC JAX'!$H9=0," ",'FSC JAX'!$H9)</f>
        <v xml:space="preserve"> </v>
      </c>
      <c r="N10" s="51" t="str">
        <f>IF('FL KEYS'!$H9=0," ",'FL KEYS'!$H9)</f>
        <v xml:space="preserve"> </v>
      </c>
      <c r="O10" s="51" t="str">
        <f>IF('GULF COAST'!$H9=0," ",'GULF COAST'!$H9)</f>
        <v>Partial</v>
      </c>
      <c r="P10" s="51" t="str">
        <f>IF(HILLSBOROUGH!$H9=0," ",HILLSBOROUGH!$H9)</f>
        <v xml:space="preserve"> </v>
      </c>
      <c r="Q10" s="51" t="str">
        <f>IF('INDIAN RIVER'!$H9=0," ",'INDIAN RIVER'!$H9)</f>
        <v xml:space="preserve"> </v>
      </c>
      <c r="R10" s="51" t="str">
        <f>IF(GATEWAY!$H9=0," ",GATEWAY!$H9)</f>
        <v xml:space="preserve"> </v>
      </c>
      <c r="S10" s="51" t="str">
        <f>IF('LAKE SUMTER'!$H9=0," ",'LAKE SUMTER'!$H9)</f>
        <v xml:space="preserve"> </v>
      </c>
      <c r="T10" s="51" t="str">
        <f>IF('SCF MANATEE'!$H9=0," ",'SCF MANATEE'!$H9)</f>
        <v xml:space="preserve"> </v>
      </c>
      <c r="U10" s="51" t="str">
        <f>IF(MIAMI!$H9=0," ",MIAMI!$H9)</f>
        <v>No</v>
      </c>
      <c r="V10" s="51" t="str">
        <f>IF('NORTH FLORIDA'!$H9=0," ",'NORTH FLORIDA'!$H9)</f>
        <v xml:space="preserve"> </v>
      </c>
      <c r="W10" s="51" t="str">
        <f>IF('NORTHWEST FLORIDA'!$H9=0," ",'NORTHWEST FLORIDA'!$H9)</f>
        <v xml:space="preserve"> </v>
      </c>
      <c r="X10" s="51" t="str">
        <f>IF('PALM BEACH'!$H9=0," ",'PALM BEACH'!$H9)</f>
        <v xml:space="preserve"> </v>
      </c>
      <c r="Y10" s="51" t="str">
        <f>IF(PASCO!$H9=0," ",PASCO!$H9)</f>
        <v xml:space="preserve"> </v>
      </c>
      <c r="Z10" s="51" t="str">
        <f>IF(PENSACOLA!$H9=0," ",PENSACOLA!$H9)</f>
        <v xml:space="preserve"> </v>
      </c>
      <c r="AA10" s="51" t="str">
        <f>IF(POLK!$H9=0," ",POLK!$H9)</f>
        <v xml:space="preserve"> </v>
      </c>
      <c r="AB10" s="51" t="str">
        <f>IF('ST JOHNS'!$H9=0," ",'ST JOHNS'!$H9)</f>
        <v xml:space="preserve"> </v>
      </c>
      <c r="AC10" s="51" t="str">
        <f>IF('ST PETE'!$H9=0," ",'ST PETE'!$H9)</f>
        <v xml:space="preserve"> </v>
      </c>
      <c r="AD10" s="51" t="str">
        <f>IF('SANTA FE'!$H9=0," ",'SANTA FE'!$H9)</f>
        <v xml:space="preserve"> </v>
      </c>
      <c r="AE10" s="51" t="str">
        <f>IF(SEMINOLE!$H9=0," ",SEMINOLE!$H9)</f>
        <v xml:space="preserve"> </v>
      </c>
      <c r="AF10" s="51" t="str">
        <f>IF('SOUTH FLORIDA'!$H9=0," ",'SOUTH FLORIDA'!$H9)</f>
        <v xml:space="preserve"> </v>
      </c>
      <c r="AG10" s="51" t="str">
        <f>IF(TALLAHASSEE!$H9=0," ",TALLAHASSEE!$H9)</f>
        <v xml:space="preserve"> </v>
      </c>
      <c r="AH10" s="51" t="str">
        <f>IF(VALENCIA!$H9=0," ",VALENCIA!$H9)</f>
        <v xml:space="preserve"> </v>
      </c>
      <c r="AI10" s="49" t="s">
        <v>15</v>
      </c>
      <c r="AK10" s="32">
        <f>COUNTIF(G10:AH10,"Yes")</f>
        <v>0</v>
      </c>
      <c r="AL10" s="32">
        <f>COUNTIF(G10:AH10,"No")</f>
        <v>1</v>
      </c>
      <c r="AM10" s="32">
        <f>COUNTIF(G10:AH10,"Partial")</f>
        <v>1</v>
      </c>
      <c r="AN10" s="32">
        <f>SUM(AK10:AM10)</f>
        <v>2</v>
      </c>
      <c r="AO10" s="56">
        <f>IFERROR(AK10/$AN10,0)</f>
        <v>0</v>
      </c>
      <c r="AP10" s="58">
        <f t="shared" ref="AP10:AQ10" si="0">IFERROR(AL10/$AN10,0)</f>
        <v>0.5</v>
      </c>
      <c r="AQ10" s="58">
        <f t="shared" si="0"/>
        <v>0.5</v>
      </c>
    </row>
    <row r="11" spans="1:43" ht="15.75" x14ac:dyDescent="0.25">
      <c r="A11" s="9"/>
      <c r="B11" s="10"/>
      <c r="C11" s="11" t="s">
        <v>16</v>
      </c>
      <c r="D11" s="14"/>
      <c r="E11" s="11"/>
      <c r="F11" s="10" t="s">
        <v>17</v>
      </c>
      <c r="G11" s="51" t="str">
        <f>IF(EASTERN!H10=0," ",EASTERN!H10)</f>
        <v>Yes</v>
      </c>
      <c r="H11" s="51" t="str">
        <f>IF(BROWARD!$H10=0," ",BROWARD!$H10)</f>
        <v xml:space="preserve"> </v>
      </c>
      <c r="I11" s="51" t="str">
        <f>IF(CENTRAL!$H10=0," ",CENTRAL!$H10)</f>
        <v>Yes</v>
      </c>
      <c r="J11" s="51" t="str">
        <f>IF(CHIPOLA!$H10=0," ",CHIPOLA!$H10)</f>
        <v>Yes</v>
      </c>
      <c r="K11" s="51" t="str">
        <f>IF(DAYTONA!$H10=0," ",DAYTONA!$H10)</f>
        <v>Yes</v>
      </c>
      <c r="L11" s="51" t="str">
        <f>IF(SOUTHWESTERN!$H10=0," ",SOUTHWESTERN!$H10)</f>
        <v>Yes</v>
      </c>
      <c r="M11" s="51" t="str">
        <f>IF('FSC JAX'!$H10=0," ",'FSC JAX'!$H10)</f>
        <v>Yes</v>
      </c>
      <c r="N11" s="51" t="str">
        <f>IF('FL KEYS'!$H10=0," ",'FL KEYS'!$H10)</f>
        <v>YES</v>
      </c>
      <c r="O11" s="51" t="str">
        <f>IF('GULF COAST'!$H10=0," ",'GULF COAST'!$H10)</f>
        <v>Yes</v>
      </c>
      <c r="P11" s="51" t="str">
        <f>IF(HILLSBOROUGH!$H10=0," ",HILLSBOROUGH!$H10)</f>
        <v>Yes</v>
      </c>
      <c r="Q11" s="51" t="str">
        <f>IF('INDIAN RIVER'!$H10=0," ",'INDIAN RIVER'!$H10)</f>
        <v>Yes</v>
      </c>
      <c r="R11" s="51" t="str">
        <f>IF(GATEWAY!$H10=0," ",GATEWAY!$H10)</f>
        <v>Yes</v>
      </c>
      <c r="S11" s="51" t="str">
        <f>IF('LAKE SUMTER'!$H10=0," ",'LAKE SUMTER'!$H10)</f>
        <v>Yes</v>
      </c>
      <c r="T11" s="51" t="str">
        <f>IF('SCF MANATEE'!$H10=0," ",'SCF MANATEE'!$H10)</f>
        <v>Yes</v>
      </c>
      <c r="U11" s="51" t="str">
        <f>IF(MIAMI!$H10=0," ",MIAMI!$H10)</f>
        <v xml:space="preserve"> </v>
      </c>
      <c r="V11" s="51" t="str">
        <f>IF('NORTH FLORIDA'!$H10=0," ",'NORTH FLORIDA'!$H10)</f>
        <v>Yes</v>
      </c>
      <c r="W11" s="51" t="str">
        <f>IF('NORTHWEST FLORIDA'!$H10=0," ",'NORTHWEST FLORIDA'!$H10)</f>
        <v>Yes</v>
      </c>
      <c r="X11" s="51" t="str">
        <f>IF('PALM BEACH'!$H10=0," ",'PALM BEACH'!$H10)</f>
        <v>Yes</v>
      </c>
      <c r="Y11" s="51" t="str">
        <f>IF(PASCO!$H10=0," ",PASCO!$H10)</f>
        <v>Yes</v>
      </c>
      <c r="Z11" s="51" t="str">
        <f>IF(PENSACOLA!$H10=0," ",PENSACOLA!$H10)</f>
        <v>yes</v>
      </c>
      <c r="AA11" s="51" t="str">
        <f>IF(POLK!$H10=0," ",POLK!$H10)</f>
        <v>Yes</v>
      </c>
      <c r="AB11" s="51" t="str">
        <f>IF('ST JOHNS'!$H10=0," ",'ST JOHNS'!$H10)</f>
        <v>Yes</v>
      </c>
      <c r="AC11" s="51" t="str">
        <f>IF('ST PETE'!$H10=0," ",'ST PETE'!$H10)</f>
        <v>Yes</v>
      </c>
      <c r="AD11" s="51" t="str">
        <f>IF('SANTA FE'!$H10=0," ",'SANTA FE'!$H10)</f>
        <v>yes</v>
      </c>
      <c r="AE11" s="51" t="str">
        <f>IF(SEMINOLE!$H10=0," ",SEMINOLE!$H10)</f>
        <v xml:space="preserve"> </v>
      </c>
      <c r="AF11" s="51" t="str">
        <f>IF('SOUTH FLORIDA'!$H10=0," ",'SOUTH FLORIDA'!$H10)</f>
        <v>Yes</v>
      </c>
      <c r="AG11" s="51" t="str">
        <f>IF(TALLAHASSEE!$H10=0," ",TALLAHASSEE!$H10)</f>
        <v>Yes</v>
      </c>
      <c r="AH11" s="51" t="str">
        <f>IF(VALENCIA!$H10=0," ",VALENCIA!$H10)</f>
        <v>Yes</v>
      </c>
      <c r="AI11" s="49" t="s">
        <v>15</v>
      </c>
      <c r="AK11" s="32">
        <f t="shared" ref="AK11:AK74" si="1">COUNTIF(G11:AH11,"Yes")</f>
        <v>25</v>
      </c>
      <c r="AL11" s="32">
        <f t="shared" ref="AL11:AL74" si="2">COUNTIF(G11:AH11,"No")</f>
        <v>0</v>
      </c>
      <c r="AM11" s="32">
        <f t="shared" ref="AM11:AM74" si="3">COUNTIF(G11:AH11,"Partial")</f>
        <v>0</v>
      </c>
      <c r="AN11" s="32">
        <f t="shared" ref="AN11:AN74" si="4">SUM(AK11:AM11)</f>
        <v>25</v>
      </c>
      <c r="AO11" s="56">
        <f t="shared" ref="AO11:AO74" si="5">IFERROR(AK11/$AN11,0)</f>
        <v>1</v>
      </c>
      <c r="AP11" s="58">
        <f t="shared" ref="AP11:AP74" si="6">IFERROR(AL11/$AN11,0)</f>
        <v>0</v>
      </c>
      <c r="AQ11" s="58">
        <f t="shared" ref="AQ11:AQ74" si="7">IFERROR(AM11/$AN11,0)</f>
        <v>0</v>
      </c>
    </row>
    <row r="12" spans="1:43" ht="15.75" x14ac:dyDescent="0.25">
      <c r="A12" s="9"/>
      <c r="B12" s="10"/>
      <c r="C12" s="11" t="s">
        <v>18</v>
      </c>
      <c r="D12" s="14"/>
      <c r="E12" s="11"/>
      <c r="F12" s="10" t="s">
        <v>19</v>
      </c>
      <c r="G12" s="51" t="str">
        <f>IF(EASTERN!H11=0," ",EASTERN!H11)</f>
        <v>Yes</v>
      </c>
      <c r="H12" s="51" t="str">
        <f>IF(BROWARD!$H11=0," ",BROWARD!$H11)</f>
        <v>Partial</v>
      </c>
      <c r="I12" s="51" t="str">
        <f>IF(CENTRAL!$H11=0," ",CENTRAL!$H11)</f>
        <v>Yes</v>
      </c>
      <c r="J12" s="51" t="str">
        <f>IF(CHIPOLA!$H11=0," ",CHIPOLA!$H11)</f>
        <v>Yes</v>
      </c>
      <c r="K12" s="51" t="str">
        <f>IF(DAYTONA!$H11=0," ",DAYTONA!$H11)</f>
        <v>Yes</v>
      </c>
      <c r="L12" s="51" t="str">
        <f>IF(SOUTHWESTERN!$H11=0," ",SOUTHWESTERN!$H11)</f>
        <v>Yes</v>
      </c>
      <c r="M12" s="51" t="str">
        <f>IF('FSC JAX'!$H11=0," ",'FSC JAX'!$H11)</f>
        <v>Yes</v>
      </c>
      <c r="N12" s="51" t="str">
        <f>IF('FL KEYS'!$H11=0," ",'FL KEYS'!$H11)</f>
        <v>PARTIAL</v>
      </c>
      <c r="O12" s="51" t="str">
        <f>IF('GULF COAST'!$H11=0," ",'GULF COAST'!$H11)</f>
        <v>Yes</v>
      </c>
      <c r="P12" s="51" t="str">
        <f>IF(HILLSBOROUGH!$H11=0," ",HILLSBOROUGH!$H11)</f>
        <v>No</v>
      </c>
      <c r="Q12" s="51" t="str">
        <f>IF('INDIAN RIVER'!$H11=0," ",'INDIAN RIVER'!$H11)</f>
        <v>Yes</v>
      </c>
      <c r="R12" s="51" t="str">
        <f>IF(GATEWAY!$H11=0," ",GATEWAY!$H11)</f>
        <v>Yes</v>
      </c>
      <c r="S12" s="51" t="str">
        <f>IF('LAKE SUMTER'!$H11=0," ",'LAKE SUMTER'!$H11)</f>
        <v>Yes</v>
      </c>
      <c r="T12" s="51" t="str">
        <f>IF('SCF MANATEE'!$H11=0," ",'SCF MANATEE'!$H11)</f>
        <v>Partial</v>
      </c>
      <c r="U12" s="51" t="str">
        <f>IF(MIAMI!$H11=0," ",MIAMI!$H11)</f>
        <v>Yes</v>
      </c>
      <c r="V12" s="51" t="str">
        <f>IF('NORTH FLORIDA'!$H11=0," ",'NORTH FLORIDA'!$H11)</f>
        <v>Yes</v>
      </c>
      <c r="W12" s="51" t="str">
        <f>IF('NORTHWEST FLORIDA'!$H11=0," ",'NORTHWEST FLORIDA'!$H11)</f>
        <v>Yes</v>
      </c>
      <c r="X12" s="51" t="str">
        <f>IF('PALM BEACH'!$H11=0," ",'PALM BEACH'!$H11)</f>
        <v>Yes</v>
      </c>
      <c r="Y12" s="51" t="str">
        <f>IF(PASCO!$H11=0," ",PASCO!$H11)</f>
        <v>Yes</v>
      </c>
      <c r="Z12" s="51" t="str">
        <f>IF(PENSACOLA!$H11=0," ",PENSACOLA!$H11)</f>
        <v>yes</v>
      </c>
      <c r="AA12" s="51" t="str">
        <f>IF(POLK!$H11=0," ",POLK!$H11)</f>
        <v>Yes</v>
      </c>
      <c r="AB12" s="51" t="str">
        <f>IF('ST JOHNS'!$H11=0," ",'ST JOHNS'!$H11)</f>
        <v>Yes</v>
      </c>
      <c r="AC12" s="51" t="str">
        <f>IF('ST PETE'!$H11=0," ",'ST PETE'!$H11)</f>
        <v>Yes</v>
      </c>
      <c r="AD12" s="51" t="str">
        <f>IF('SANTA FE'!$H11=0," ",'SANTA FE'!$H11)</f>
        <v>yes</v>
      </c>
      <c r="AE12" s="51" t="str">
        <f>IF(SEMINOLE!$H11=0," ",SEMINOLE!$H11)</f>
        <v>Yes</v>
      </c>
      <c r="AF12" s="51" t="str">
        <f>IF('SOUTH FLORIDA'!$H11=0," ",'SOUTH FLORIDA'!$H11)</f>
        <v>Yes</v>
      </c>
      <c r="AG12" s="51" t="str">
        <f>IF(TALLAHASSEE!$H11=0," ",TALLAHASSEE!$H11)</f>
        <v>Yes</v>
      </c>
      <c r="AH12" s="51" t="str">
        <f>IF(VALENCIA!$H11=0," ",VALENCIA!$H11)</f>
        <v>Yes</v>
      </c>
      <c r="AI12" s="49" t="s">
        <v>15</v>
      </c>
      <c r="AK12" s="32">
        <f t="shared" si="1"/>
        <v>24</v>
      </c>
      <c r="AL12" s="32">
        <f t="shared" si="2"/>
        <v>1</v>
      </c>
      <c r="AM12" s="32">
        <f t="shared" si="3"/>
        <v>3</v>
      </c>
      <c r="AN12" s="32">
        <f t="shared" si="4"/>
        <v>28</v>
      </c>
      <c r="AO12" s="56">
        <f t="shared" si="5"/>
        <v>0.8571428571428571</v>
      </c>
      <c r="AP12" s="58">
        <f t="shared" si="6"/>
        <v>3.5714285714285712E-2</v>
      </c>
      <c r="AQ12" s="58">
        <f t="shared" si="7"/>
        <v>0.10714285714285714</v>
      </c>
    </row>
    <row r="13" spans="1:43" ht="15.75" x14ac:dyDescent="0.25">
      <c r="A13" s="9"/>
      <c r="B13" s="10"/>
      <c r="C13" s="11" t="s">
        <v>20</v>
      </c>
      <c r="D13" s="14"/>
      <c r="E13" s="11"/>
      <c r="F13" s="10" t="s">
        <v>21</v>
      </c>
      <c r="G13" s="51" t="str">
        <f>IF(EASTERN!H12=0," ",EASTERN!H12)</f>
        <v xml:space="preserve"> </v>
      </c>
      <c r="H13" s="51" t="str">
        <f>IF(BROWARD!$H12=0," ",BROWARD!$H12)</f>
        <v>Partial</v>
      </c>
      <c r="I13" s="51" t="str">
        <f>IF(CENTRAL!$H12=0," ",CENTRAL!$H12)</f>
        <v xml:space="preserve"> </v>
      </c>
      <c r="J13" s="51" t="str">
        <f>IF(CHIPOLA!$H12=0," ",CHIPOLA!$H12)</f>
        <v xml:space="preserve"> </v>
      </c>
      <c r="K13" s="51" t="str">
        <f>IF(DAYTONA!$H12=0," ",DAYTONA!$H12)</f>
        <v>Yes</v>
      </c>
      <c r="L13" s="51" t="str">
        <f>IF(SOUTHWESTERN!$H12=0," ",SOUTHWESTERN!$H12)</f>
        <v xml:space="preserve"> </v>
      </c>
      <c r="M13" s="51" t="str">
        <f>IF('FSC JAX'!$H12=0," ",'FSC JAX'!$H12)</f>
        <v xml:space="preserve"> </v>
      </c>
      <c r="N13" s="51" t="str">
        <f>IF('FL KEYS'!$H12=0," ",'FL KEYS'!$H12)</f>
        <v>YES</v>
      </c>
      <c r="O13" s="51" t="str">
        <f>IF('GULF COAST'!$H12=0," ",'GULF COAST'!$H12)</f>
        <v xml:space="preserve"> </v>
      </c>
      <c r="P13" s="51" t="str">
        <f>IF(HILLSBOROUGH!$H12=0," ",HILLSBOROUGH!$H12)</f>
        <v xml:space="preserve"> </v>
      </c>
      <c r="Q13" s="51" t="str">
        <f>IF('INDIAN RIVER'!$H12=0," ",'INDIAN RIVER'!$H12)</f>
        <v>Yes</v>
      </c>
      <c r="R13" s="51" t="str">
        <f>IF(GATEWAY!$H12=0," ",GATEWAY!$H12)</f>
        <v xml:space="preserve"> </v>
      </c>
      <c r="S13" s="51" t="str">
        <f>IF('LAKE SUMTER'!$H12=0," ",'LAKE SUMTER'!$H12)</f>
        <v xml:space="preserve"> </v>
      </c>
      <c r="T13" s="51" t="str">
        <f>IF('SCF MANATEE'!$H12=0," ",'SCF MANATEE'!$H12)</f>
        <v xml:space="preserve"> </v>
      </c>
      <c r="U13" s="51" t="str">
        <f>IF(MIAMI!$H12=0," ",MIAMI!$H12)</f>
        <v xml:space="preserve"> </v>
      </c>
      <c r="V13" s="51" t="str">
        <f>IF('NORTH FLORIDA'!$H12=0," ",'NORTH FLORIDA'!$H12)</f>
        <v>Yes</v>
      </c>
      <c r="W13" s="51" t="str">
        <f>IF('NORTHWEST FLORIDA'!$H12=0," ",'NORTHWEST FLORIDA'!$H12)</f>
        <v xml:space="preserve"> </v>
      </c>
      <c r="X13" s="51" t="str">
        <f>IF('PALM BEACH'!$H12=0," ",'PALM BEACH'!$H12)</f>
        <v xml:space="preserve"> </v>
      </c>
      <c r="Y13" s="51" t="str">
        <f>IF(PASCO!$H12=0," ",PASCO!$H12)</f>
        <v>No</v>
      </c>
      <c r="Z13" s="51" t="str">
        <f>IF(PENSACOLA!$H12=0," ",PENSACOLA!$H12)</f>
        <v xml:space="preserve"> </v>
      </c>
      <c r="AA13" s="51" t="str">
        <f>IF(POLK!$H12=0," ",POLK!$H12)</f>
        <v xml:space="preserve"> </v>
      </c>
      <c r="AB13" s="51" t="str">
        <f>IF('ST JOHNS'!$H12=0," ",'ST JOHNS'!$H12)</f>
        <v xml:space="preserve"> </v>
      </c>
      <c r="AC13" s="51" t="str">
        <f>IF('ST PETE'!$H12=0," ",'ST PETE'!$H12)</f>
        <v>Yes</v>
      </c>
      <c r="AD13" s="51" t="str">
        <f>IF('SANTA FE'!$H12=0," ",'SANTA FE'!$H12)</f>
        <v xml:space="preserve"> </v>
      </c>
      <c r="AE13" s="51" t="str">
        <f>IF(SEMINOLE!$H12=0," ",SEMINOLE!$H12)</f>
        <v>Yes</v>
      </c>
      <c r="AF13" s="51" t="str">
        <f>IF('SOUTH FLORIDA'!$H12=0," ",'SOUTH FLORIDA'!$H12)</f>
        <v xml:space="preserve"> </v>
      </c>
      <c r="AG13" s="51" t="str">
        <f>IF(TALLAHASSEE!$H12=0," ",TALLAHASSEE!$H12)</f>
        <v xml:space="preserve"> </v>
      </c>
      <c r="AH13" s="51" t="str">
        <f>IF(VALENCIA!$H12=0," ",VALENCIA!$H12)</f>
        <v xml:space="preserve"> </v>
      </c>
      <c r="AI13" s="49" t="s">
        <v>15</v>
      </c>
      <c r="AK13" s="32">
        <f t="shared" si="1"/>
        <v>6</v>
      </c>
      <c r="AL13" s="32">
        <f t="shared" si="2"/>
        <v>1</v>
      </c>
      <c r="AM13" s="32">
        <f t="shared" si="3"/>
        <v>1</v>
      </c>
      <c r="AN13" s="32">
        <f t="shared" si="4"/>
        <v>8</v>
      </c>
      <c r="AO13" s="56">
        <f t="shared" si="5"/>
        <v>0.75</v>
      </c>
      <c r="AP13" s="58">
        <f t="shared" si="6"/>
        <v>0.125</v>
      </c>
      <c r="AQ13" s="58">
        <f t="shared" si="7"/>
        <v>0.125</v>
      </c>
    </row>
    <row r="14" spans="1:43" ht="15.75" x14ac:dyDescent="0.25">
      <c r="A14" s="9"/>
      <c r="B14" s="10"/>
      <c r="C14" s="11" t="s">
        <v>22</v>
      </c>
      <c r="D14" s="14"/>
      <c r="E14" s="11"/>
      <c r="F14" s="10" t="s">
        <v>23</v>
      </c>
      <c r="G14" s="51" t="str">
        <f>IF(EASTERN!H13=0," ",EASTERN!H13)</f>
        <v xml:space="preserve"> </v>
      </c>
      <c r="H14" s="51" t="str">
        <f>IF(BROWARD!$H13=0," ",BROWARD!$H13)</f>
        <v>Partial</v>
      </c>
      <c r="I14" s="51" t="str">
        <f>IF(CENTRAL!$H13=0," ",CENTRAL!$H13)</f>
        <v>Yes</v>
      </c>
      <c r="J14" s="51" t="str">
        <f>IF(CHIPOLA!$H13=0," ",CHIPOLA!$H13)</f>
        <v xml:space="preserve"> </v>
      </c>
      <c r="K14" s="51" t="str">
        <f>IF(DAYTONA!$H13=0," ",DAYTONA!$H13)</f>
        <v>Yes</v>
      </c>
      <c r="L14" s="51" t="str">
        <f>IF(SOUTHWESTERN!$H13=0," ",SOUTHWESTERN!$H13)</f>
        <v>Yes</v>
      </c>
      <c r="M14" s="51" t="str">
        <f>IF('FSC JAX'!$H13=0," ",'FSC JAX'!$H13)</f>
        <v>Yes</v>
      </c>
      <c r="N14" s="51" t="str">
        <f>IF('FL KEYS'!$H13=0," ",'FL KEYS'!$H13)</f>
        <v xml:space="preserve"> </v>
      </c>
      <c r="O14" s="51" t="str">
        <f>IF('GULF COAST'!$H13=0," ",'GULF COAST'!$H13)</f>
        <v>Yes</v>
      </c>
      <c r="P14" s="51" t="str">
        <f>IF(HILLSBOROUGH!$H13=0," ",HILLSBOROUGH!$H13)</f>
        <v>Yes</v>
      </c>
      <c r="Q14" s="51" t="str">
        <f>IF('INDIAN RIVER'!$H13=0," ",'INDIAN RIVER'!$H13)</f>
        <v>Yes</v>
      </c>
      <c r="R14" s="51" t="str">
        <f>IF(GATEWAY!$H13=0," ",GATEWAY!$H13)</f>
        <v>Partial</v>
      </c>
      <c r="S14" s="51" t="str">
        <f>IF('LAKE SUMTER'!$H13=0," ",'LAKE SUMTER'!$H13)</f>
        <v>Partial</v>
      </c>
      <c r="T14" s="51" t="str">
        <f>IF('SCF MANATEE'!$H13=0," ",'SCF MANATEE'!$H13)</f>
        <v>Partial</v>
      </c>
      <c r="U14" s="51" t="str">
        <f>IF(MIAMI!$H13=0," ",MIAMI!$H13)</f>
        <v>Partial</v>
      </c>
      <c r="V14" s="51" t="str">
        <f>IF('NORTH FLORIDA'!$H13=0," ",'NORTH FLORIDA'!$H13)</f>
        <v xml:space="preserve"> </v>
      </c>
      <c r="W14" s="51" t="str">
        <f>IF('NORTHWEST FLORIDA'!$H13=0," ",'NORTHWEST FLORIDA'!$H13)</f>
        <v>Yes</v>
      </c>
      <c r="X14" s="51" t="str">
        <f>IF('PALM BEACH'!$H13=0," ",'PALM BEACH'!$H13)</f>
        <v>Yes</v>
      </c>
      <c r="Y14" s="51" t="str">
        <f>IF(PASCO!$H13=0," ",PASCO!$H13)</f>
        <v xml:space="preserve"> </v>
      </c>
      <c r="Z14" s="51" t="str">
        <f>IF(PENSACOLA!$H13=0," ",PENSACOLA!$H13)</f>
        <v>yes</v>
      </c>
      <c r="AA14" s="51" t="str">
        <f>IF(POLK!$H13=0," ",POLK!$H13)</f>
        <v xml:space="preserve"> </v>
      </c>
      <c r="AB14" s="51" t="str">
        <f>IF('ST JOHNS'!$H13=0," ",'ST JOHNS'!$H13)</f>
        <v>Yes</v>
      </c>
      <c r="AC14" s="51" t="str">
        <f>IF('ST PETE'!$H13=0," ",'ST PETE'!$H13)</f>
        <v>Partial</v>
      </c>
      <c r="AD14" s="51" t="str">
        <f>IF('SANTA FE'!$H13=0," ",'SANTA FE'!$H13)</f>
        <v>partial</v>
      </c>
      <c r="AE14" s="51" t="str">
        <f>IF(SEMINOLE!$H13=0," ",SEMINOLE!$H13)</f>
        <v>Yes</v>
      </c>
      <c r="AF14" s="51" t="str">
        <f>IF('SOUTH FLORIDA'!$H13=0," ",'SOUTH FLORIDA'!$H13)</f>
        <v>Yes</v>
      </c>
      <c r="AG14" s="51" t="str">
        <f>IF(TALLAHASSEE!$H13=0," ",TALLAHASSEE!$H13)</f>
        <v>Partial</v>
      </c>
      <c r="AH14" s="51" t="str">
        <f>IF(VALENCIA!$H13=0," ",VALENCIA!$H13)</f>
        <v>Yes</v>
      </c>
      <c r="AI14" s="49" t="s">
        <v>15</v>
      </c>
      <c r="AK14" s="32">
        <f t="shared" si="1"/>
        <v>14</v>
      </c>
      <c r="AL14" s="32">
        <f t="shared" si="2"/>
        <v>0</v>
      </c>
      <c r="AM14" s="32">
        <f t="shared" si="3"/>
        <v>8</v>
      </c>
      <c r="AN14" s="32">
        <f t="shared" si="4"/>
        <v>22</v>
      </c>
      <c r="AO14" s="56">
        <f t="shared" si="5"/>
        <v>0.63636363636363635</v>
      </c>
      <c r="AP14" s="58">
        <f t="shared" si="6"/>
        <v>0</v>
      </c>
      <c r="AQ14" s="58">
        <f t="shared" si="7"/>
        <v>0.36363636363636365</v>
      </c>
    </row>
    <row r="15" spans="1:43" ht="15.75" x14ac:dyDescent="0.25">
      <c r="A15" s="9"/>
      <c r="B15" s="10"/>
      <c r="C15" s="11" t="s">
        <v>25</v>
      </c>
      <c r="D15" s="14"/>
      <c r="E15" s="11"/>
      <c r="F15" s="10" t="s">
        <v>26</v>
      </c>
      <c r="G15" s="51" t="str">
        <f>IF(EASTERN!H14=0," ",EASTERN!H14)</f>
        <v>No</v>
      </c>
      <c r="H15" s="51" t="str">
        <f>IF(BROWARD!$H14=0," ",BROWARD!$H14)</f>
        <v>Partial</v>
      </c>
      <c r="I15" s="51" t="str">
        <f>IF(CENTRAL!$H14=0," ",CENTRAL!$H14)</f>
        <v xml:space="preserve"> </v>
      </c>
      <c r="J15" s="51" t="str">
        <f>IF(CHIPOLA!$H14=0," ",CHIPOLA!$H14)</f>
        <v xml:space="preserve"> </v>
      </c>
      <c r="K15" s="51" t="str">
        <f>IF(DAYTONA!$H14=0," ",DAYTONA!$H14)</f>
        <v xml:space="preserve"> </v>
      </c>
      <c r="L15" s="51" t="str">
        <f>IF(SOUTHWESTERN!$H14=0," ",SOUTHWESTERN!$H14)</f>
        <v xml:space="preserve"> </v>
      </c>
      <c r="M15" s="51" t="str">
        <f>IF('FSC JAX'!$H14=0," ",'FSC JAX'!$H14)</f>
        <v>No</v>
      </c>
      <c r="N15" s="51" t="str">
        <f>IF('FL KEYS'!$H14=0," ",'FL KEYS'!$H14)</f>
        <v xml:space="preserve"> </v>
      </c>
      <c r="O15" s="51" t="str">
        <f>IF('GULF COAST'!$H14=0," ",'GULF COAST'!$H14)</f>
        <v xml:space="preserve"> </v>
      </c>
      <c r="P15" s="51" t="str">
        <f>IF(HILLSBOROUGH!$H14=0," ",HILLSBOROUGH!$H14)</f>
        <v>No</v>
      </c>
      <c r="Q15" s="51" t="str">
        <f>IF('INDIAN RIVER'!$H14=0," ",'INDIAN RIVER'!$H14)</f>
        <v xml:space="preserve"> </v>
      </c>
      <c r="R15" s="51" t="str">
        <f>IF(GATEWAY!$H14=0," ",GATEWAY!$H14)</f>
        <v xml:space="preserve"> </v>
      </c>
      <c r="S15" s="51" t="str">
        <f>IF('LAKE SUMTER'!$H14=0," ",'LAKE SUMTER'!$H14)</f>
        <v>No</v>
      </c>
      <c r="T15" s="51" t="str">
        <f>IF('SCF MANATEE'!$H14=0," ",'SCF MANATEE'!$H14)</f>
        <v>Partial</v>
      </c>
      <c r="U15" s="51" t="str">
        <f>IF(MIAMI!$H14=0," ",MIAMI!$H14)</f>
        <v>No</v>
      </c>
      <c r="V15" s="51" t="str">
        <f>IF('NORTH FLORIDA'!$H14=0," ",'NORTH FLORIDA'!$H14)</f>
        <v xml:space="preserve"> </v>
      </c>
      <c r="W15" s="51" t="str">
        <f>IF('NORTHWEST FLORIDA'!$H14=0," ",'NORTHWEST FLORIDA'!$H14)</f>
        <v xml:space="preserve"> </v>
      </c>
      <c r="X15" s="51" t="str">
        <f>IF('PALM BEACH'!$H14=0," ",'PALM BEACH'!$H14)</f>
        <v xml:space="preserve"> </v>
      </c>
      <c r="Y15" s="51" t="str">
        <f>IF(PASCO!$H14=0," ",PASCO!$H14)</f>
        <v>No</v>
      </c>
      <c r="Z15" s="51" t="str">
        <f>IF(PENSACOLA!$H14=0," ",PENSACOLA!$H14)</f>
        <v xml:space="preserve"> </v>
      </c>
      <c r="AA15" s="51" t="str">
        <f>IF(POLK!$H14=0," ",POLK!$H14)</f>
        <v xml:space="preserve"> </v>
      </c>
      <c r="AB15" s="51" t="str">
        <f>IF('ST JOHNS'!$H14=0," ",'ST JOHNS'!$H14)</f>
        <v>No</v>
      </c>
      <c r="AC15" s="51" t="str">
        <f>IF('ST PETE'!$H14=0," ",'ST PETE'!$H14)</f>
        <v xml:space="preserve"> </v>
      </c>
      <c r="AD15" s="51" t="str">
        <f>IF('SANTA FE'!$H14=0," ",'SANTA FE'!$H14)</f>
        <v>no</v>
      </c>
      <c r="AE15" s="51" t="str">
        <f>IF(SEMINOLE!$H14=0," ",SEMINOLE!$H14)</f>
        <v xml:space="preserve"> </v>
      </c>
      <c r="AF15" s="51" t="str">
        <f>IF('SOUTH FLORIDA'!$H14=0," ",'SOUTH FLORIDA'!$H14)</f>
        <v xml:space="preserve"> </v>
      </c>
      <c r="AG15" s="51" t="str">
        <f>IF(TALLAHASSEE!$H14=0," ",TALLAHASSEE!$H14)</f>
        <v xml:space="preserve"> </v>
      </c>
      <c r="AH15" s="51" t="str">
        <f>IF(VALENCIA!$H14=0," ",VALENCIA!$H14)</f>
        <v>No</v>
      </c>
      <c r="AI15" s="49" t="s">
        <v>24</v>
      </c>
      <c r="AK15" s="32">
        <f t="shared" si="1"/>
        <v>0</v>
      </c>
      <c r="AL15" s="32">
        <f t="shared" si="2"/>
        <v>9</v>
      </c>
      <c r="AM15" s="32">
        <f t="shared" si="3"/>
        <v>2</v>
      </c>
      <c r="AN15" s="32">
        <f t="shared" si="4"/>
        <v>11</v>
      </c>
      <c r="AO15" s="58">
        <f t="shared" si="5"/>
        <v>0</v>
      </c>
      <c r="AP15" s="56">
        <f t="shared" si="6"/>
        <v>0.81818181818181823</v>
      </c>
      <c r="AQ15" s="58">
        <f t="shared" si="7"/>
        <v>0.18181818181818182</v>
      </c>
    </row>
    <row r="16" spans="1:43" ht="15.75" x14ac:dyDescent="0.25">
      <c r="A16" s="9"/>
      <c r="B16" s="10"/>
      <c r="C16" s="11" t="s">
        <v>27</v>
      </c>
      <c r="D16" s="14"/>
      <c r="E16" s="11"/>
      <c r="F16" s="10" t="s">
        <v>28</v>
      </c>
      <c r="G16" s="51" t="str">
        <f>IF(EASTERN!H15=0," ",EASTERN!H15)</f>
        <v xml:space="preserve"> </v>
      </c>
      <c r="H16" s="51" t="str">
        <f>IF(BROWARD!$H15=0," ",BROWARD!$H15)</f>
        <v xml:space="preserve"> </v>
      </c>
      <c r="I16" s="51" t="str">
        <f>IF(CENTRAL!$H15=0," ",CENTRAL!$H15)</f>
        <v xml:space="preserve"> </v>
      </c>
      <c r="J16" s="51" t="str">
        <f>IF(CHIPOLA!$H15=0," ",CHIPOLA!$H15)</f>
        <v xml:space="preserve"> </v>
      </c>
      <c r="K16" s="51" t="str">
        <f>IF(DAYTONA!$H15=0," ",DAYTONA!$H15)</f>
        <v>Yes</v>
      </c>
      <c r="L16" s="51" t="str">
        <f>IF(SOUTHWESTERN!$H15=0," ",SOUTHWESTERN!$H15)</f>
        <v xml:space="preserve"> </v>
      </c>
      <c r="M16" s="51" t="str">
        <f>IF('FSC JAX'!$H15=0," ",'FSC JAX'!$H15)</f>
        <v>Yes</v>
      </c>
      <c r="N16" s="51" t="str">
        <f>IF('FL KEYS'!$H15=0," ",'FL KEYS'!$H15)</f>
        <v xml:space="preserve"> </v>
      </c>
      <c r="O16" s="51" t="str">
        <f>IF('GULF COAST'!$H15=0," ",'GULF COAST'!$H15)</f>
        <v xml:space="preserve"> </v>
      </c>
      <c r="P16" s="51" t="str">
        <f>IF(HILLSBOROUGH!$H15=0," ",HILLSBOROUGH!$H15)</f>
        <v>Yes</v>
      </c>
      <c r="Q16" s="51" t="str">
        <f>IF('INDIAN RIVER'!$H15=0," ",'INDIAN RIVER'!$H15)</f>
        <v xml:space="preserve"> </v>
      </c>
      <c r="R16" s="51" t="str">
        <f>IF(GATEWAY!$H15=0," ",GATEWAY!$H15)</f>
        <v xml:space="preserve"> </v>
      </c>
      <c r="S16" s="51" t="str">
        <f>IF('LAKE SUMTER'!$H15=0," ",'LAKE SUMTER'!$H15)</f>
        <v xml:space="preserve"> </v>
      </c>
      <c r="T16" s="51" t="str">
        <f>IF('SCF MANATEE'!$H15=0," ",'SCF MANATEE'!$H15)</f>
        <v>Partial</v>
      </c>
      <c r="U16" s="51" t="str">
        <f>IF(MIAMI!$H15=0," ",MIAMI!$H15)</f>
        <v>Yes</v>
      </c>
      <c r="V16" s="51" t="str">
        <f>IF('NORTH FLORIDA'!$H15=0," ",'NORTH FLORIDA'!$H15)</f>
        <v xml:space="preserve"> </v>
      </c>
      <c r="W16" s="51" t="str">
        <f>IF('NORTHWEST FLORIDA'!$H15=0," ",'NORTHWEST FLORIDA'!$H15)</f>
        <v>No</v>
      </c>
      <c r="X16" s="51" t="str">
        <f>IF('PALM BEACH'!$H15=0," ",'PALM BEACH'!$H15)</f>
        <v xml:space="preserve"> </v>
      </c>
      <c r="Y16" s="51" t="str">
        <f>IF(PASCO!$H15=0," ",PASCO!$H15)</f>
        <v xml:space="preserve"> </v>
      </c>
      <c r="Z16" s="51" t="str">
        <f>IF(PENSACOLA!$H15=0," ",PENSACOLA!$H15)</f>
        <v xml:space="preserve"> </v>
      </c>
      <c r="AA16" s="51" t="str">
        <f>IF(POLK!$H15=0," ",POLK!$H15)</f>
        <v>Yes</v>
      </c>
      <c r="AB16" s="51" t="str">
        <f>IF('ST JOHNS'!$H15=0," ",'ST JOHNS'!$H15)</f>
        <v xml:space="preserve"> </v>
      </c>
      <c r="AC16" s="51" t="str">
        <f>IF('ST PETE'!$H15=0," ",'ST PETE'!$H15)</f>
        <v xml:space="preserve"> </v>
      </c>
      <c r="AD16" s="51" t="str">
        <f>IF('SANTA FE'!$H15=0," ",'SANTA FE'!$H15)</f>
        <v>no</v>
      </c>
      <c r="AE16" s="51" t="str">
        <f>IF(SEMINOLE!$H15=0," ",SEMINOLE!$H15)</f>
        <v>Yes</v>
      </c>
      <c r="AF16" s="51" t="str">
        <f>IF('SOUTH FLORIDA'!$H15=0," ",'SOUTH FLORIDA'!$H15)</f>
        <v xml:space="preserve"> </v>
      </c>
      <c r="AG16" s="51" t="str">
        <f>IF(TALLAHASSEE!$H15=0," ",TALLAHASSEE!$H15)</f>
        <v>Yes</v>
      </c>
      <c r="AH16" s="51" t="str">
        <f>IF(VALENCIA!$H15=0," ",VALENCIA!$H15)</f>
        <v xml:space="preserve"> </v>
      </c>
      <c r="AI16" s="49" t="s">
        <v>15</v>
      </c>
      <c r="AK16" s="32">
        <f t="shared" si="1"/>
        <v>7</v>
      </c>
      <c r="AL16" s="32">
        <f t="shared" si="2"/>
        <v>2</v>
      </c>
      <c r="AM16" s="32">
        <f t="shared" si="3"/>
        <v>1</v>
      </c>
      <c r="AN16" s="32">
        <f t="shared" si="4"/>
        <v>10</v>
      </c>
      <c r="AO16" s="56">
        <f t="shared" si="5"/>
        <v>0.7</v>
      </c>
      <c r="AP16" s="58">
        <f t="shared" si="6"/>
        <v>0.2</v>
      </c>
      <c r="AQ16" s="58">
        <f t="shared" si="7"/>
        <v>0.1</v>
      </c>
    </row>
    <row r="17" spans="1:43" ht="15.75" x14ac:dyDescent="0.25">
      <c r="A17" s="9"/>
      <c r="B17" s="10"/>
      <c r="C17" s="11" t="s">
        <v>29</v>
      </c>
      <c r="D17" s="14"/>
      <c r="E17" s="11"/>
      <c r="F17" s="10" t="s">
        <v>30</v>
      </c>
      <c r="G17" s="51" t="str">
        <f>IF(EASTERN!H16=0," ",EASTERN!H16)</f>
        <v xml:space="preserve"> </v>
      </c>
      <c r="H17" s="51" t="str">
        <f>IF(BROWARD!$H16=0," ",BROWARD!$H16)</f>
        <v xml:space="preserve"> </v>
      </c>
      <c r="I17" s="51" t="str">
        <f>IF(CENTRAL!$H16=0," ",CENTRAL!$H16)</f>
        <v xml:space="preserve"> </v>
      </c>
      <c r="J17" s="51" t="str">
        <f>IF(CHIPOLA!$H16=0," ",CHIPOLA!$H16)</f>
        <v xml:space="preserve"> </v>
      </c>
      <c r="K17" s="51" t="str">
        <f>IF(DAYTONA!$H16=0," ",DAYTONA!$H16)</f>
        <v xml:space="preserve"> </v>
      </c>
      <c r="L17" s="51" t="str">
        <f>IF(SOUTHWESTERN!$H16=0," ",SOUTHWESTERN!$H16)</f>
        <v>No</v>
      </c>
      <c r="M17" s="51" t="str">
        <f>IF('FSC JAX'!$H16=0," ",'FSC JAX'!$H16)</f>
        <v xml:space="preserve"> </v>
      </c>
      <c r="N17" s="51" t="str">
        <f>IF('FL KEYS'!$H16=0," ",'FL KEYS'!$H16)</f>
        <v xml:space="preserve"> </v>
      </c>
      <c r="O17" s="51" t="str">
        <f>IF('GULF COAST'!$H16=0," ",'GULF COAST'!$H16)</f>
        <v xml:space="preserve"> </v>
      </c>
      <c r="P17" s="51" t="str">
        <f>IF(HILLSBOROUGH!$H16=0," ",HILLSBOROUGH!$H16)</f>
        <v xml:space="preserve"> </v>
      </c>
      <c r="Q17" s="51" t="str">
        <f>IF('INDIAN RIVER'!$H16=0," ",'INDIAN RIVER'!$H16)</f>
        <v xml:space="preserve"> </v>
      </c>
      <c r="R17" s="51" t="str">
        <f>IF(GATEWAY!$H16=0," ",GATEWAY!$H16)</f>
        <v xml:space="preserve"> </v>
      </c>
      <c r="S17" s="51" t="str">
        <f>IF('LAKE SUMTER'!$H16=0," ",'LAKE SUMTER'!$H16)</f>
        <v xml:space="preserve"> </v>
      </c>
      <c r="T17" s="51" t="str">
        <f>IF('SCF MANATEE'!$H16=0," ",'SCF MANATEE'!$H16)</f>
        <v xml:space="preserve"> </v>
      </c>
      <c r="U17" s="51" t="str">
        <f>IF(MIAMI!$H16=0," ",MIAMI!$H16)</f>
        <v xml:space="preserve"> </v>
      </c>
      <c r="V17" s="51" t="str">
        <f>IF('NORTH FLORIDA'!$H16=0," ",'NORTH FLORIDA'!$H16)</f>
        <v xml:space="preserve"> </v>
      </c>
      <c r="W17" s="51" t="str">
        <f>IF('NORTHWEST FLORIDA'!$H16=0," ",'NORTHWEST FLORIDA'!$H16)</f>
        <v xml:space="preserve"> </v>
      </c>
      <c r="X17" s="51" t="str">
        <f>IF('PALM BEACH'!$H16=0," ",'PALM BEACH'!$H16)</f>
        <v xml:space="preserve"> </v>
      </c>
      <c r="Y17" s="51" t="str">
        <f>IF(PASCO!$H16=0," ",PASCO!$H16)</f>
        <v xml:space="preserve"> </v>
      </c>
      <c r="Z17" s="51" t="str">
        <f>IF(PENSACOLA!$H16=0," ",PENSACOLA!$H16)</f>
        <v xml:space="preserve"> </v>
      </c>
      <c r="AA17" s="51" t="str">
        <f>IF(POLK!$H16=0," ",POLK!$H16)</f>
        <v xml:space="preserve"> </v>
      </c>
      <c r="AB17" s="51" t="str">
        <f>IF('ST JOHNS'!$H16=0," ",'ST JOHNS'!$H16)</f>
        <v xml:space="preserve"> </v>
      </c>
      <c r="AC17" s="51" t="str">
        <f>IF('ST PETE'!$H16=0," ",'ST PETE'!$H16)</f>
        <v xml:space="preserve"> </v>
      </c>
      <c r="AD17" s="51" t="str">
        <f>IF('SANTA FE'!$H16=0," ",'SANTA FE'!$H16)</f>
        <v xml:space="preserve"> </v>
      </c>
      <c r="AE17" s="51" t="str">
        <f>IF(SEMINOLE!$H16=0," ",SEMINOLE!$H16)</f>
        <v xml:space="preserve"> </v>
      </c>
      <c r="AF17" s="51" t="str">
        <f>IF('SOUTH FLORIDA'!$H16=0," ",'SOUTH FLORIDA'!$H16)</f>
        <v xml:space="preserve"> </v>
      </c>
      <c r="AG17" s="51" t="str">
        <f>IF(TALLAHASSEE!$H16=0," ",TALLAHASSEE!$H16)</f>
        <v xml:space="preserve"> </v>
      </c>
      <c r="AH17" s="51" t="str">
        <f>IF(VALENCIA!$H16=0," ",VALENCIA!$H16)</f>
        <v>Yes</v>
      </c>
      <c r="AI17" s="49" t="s">
        <v>15</v>
      </c>
      <c r="AK17" s="32">
        <f t="shared" si="1"/>
        <v>1</v>
      </c>
      <c r="AL17" s="32">
        <f t="shared" si="2"/>
        <v>1</v>
      </c>
      <c r="AM17" s="32">
        <f t="shared" si="3"/>
        <v>0</v>
      </c>
      <c r="AN17" s="32">
        <f t="shared" si="4"/>
        <v>2</v>
      </c>
      <c r="AO17" s="56">
        <f t="shared" si="5"/>
        <v>0.5</v>
      </c>
      <c r="AP17" s="58">
        <f t="shared" si="6"/>
        <v>0.5</v>
      </c>
      <c r="AQ17" s="58">
        <f t="shared" si="7"/>
        <v>0</v>
      </c>
    </row>
    <row r="18" spans="1:43" ht="15.75" x14ac:dyDescent="0.25">
      <c r="A18" s="9"/>
      <c r="B18" s="10"/>
      <c r="C18" s="11" t="s">
        <v>31</v>
      </c>
      <c r="D18" s="14"/>
      <c r="E18" s="11"/>
      <c r="F18" s="10" t="s">
        <v>32</v>
      </c>
      <c r="G18" s="51" t="str">
        <f>IF(EASTERN!H17=0," ",EASTERN!H17)</f>
        <v xml:space="preserve"> </v>
      </c>
      <c r="H18" s="51" t="str">
        <f>IF(BROWARD!$H17=0," ",BROWARD!$H17)</f>
        <v xml:space="preserve"> </v>
      </c>
      <c r="I18" s="51" t="str">
        <f>IF(CENTRAL!$H17=0," ",CENTRAL!$H17)</f>
        <v xml:space="preserve"> </v>
      </c>
      <c r="J18" s="51" t="str">
        <f>IF(CHIPOLA!$H17=0," ",CHIPOLA!$H17)</f>
        <v>Yes</v>
      </c>
      <c r="K18" s="51" t="str">
        <f>IF(DAYTONA!$H17=0," ",DAYTONA!$H17)</f>
        <v>No</v>
      </c>
      <c r="L18" s="51" t="str">
        <f>IF(SOUTHWESTERN!$H17=0," ",SOUTHWESTERN!$H17)</f>
        <v xml:space="preserve"> </v>
      </c>
      <c r="M18" s="51" t="str">
        <f>IF('FSC JAX'!$H17=0," ",'FSC JAX'!$H17)</f>
        <v>No</v>
      </c>
      <c r="N18" s="51" t="str">
        <f>IF('FL KEYS'!$H17=0," ",'FL KEYS'!$H17)</f>
        <v xml:space="preserve"> </v>
      </c>
      <c r="O18" s="51" t="str">
        <f>IF('GULF COAST'!$H17=0," ",'GULF COAST'!$H17)</f>
        <v xml:space="preserve"> </v>
      </c>
      <c r="P18" s="51" t="str">
        <f>IF(HILLSBOROUGH!$H17=0," ",HILLSBOROUGH!$H17)</f>
        <v xml:space="preserve"> </v>
      </c>
      <c r="Q18" s="51" t="str">
        <f>IF('INDIAN RIVER'!$H17=0," ",'INDIAN RIVER'!$H17)</f>
        <v xml:space="preserve"> </v>
      </c>
      <c r="R18" s="51" t="str">
        <f>IF(GATEWAY!$H17=0," ",GATEWAY!$H17)</f>
        <v xml:space="preserve"> </v>
      </c>
      <c r="S18" s="51" t="str">
        <f>IF('LAKE SUMTER'!$H17=0," ",'LAKE SUMTER'!$H17)</f>
        <v xml:space="preserve"> </v>
      </c>
      <c r="T18" s="51" t="str">
        <f>IF('SCF MANATEE'!$H17=0," ",'SCF MANATEE'!$H17)</f>
        <v>Partial</v>
      </c>
      <c r="U18" s="51" t="str">
        <f>IF(MIAMI!$H17=0," ",MIAMI!$H17)</f>
        <v>Yes</v>
      </c>
      <c r="V18" s="51" t="str">
        <f>IF('NORTH FLORIDA'!$H17=0," ",'NORTH FLORIDA'!$H17)</f>
        <v>Yes</v>
      </c>
      <c r="W18" s="51" t="str">
        <f>IF('NORTHWEST FLORIDA'!$H17=0," ",'NORTHWEST FLORIDA'!$H17)</f>
        <v xml:space="preserve"> </v>
      </c>
      <c r="X18" s="51" t="str">
        <f>IF('PALM BEACH'!$H17=0," ",'PALM BEACH'!$H17)</f>
        <v xml:space="preserve"> </v>
      </c>
      <c r="Y18" s="51" t="str">
        <f>IF(PASCO!$H17=0," ",PASCO!$H17)</f>
        <v xml:space="preserve"> </v>
      </c>
      <c r="Z18" s="51" t="str">
        <f>IF(PENSACOLA!$H17=0," ",PENSACOLA!$H17)</f>
        <v xml:space="preserve"> </v>
      </c>
      <c r="AA18" s="51" t="str">
        <f>IF(POLK!$H17=0," ",POLK!$H17)</f>
        <v>No</v>
      </c>
      <c r="AB18" s="51" t="str">
        <f>IF('ST JOHNS'!$H17=0," ",'ST JOHNS'!$H17)</f>
        <v xml:space="preserve"> </v>
      </c>
      <c r="AC18" s="51" t="str">
        <f>IF('ST PETE'!$H17=0," ",'ST PETE'!$H17)</f>
        <v xml:space="preserve"> </v>
      </c>
      <c r="AD18" s="51" t="str">
        <f>IF('SANTA FE'!$H17=0," ",'SANTA FE'!$H17)</f>
        <v xml:space="preserve"> </v>
      </c>
      <c r="AE18" s="51" t="str">
        <f>IF(SEMINOLE!$H17=0," ",SEMINOLE!$H17)</f>
        <v>No</v>
      </c>
      <c r="AF18" s="51" t="str">
        <f>IF('SOUTH FLORIDA'!$H17=0," ",'SOUTH FLORIDA'!$H17)</f>
        <v xml:space="preserve"> </v>
      </c>
      <c r="AG18" s="51" t="str">
        <f>IF(TALLAHASSEE!$H17=0," ",TALLAHASSEE!$H17)</f>
        <v xml:space="preserve"> </v>
      </c>
      <c r="AH18" s="51" t="str">
        <f>IF(VALENCIA!$H17=0," ",VALENCIA!$H17)</f>
        <v xml:space="preserve"> </v>
      </c>
      <c r="AI18" s="49" t="s">
        <v>24</v>
      </c>
      <c r="AK18" s="32">
        <f t="shared" si="1"/>
        <v>3</v>
      </c>
      <c r="AL18" s="32">
        <f t="shared" si="2"/>
        <v>4</v>
      </c>
      <c r="AM18" s="32">
        <f t="shared" si="3"/>
        <v>1</v>
      </c>
      <c r="AN18" s="32">
        <f t="shared" si="4"/>
        <v>8</v>
      </c>
      <c r="AO18" s="58">
        <f t="shared" si="5"/>
        <v>0.375</v>
      </c>
      <c r="AP18" s="56">
        <f t="shared" si="6"/>
        <v>0.5</v>
      </c>
      <c r="AQ18" s="58">
        <f t="shared" si="7"/>
        <v>0.125</v>
      </c>
    </row>
    <row r="19" spans="1:43" ht="15.75" x14ac:dyDescent="0.25">
      <c r="A19" s="9"/>
      <c r="B19" s="10"/>
      <c r="C19" s="11" t="s">
        <v>33</v>
      </c>
      <c r="D19" s="14"/>
      <c r="E19" s="11"/>
      <c r="F19" s="10" t="s">
        <v>34</v>
      </c>
      <c r="G19" s="51" t="str">
        <f>IF(EASTERN!H18=0," ",EASTERN!H18)</f>
        <v>No</v>
      </c>
      <c r="H19" s="51" t="str">
        <f>IF(BROWARD!$H18=0," ",BROWARD!$H18)</f>
        <v>Partial</v>
      </c>
      <c r="I19" s="51" t="str">
        <f>IF(CENTRAL!$H18=0," ",CENTRAL!$H18)</f>
        <v>No</v>
      </c>
      <c r="J19" s="51" t="str">
        <f>IF(CHIPOLA!$H18=0," ",CHIPOLA!$H18)</f>
        <v xml:space="preserve"> </v>
      </c>
      <c r="K19" s="51" t="str">
        <f>IF(DAYTONA!$H18=0," ",DAYTONA!$H18)</f>
        <v>No</v>
      </c>
      <c r="L19" s="51" t="str">
        <f>IF(SOUTHWESTERN!$H18=0," ",SOUTHWESTERN!$H18)</f>
        <v>No</v>
      </c>
      <c r="M19" s="51" t="str">
        <f>IF('FSC JAX'!$H18=0," ",'FSC JAX'!$H18)</f>
        <v>No</v>
      </c>
      <c r="N19" s="51" t="str">
        <f>IF('FL KEYS'!$H18=0," ",'FL KEYS'!$H18)</f>
        <v>NO</v>
      </c>
      <c r="O19" s="51" t="str">
        <f>IF('GULF COAST'!$H18=0," ",'GULF COAST'!$H18)</f>
        <v xml:space="preserve"> </v>
      </c>
      <c r="P19" s="51" t="str">
        <f>IF(HILLSBOROUGH!$H18=0," ",HILLSBOROUGH!$H18)</f>
        <v>Yes</v>
      </c>
      <c r="Q19" s="51" t="str">
        <f>IF('INDIAN RIVER'!$H18=0," ",'INDIAN RIVER'!$H18)</f>
        <v xml:space="preserve"> </v>
      </c>
      <c r="R19" s="51" t="str">
        <f>IF(GATEWAY!$H18=0," ",GATEWAY!$H18)</f>
        <v>Partial</v>
      </c>
      <c r="S19" s="51" t="str">
        <f>IF('LAKE SUMTER'!$H18=0," ",'LAKE SUMTER'!$H18)</f>
        <v>No</v>
      </c>
      <c r="T19" s="51" t="str">
        <f>IF('SCF MANATEE'!$H18=0," ",'SCF MANATEE'!$H18)</f>
        <v>Yes</v>
      </c>
      <c r="U19" s="51" t="str">
        <f>IF(MIAMI!$H18=0," ",MIAMI!$H18)</f>
        <v>No</v>
      </c>
      <c r="V19" s="51" t="str">
        <f>IF('NORTH FLORIDA'!$H18=0," ",'NORTH FLORIDA'!$H18)</f>
        <v>No</v>
      </c>
      <c r="W19" s="51" t="str">
        <f>IF('NORTHWEST FLORIDA'!$H18=0," ",'NORTHWEST FLORIDA'!$H18)</f>
        <v>Yes</v>
      </c>
      <c r="X19" s="51" t="str">
        <f>IF('PALM BEACH'!$H18=0," ",'PALM BEACH'!$H18)</f>
        <v>No</v>
      </c>
      <c r="Y19" s="51" t="str">
        <f>IF(PASCO!$H18=0," ",PASCO!$H18)</f>
        <v>No</v>
      </c>
      <c r="Z19" s="51" t="str">
        <f>IF(PENSACOLA!$H18=0," ",PENSACOLA!$H18)</f>
        <v>yes</v>
      </c>
      <c r="AA19" s="51" t="str">
        <f>IF(POLK!$H18=0," ",POLK!$H18)</f>
        <v xml:space="preserve"> </v>
      </c>
      <c r="AB19" s="51" t="str">
        <f>IF('ST JOHNS'!$H18=0," ",'ST JOHNS'!$H18)</f>
        <v>No</v>
      </c>
      <c r="AC19" s="51" t="str">
        <f>IF('ST PETE'!$H18=0," ",'ST PETE'!$H18)</f>
        <v>No</v>
      </c>
      <c r="AD19" s="51" t="str">
        <f>IF('SANTA FE'!$H18=0," ",'SANTA FE'!$H18)</f>
        <v>no</v>
      </c>
      <c r="AE19" s="51" t="str">
        <f>IF(SEMINOLE!$H18=0," ",SEMINOLE!$H18)</f>
        <v>No</v>
      </c>
      <c r="AF19" s="51" t="str">
        <f>IF('SOUTH FLORIDA'!$H18=0," ",'SOUTH FLORIDA'!$H18)</f>
        <v>No</v>
      </c>
      <c r="AG19" s="51" t="str">
        <f>IF(TALLAHASSEE!$H18=0," ",TALLAHASSEE!$H18)</f>
        <v>No</v>
      </c>
      <c r="AH19" s="51" t="str">
        <f>IF(VALENCIA!$H18=0," ",VALENCIA!$H18)</f>
        <v>No</v>
      </c>
      <c r="AI19" s="49" t="s">
        <v>24</v>
      </c>
      <c r="AK19" s="32">
        <f t="shared" si="1"/>
        <v>4</v>
      </c>
      <c r="AL19" s="32">
        <f t="shared" si="2"/>
        <v>18</v>
      </c>
      <c r="AM19" s="32">
        <f t="shared" si="3"/>
        <v>2</v>
      </c>
      <c r="AN19" s="32">
        <f t="shared" si="4"/>
        <v>24</v>
      </c>
      <c r="AO19" s="58">
        <f t="shared" si="5"/>
        <v>0.16666666666666666</v>
      </c>
      <c r="AP19" s="56">
        <f t="shared" si="6"/>
        <v>0.75</v>
      </c>
      <c r="AQ19" s="58">
        <f t="shared" si="7"/>
        <v>8.3333333333333329E-2</v>
      </c>
    </row>
    <row r="20" spans="1:43" ht="15.75" x14ac:dyDescent="0.25">
      <c r="A20" s="9"/>
      <c r="B20" s="10"/>
      <c r="C20" s="11" t="s">
        <v>35</v>
      </c>
      <c r="D20" s="14"/>
      <c r="E20" s="11"/>
      <c r="F20" s="10" t="s">
        <v>36</v>
      </c>
      <c r="G20" s="51" t="str">
        <f>IF(EASTERN!H19=0," ",EASTERN!H19)</f>
        <v xml:space="preserve"> </v>
      </c>
      <c r="H20" s="51" t="str">
        <f>IF(BROWARD!$H19=0," ",BROWARD!$H19)</f>
        <v>Partial</v>
      </c>
      <c r="I20" s="51" t="str">
        <f>IF(CENTRAL!$H19=0," ",CENTRAL!$H19)</f>
        <v xml:space="preserve"> </v>
      </c>
      <c r="J20" s="51" t="str">
        <f>IF(CHIPOLA!$H19=0," ",CHIPOLA!$H19)</f>
        <v xml:space="preserve"> </v>
      </c>
      <c r="K20" s="51" t="str">
        <f>IF(DAYTONA!$H19=0," ",DAYTONA!$H19)</f>
        <v xml:space="preserve"> </v>
      </c>
      <c r="L20" s="51" t="str">
        <f>IF(SOUTHWESTERN!$H19=0," ",SOUTHWESTERN!$H19)</f>
        <v xml:space="preserve"> </v>
      </c>
      <c r="M20" s="51" t="str">
        <f>IF('FSC JAX'!$H19=0," ",'FSC JAX'!$H19)</f>
        <v xml:space="preserve"> </v>
      </c>
      <c r="N20" s="51" t="str">
        <f>IF('FL KEYS'!$H19=0," ",'FL KEYS'!$H19)</f>
        <v xml:space="preserve"> </v>
      </c>
      <c r="O20" s="51" t="str">
        <f>IF('GULF COAST'!$H19=0," ",'GULF COAST'!$H19)</f>
        <v xml:space="preserve"> </v>
      </c>
      <c r="P20" s="51" t="str">
        <f>IF(HILLSBOROUGH!$H19=0," ",HILLSBOROUGH!$H19)</f>
        <v>Yes</v>
      </c>
      <c r="Q20" s="51" t="str">
        <f>IF('INDIAN RIVER'!$H19=0," ",'INDIAN RIVER'!$H19)</f>
        <v xml:space="preserve"> </v>
      </c>
      <c r="R20" s="51" t="str">
        <f>IF(GATEWAY!$H19=0," ",GATEWAY!$H19)</f>
        <v xml:space="preserve"> </v>
      </c>
      <c r="S20" s="51" t="str">
        <f>IF('LAKE SUMTER'!$H19=0," ",'LAKE SUMTER'!$H19)</f>
        <v xml:space="preserve"> </v>
      </c>
      <c r="T20" s="51" t="str">
        <f>IF('SCF MANATEE'!$H19=0," ",'SCF MANATEE'!$H19)</f>
        <v xml:space="preserve"> </v>
      </c>
      <c r="U20" s="51" t="str">
        <f>IF(MIAMI!$H19=0," ",MIAMI!$H19)</f>
        <v>No</v>
      </c>
      <c r="V20" s="51" t="str">
        <f>IF('NORTH FLORIDA'!$H19=0," ",'NORTH FLORIDA'!$H19)</f>
        <v xml:space="preserve"> </v>
      </c>
      <c r="W20" s="51" t="str">
        <f>IF('NORTHWEST FLORIDA'!$H19=0," ",'NORTHWEST FLORIDA'!$H19)</f>
        <v xml:space="preserve"> </v>
      </c>
      <c r="X20" s="51" t="str">
        <f>IF('PALM BEACH'!$H19=0," ",'PALM BEACH'!$H19)</f>
        <v xml:space="preserve"> </v>
      </c>
      <c r="Y20" s="51" t="str">
        <f>IF(PASCO!$H19=0," ",PASCO!$H19)</f>
        <v>No</v>
      </c>
      <c r="Z20" s="51" t="str">
        <f>IF(PENSACOLA!$H19=0," ",PENSACOLA!$H19)</f>
        <v xml:space="preserve"> </v>
      </c>
      <c r="AA20" s="51" t="str">
        <f>IF(POLK!$H19=0," ",POLK!$H19)</f>
        <v xml:space="preserve"> </v>
      </c>
      <c r="AB20" s="51" t="str">
        <f>IF('ST JOHNS'!$H19=0," ",'ST JOHNS'!$H19)</f>
        <v>No</v>
      </c>
      <c r="AC20" s="51" t="str">
        <f>IF('ST PETE'!$H19=0," ",'ST PETE'!$H19)</f>
        <v xml:space="preserve"> </v>
      </c>
      <c r="AD20" s="51" t="str">
        <f>IF('SANTA FE'!$H19=0," ",'SANTA FE'!$H19)</f>
        <v xml:space="preserve"> </v>
      </c>
      <c r="AE20" s="51" t="str">
        <f>IF(SEMINOLE!$H19=0," ",SEMINOLE!$H19)</f>
        <v>Yes</v>
      </c>
      <c r="AF20" s="51" t="str">
        <f>IF('SOUTH FLORIDA'!$H19=0," ",'SOUTH FLORIDA'!$H19)</f>
        <v xml:space="preserve"> </v>
      </c>
      <c r="AG20" s="51" t="str">
        <f>IF(TALLAHASSEE!$H19=0," ",TALLAHASSEE!$H19)</f>
        <v xml:space="preserve"> </v>
      </c>
      <c r="AH20" s="51" t="str">
        <f>IF(VALENCIA!$H19=0," ",VALENCIA!$H19)</f>
        <v xml:space="preserve"> </v>
      </c>
      <c r="AI20" s="49" t="s">
        <v>15</v>
      </c>
      <c r="AK20" s="32">
        <f t="shared" si="1"/>
        <v>2</v>
      </c>
      <c r="AL20" s="32">
        <f t="shared" si="2"/>
        <v>3</v>
      </c>
      <c r="AM20" s="32">
        <f t="shared" si="3"/>
        <v>1</v>
      </c>
      <c r="AN20" s="32">
        <f t="shared" si="4"/>
        <v>6</v>
      </c>
      <c r="AO20" s="56">
        <f t="shared" si="5"/>
        <v>0.33333333333333331</v>
      </c>
      <c r="AP20" s="58">
        <f t="shared" si="6"/>
        <v>0.5</v>
      </c>
      <c r="AQ20" s="58">
        <f t="shared" si="7"/>
        <v>0.16666666666666666</v>
      </c>
    </row>
    <row r="21" spans="1:43" ht="15.75" x14ac:dyDescent="0.25">
      <c r="A21" s="9"/>
      <c r="B21" s="10"/>
      <c r="C21" s="11" t="s">
        <v>37</v>
      </c>
      <c r="D21" s="14"/>
      <c r="E21" s="11"/>
      <c r="F21" s="10" t="s">
        <v>38</v>
      </c>
      <c r="G21" s="51" t="str">
        <f>IF(EASTERN!H20=0," ",EASTERN!H20)</f>
        <v>Yes</v>
      </c>
      <c r="H21" s="51" t="str">
        <f>IF(BROWARD!$H20=0," ",BROWARD!$H20)</f>
        <v>Partial</v>
      </c>
      <c r="I21" s="51" t="str">
        <f>IF(CENTRAL!$H20=0," ",CENTRAL!$H20)</f>
        <v>Yes</v>
      </c>
      <c r="J21" s="51" t="str">
        <f>IF(CHIPOLA!$H20=0," ",CHIPOLA!$H20)</f>
        <v xml:space="preserve"> </v>
      </c>
      <c r="K21" s="51" t="str">
        <f>IF(DAYTONA!$H20=0," ",DAYTONA!$H20)</f>
        <v>Yes</v>
      </c>
      <c r="L21" s="51" t="str">
        <f>IF(SOUTHWESTERN!$H20=0," ",SOUTHWESTERN!$H20)</f>
        <v>Yes</v>
      </c>
      <c r="M21" s="51" t="str">
        <f>IF('FSC JAX'!$H20=0," ",'FSC JAX'!$H20)</f>
        <v>Yes</v>
      </c>
      <c r="N21" s="51" t="str">
        <f>IF('FL KEYS'!$H20=0," ",'FL KEYS'!$H20)</f>
        <v xml:space="preserve"> </v>
      </c>
      <c r="O21" s="51" t="str">
        <f>IF('GULF COAST'!$H20=0," ",'GULF COAST'!$H20)</f>
        <v>Yes</v>
      </c>
      <c r="P21" s="51" t="str">
        <f>IF(HILLSBOROUGH!$H20=0," ",HILLSBOROUGH!$H20)</f>
        <v>Yes</v>
      </c>
      <c r="Q21" s="51" t="str">
        <f>IF('INDIAN RIVER'!$H20=0," ",'INDIAN RIVER'!$H20)</f>
        <v>Yes</v>
      </c>
      <c r="R21" s="51" t="str">
        <f>IF(GATEWAY!$H20=0," ",GATEWAY!$H20)</f>
        <v>Yes</v>
      </c>
      <c r="S21" s="51" t="str">
        <f>IF('LAKE SUMTER'!$H20=0," ",'LAKE SUMTER'!$H20)</f>
        <v>Yes</v>
      </c>
      <c r="T21" s="51" t="str">
        <f>IF('SCF MANATEE'!$H20=0," ",'SCF MANATEE'!$H20)</f>
        <v>Yes</v>
      </c>
      <c r="U21" s="51" t="str">
        <f>IF(MIAMI!$H20=0," ",MIAMI!$H20)</f>
        <v>Yes</v>
      </c>
      <c r="V21" s="51" t="str">
        <f>IF('NORTH FLORIDA'!$H20=0," ",'NORTH FLORIDA'!$H20)</f>
        <v>Yes</v>
      </c>
      <c r="W21" s="51" t="str">
        <f>IF('NORTHWEST FLORIDA'!$H20=0," ",'NORTHWEST FLORIDA'!$H20)</f>
        <v>Yes</v>
      </c>
      <c r="X21" s="51" t="str">
        <f>IF('PALM BEACH'!$H20=0," ",'PALM BEACH'!$H20)</f>
        <v>No</v>
      </c>
      <c r="Y21" s="51" t="str">
        <f>IF(PASCO!$H20=0," ",PASCO!$H20)</f>
        <v>Yes</v>
      </c>
      <c r="Z21" s="51" t="str">
        <f>IF(PENSACOLA!$H20=0," ",PENSACOLA!$H20)</f>
        <v>yes</v>
      </c>
      <c r="AA21" s="51" t="str">
        <f>IF(POLK!$H20=0," ",POLK!$H20)</f>
        <v xml:space="preserve"> </v>
      </c>
      <c r="AB21" s="51" t="str">
        <f>IF('ST JOHNS'!$H20=0," ",'ST JOHNS'!$H20)</f>
        <v>Yes</v>
      </c>
      <c r="AC21" s="51" t="str">
        <f>IF('ST PETE'!$H20=0," ",'ST PETE'!$H20)</f>
        <v>Yes</v>
      </c>
      <c r="AD21" s="51" t="str">
        <f>IF('SANTA FE'!$H20=0," ",'SANTA FE'!$H20)</f>
        <v>yes</v>
      </c>
      <c r="AE21" s="51" t="str">
        <f>IF(SEMINOLE!$H20=0," ",SEMINOLE!$H20)</f>
        <v>Yes</v>
      </c>
      <c r="AF21" s="51" t="str">
        <f>IF('SOUTH FLORIDA'!$H20=0," ",'SOUTH FLORIDA'!$H20)</f>
        <v>Yes</v>
      </c>
      <c r="AG21" s="51" t="str">
        <f>IF(TALLAHASSEE!$H20=0," ",TALLAHASSEE!$H20)</f>
        <v>No</v>
      </c>
      <c r="AH21" s="51" t="str">
        <f>IF(VALENCIA!$H20=0," ",VALENCIA!$H20)</f>
        <v>Yes</v>
      </c>
      <c r="AI21" s="49" t="s">
        <v>15</v>
      </c>
      <c r="AK21" s="32">
        <f t="shared" si="1"/>
        <v>22</v>
      </c>
      <c r="AL21" s="32">
        <f t="shared" si="2"/>
        <v>2</v>
      </c>
      <c r="AM21" s="32">
        <f t="shared" si="3"/>
        <v>1</v>
      </c>
      <c r="AN21" s="32">
        <f t="shared" si="4"/>
        <v>25</v>
      </c>
      <c r="AO21" s="56">
        <f t="shared" si="5"/>
        <v>0.88</v>
      </c>
      <c r="AP21" s="58">
        <f t="shared" si="6"/>
        <v>0.08</v>
      </c>
      <c r="AQ21" s="58">
        <f t="shared" si="7"/>
        <v>0.04</v>
      </c>
    </row>
    <row r="22" spans="1:43" ht="15.75" x14ac:dyDescent="0.25">
      <c r="A22" s="9"/>
      <c r="B22" s="10"/>
      <c r="C22" s="11" t="s">
        <v>39</v>
      </c>
      <c r="D22" s="14"/>
      <c r="E22" s="11"/>
      <c r="F22" s="10" t="s">
        <v>40</v>
      </c>
      <c r="G22" s="51" t="str">
        <f>IF(EASTERN!H21=0," ",EASTERN!H21)</f>
        <v xml:space="preserve"> </v>
      </c>
      <c r="H22" s="51" t="str">
        <f>IF(BROWARD!$H21=0," ",BROWARD!$H21)</f>
        <v xml:space="preserve"> </v>
      </c>
      <c r="I22" s="51" t="str">
        <f>IF(CENTRAL!$H21=0," ",CENTRAL!$H21)</f>
        <v xml:space="preserve"> </v>
      </c>
      <c r="J22" s="51" t="str">
        <f>IF(CHIPOLA!$H21=0," ",CHIPOLA!$H21)</f>
        <v xml:space="preserve"> </v>
      </c>
      <c r="K22" s="51" t="str">
        <f>IF(DAYTONA!$H21=0," ",DAYTONA!$H21)</f>
        <v xml:space="preserve"> </v>
      </c>
      <c r="L22" s="51" t="str">
        <f>IF(SOUTHWESTERN!$H21=0," ",SOUTHWESTERN!$H21)</f>
        <v xml:space="preserve"> </v>
      </c>
      <c r="M22" s="51" t="str">
        <f>IF('FSC JAX'!$H21=0," ",'FSC JAX'!$H21)</f>
        <v xml:space="preserve"> </v>
      </c>
      <c r="N22" s="51" t="str">
        <f>IF('FL KEYS'!$H21=0," ",'FL KEYS'!$H21)</f>
        <v xml:space="preserve"> </v>
      </c>
      <c r="O22" s="51" t="str">
        <f>IF('GULF COAST'!$H21=0," ",'GULF COAST'!$H21)</f>
        <v xml:space="preserve"> </v>
      </c>
      <c r="P22" s="51" t="str">
        <f>IF(HILLSBOROUGH!$H21=0," ",HILLSBOROUGH!$H21)</f>
        <v xml:space="preserve"> </v>
      </c>
      <c r="Q22" s="51" t="str">
        <f>IF('INDIAN RIVER'!$H21=0," ",'INDIAN RIVER'!$H21)</f>
        <v xml:space="preserve"> </v>
      </c>
      <c r="R22" s="51" t="str">
        <f>IF(GATEWAY!$H21=0," ",GATEWAY!$H21)</f>
        <v>Yes</v>
      </c>
      <c r="S22" s="51" t="str">
        <f>IF('LAKE SUMTER'!$H21=0," ",'LAKE SUMTER'!$H21)</f>
        <v>No</v>
      </c>
      <c r="T22" s="51" t="str">
        <f>IF('SCF MANATEE'!$H21=0," ",'SCF MANATEE'!$H21)</f>
        <v>No</v>
      </c>
      <c r="U22" s="51" t="str">
        <f>IF(MIAMI!$H21=0," ",MIAMI!$H21)</f>
        <v>Yes</v>
      </c>
      <c r="V22" s="51" t="str">
        <f>IF('NORTH FLORIDA'!$H21=0," ",'NORTH FLORIDA'!$H21)</f>
        <v xml:space="preserve"> </v>
      </c>
      <c r="W22" s="51" t="str">
        <f>IF('NORTHWEST FLORIDA'!$H21=0," ",'NORTHWEST FLORIDA'!$H21)</f>
        <v xml:space="preserve"> </v>
      </c>
      <c r="X22" s="51" t="str">
        <f>IF('PALM BEACH'!$H21=0," ",'PALM BEACH'!$H21)</f>
        <v xml:space="preserve"> </v>
      </c>
      <c r="Y22" s="51" t="str">
        <f>IF(PASCO!$H21=0," ",PASCO!$H21)</f>
        <v xml:space="preserve"> </v>
      </c>
      <c r="Z22" s="51" t="str">
        <f>IF(PENSACOLA!$H21=0," ",PENSACOLA!$H21)</f>
        <v xml:space="preserve"> </v>
      </c>
      <c r="AA22" s="51" t="str">
        <f>IF(POLK!$H21=0," ",POLK!$H21)</f>
        <v xml:space="preserve"> </v>
      </c>
      <c r="AB22" s="51" t="str">
        <f>IF('ST JOHNS'!$H21=0," ",'ST JOHNS'!$H21)</f>
        <v xml:space="preserve"> </v>
      </c>
      <c r="AC22" s="51" t="str">
        <f>IF('ST PETE'!$H21=0," ",'ST PETE'!$H21)</f>
        <v xml:space="preserve"> </v>
      </c>
      <c r="AD22" s="51" t="str">
        <f>IF('SANTA FE'!$H21=0," ",'SANTA FE'!$H21)</f>
        <v>no</v>
      </c>
      <c r="AE22" s="51" t="str">
        <f>IF(SEMINOLE!$H21=0," ",SEMINOLE!$H21)</f>
        <v xml:space="preserve"> </v>
      </c>
      <c r="AF22" s="51" t="str">
        <f>IF('SOUTH FLORIDA'!$H21=0," ",'SOUTH FLORIDA'!$H21)</f>
        <v xml:space="preserve"> </v>
      </c>
      <c r="AG22" s="51" t="str">
        <f>IF(TALLAHASSEE!$H21=0," ",TALLAHASSEE!$H21)</f>
        <v xml:space="preserve"> </v>
      </c>
      <c r="AH22" s="51" t="str">
        <f>IF(VALENCIA!$H21=0," ",VALENCIA!$H21)</f>
        <v xml:space="preserve"> </v>
      </c>
      <c r="AI22" s="49" t="s">
        <v>24</v>
      </c>
      <c r="AK22" s="32">
        <f t="shared" si="1"/>
        <v>2</v>
      </c>
      <c r="AL22" s="32">
        <f t="shared" si="2"/>
        <v>3</v>
      </c>
      <c r="AM22" s="32">
        <f t="shared" si="3"/>
        <v>0</v>
      </c>
      <c r="AN22" s="32">
        <f t="shared" si="4"/>
        <v>5</v>
      </c>
      <c r="AO22" s="58">
        <f t="shared" si="5"/>
        <v>0.4</v>
      </c>
      <c r="AP22" s="56">
        <f t="shared" si="6"/>
        <v>0.6</v>
      </c>
      <c r="AQ22" s="58">
        <f t="shared" si="7"/>
        <v>0</v>
      </c>
    </row>
    <row r="23" spans="1:43" ht="15.75" x14ac:dyDescent="0.25">
      <c r="A23" s="9"/>
      <c r="B23" s="10"/>
      <c r="C23" s="11" t="s">
        <v>41</v>
      </c>
      <c r="D23" s="14"/>
      <c r="E23" s="11"/>
      <c r="F23" s="10" t="s">
        <v>42</v>
      </c>
      <c r="G23" s="51" t="str">
        <f>IF(EASTERN!H22=0," ",EASTERN!H22)</f>
        <v xml:space="preserve"> </v>
      </c>
      <c r="H23" s="51" t="str">
        <f>IF(BROWARD!$H22=0," ",BROWARD!$H22)</f>
        <v xml:space="preserve"> </v>
      </c>
      <c r="I23" s="51" t="str">
        <f>IF(CENTRAL!$H22=0," ",CENTRAL!$H22)</f>
        <v xml:space="preserve"> </v>
      </c>
      <c r="J23" s="51" t="str">
        <f>IF(CHIPOLA!$H22=0," ",CHIPOLA!$H22)</f>
        <v xml:space="preserve"> </v>
      </c>
      <c r="K23" s="51" t="str">
        <f>IF(DAYTONA!$H22=0," ",DAYTONA!$H22)</f>
        <v xml:space="preserve"> </v>
      </c>
      <c r="L23" s="51" t="str">
        <f>IF(SOUTHWESTERN!$H22=0," ",SOUTHWESTERN!$H22)</f>
        <v xml:space="preserve"> </v>
      </c>
      <c r="M23" s="51" t="str">
        <f>IF('FSC JAX'!$H22=0," ",'FSC JAX'!$H22)</f>
        <v xml:space="preserve"> </v>
      </c>
      <c r="N23" s="51" t="str">
        <f>IF('FL KEYS'!$H22=0," ",'FL KEYS'!$H22)</f>
        <v xml:space="preserve"> </v>
      </c>
      <c r="O23" s="51" t="str">
        <f>IF('GULF COAST'!$H22=0," ",'GULF COAST'!$H22)</f>
        <v xml:space="preserve"> </v>
      </c>
      <c r="P23" s="51" t="str">
        <f>IF(HILLSBOROUGH!$H22=0," ",HILLSBOROUGH!$H22)</f>
        <v xml:space="preserve"> </v>
      </c>
      <c r="Q23" s="51" t="str">
        <f>IF('INDIAN RIVER'!$H22=0," ",'INDIAN RIVER'!$H22)</f>
        <v xml:space="preserve"> </v>
      </c>
      <c r="R23" s="51" t="str">
        <f>IF(GATEWAY!$H22=0," ",GATEWAY!$H22)</f>
        <v xml:space="preserve"> </v>
      </c>
      <c r="S23" s="51" t="str">
        <f>IF('LAKE SUMTER'!$H22=0," ",'LAKE SUMTER'!$H22)</f>
        <v xml:space="preserve"> </v>
      </c>
      <c r="T23" s="51" t="str">
        <f>IF('SCF MANATEE'!$H22=0," ",'SCF MANATEE'!$H22)</f>
        <v>No</v>
      </c>
      <c r="U23" s="51" t="str">
        <f>IF(MIAMI!$H22=0," ",MIAMI!$H22)</f>
        <v xml:space="preserve"> </v>
      </c>
      <c r="V23" s="51" t="str">
        <f>IF('NORTH FLORIDA'!$H22=0," ",'NORTH FLORIDA'!$H22)</f>
        <v xml:space="preserve"> </v>
      </c>
      <c r="W23" s="51" t="str">
        <f>IF('NORTHWEST FLORIDA'!$H22=0," ",'NORTHWEST FLORIDA'!$H22)</f>
        <v xml:space="preserve"> </v>
      </c>
      <c r="X23" s="51" t="str">
        <f>IF('PALM BEACH'!$H22=0," ",'PALM BEACH'!$H22)</f>
        <v xml:space="preserve"> </v>
      </c>
      <c r="Y23" s="51" t="str">
        <f>IF(PASCO!$H22=0," ",PASCO!$H22)</f>
        <v xml:space="preserve"> </v>
      </c>
      <c r="Z23" s="51" t="str">
        <f>IF(PENSACOLA!$H22=0," ",PENSACOLA!$H22)</f>
        <v xml:space="preserve"> </v>
      </c>
      <c r="AA23" s="51" t="str">
        <f>IF(POLK!$H22=0," ",POLK!$H22)</f>
        <v xml:space="preserve"> </v>
      </c>
      <c r="AB23" s="51" t="str">
        <f>IF('ST JOHNS'!$H22=0," ",'ST JOHNS'!$H22)</f>
        <v xml:space="preserve"> </v>
      </c>
      <c r="AC23" s="51" t="str">
        <f>IF('ST PETE'!$H22=0," ",'ST PETE'!$H22)</f>
        <v>No</v>
      </c>
      <c r="AD23" s="51" t="str">
        <f>IF('SANTA FE'!$H22=0," ",'SANTA FE'!$H22)</f>
        <v xml:space="preserve"> </v>
      </c>
      <c r="AE23" s="51" t="str">
        <f>IF(SEMINOLE!$H22=0," ",SEMINOLE!$H22)</f>
        <v xml:space="preserve"> </v>
      </c>
      <c r="AF23" s="51" t="str">
        <f>IF('SOUTH FLORIDA'!$H22=0," ",'SOUTH FLORIDA'!$H22)</f>
        <v xml:space="preserve"> </v>
      </c>
      <c r="AG23" s="51" t="str">
        <f>IF(TALLAHASSEE!$H22=0," ",TALLAHASSEE!$H22)</f>
        <v xml:space="preserve"> </v>
      </c>
      <c r="AH23" s="51" t="str">
        <f>IF(VALENCIA!$H22=0," ",VALENCIA!$H22)</f>
        <v>No</v>
      </c>
      <c r="AI23" s="49" t="s">
        <v>24</v>
      </c>
      <c r="AK23" s="32">
        <f t="shared" si="1"/>
        <v>0</v>
      </c>
      <c r="AL23" s="32">
        <f t="shared" si="2"/>
        <v>3</v>
      </c>
      <c r="AM23" s="32">
        <f t="shared" si="3"/>
        <v>0</v>
      </c>
      <c r="AN23" s="32">
        <f t="shared" si="4"/>
        <v>3</v>
      </c>
      <c r="AO23" s="58">
        <f t="shared" si="5"/>
        <v>0</v>
      </c>
      <c r="AP23" s="56">
        <f t="shared" si="6"/>
        <v>1</v>
      </c>
      <c r="AQ23" s="58">
        <f t="shared" si="7"/>
        <v>0</v>
      </c>
    </row>
    <row r="24" spans="1:43" ht="15.75" x14ac:dyDescent="0.25">
      <c r="A24" s="9"/>
      <c r="B24" s="10"/>
      <c r="C24" s="11" t="s">
        <v>43</v>
      </c>
      <c r="D24" s="14"/>
      <c r="E24" s="11"/>
      <c r="F24" s="10" t="s">
        <v>44</v>
      </c>
      <c r="G24" s="51" t="str">
        <f>IF(EASTERN!H23=0," ",EASTERN!H23)</f>
        <v xml:space="preserve"> </v>
      </c>
      <c r="H24" s="51" t="str">
        <f>IF(BROWARD!$H23=0," ",BROWARD!$H23)</f>
        <v xml:space="preserve"> </v>
      </c>
      <c r="I24" s="51" t="str">
        <f>IF(CENTRAL!$H23=0," ",CENTRAL!$H23)</f>
        <v xml:space="preserve"> </v>
      </c>
      <c r="J24" s="51" t="str">
        <f>IF(CHIPOLA!$H23=0," ",CHIPOLA!$H23)</f>
        <v xml:space="preserve"> </v>
      </c>
      <c r="K24" s="51" t="str">
        <f>IF(DAYTONA!$H23=0," ",DAYTONA!$H23)</f>
        <v xml:space="preserve"> </v>
      </c>
      <c r="L24" s="51" t="str">
        <f>IF(SOUTHWESTERN!$H23=0," ",SOUTHWESTERN!$H23)</f>
        <v xml:space="preserve"> </v>
      </c>
      <c r="M24" s="51" t="str">
        <f>IF('FSC JAX'!$H23=0," ",'FSC JAX'!$H23)</f>
        <v xml:space="preserve"> </v>
      </c>
      <c r="N24" s="51" t="str">
        <f>IF('FL KEYS'!$H23=0," ",'FL KEYS'!$H23)</f>
        <v xml:space="preserve"> </v>
      </c>
      <c r="O24" s="51" t="str">
        <f>IF('GULF COAST'!$H23=0," ",'GULF COAST'!$H23)</f>
        <v xml:space="preserve"> </v>
      </c>
      <c r="P24" s="51" t="str">
        <f>IF(HILLSBOROUGH!$H23=0," ",HILLSBOROUGH!$H23)</f>
        <v xml:space="preserve"> </v>
      </c>
      <c r="Q24" s="51" t="str">
        <f>IF('INDIAN RIVER'!$H23=0," ",'INDIAN RIVER'!$H23)</f>
        <v xml:space="preserve"> </v>
      </c>
      <c r="R24" s="51" t="str">
        <f>IF(GATEWAY!$H23=0," ",GATEWAY!$H23)</f>
        <v xml:space="preserve"> </v>
      </c>
      <c r="S24" s="51" t="str">
        <f>IF('LAKE SUMTER'!$H23=0," ",'LAKE SUMTER'!$H23)</f>
        <v xml:space="preserve"> </v>
      </c>
      <c r="T24" s="51" t="str">
        <f>IF('SCF MANATEE'!$H23=0," ",'SCF MANATEE'!$H23)</f>
        <v>Partial</v>
      </c>
      <c r="U24" s="51" t="str">
        <f>IF(MIAMI!$H23=0," ",MIAMI!$H23)</f>
        <v xml:space="preserve"> </v>
      </c>
      <c r="V24" s="51" t="str">
        <f>IF('NORTH FLORIDA'!$H23=0," ",'NORTH FLORIDA'!$H23)</f>
        <v xml:space="preserve"> </v>
      </c>
      <c r="W24" s="51" t="str">
        <f>IF('NORTHWEST FLORIDA'!$H23=0," ",'NORTHWEST FLORIDA'!$H23)</f>
        <v xml:space="preserve"> </v>
      </c>
      <c r="X24" s="51" t="str">
        <f>IF('PALM BEACH'!$H23=0," ",'PALM BEACH'!$H23)</f>
        <v>No</v>
      </c>
      <c r="Y24" s="51" t="str">
        <f>IF(PASCO!$H23=0," ",PASCO!$H23)</f>
        <v xml:space="preserve"> </v>
      </c>
      <c r="Z24" s="51" t="str">
        <f>IF(PENSACOLA!$H23=0," ",PENSACOLA!$H23)</f>
        <v xml:space="preserve"> </v>
      </c>
      <c r="AA24" s="51" t="str">
        <f>IF(POLK!$H23=0," ",POLK!$H23)</f>
        <v xml:space="preserve"> </v>
      </c>
      <c r="AB24" s="51" t="str">
        <f>IF('ST JOHNS'!$H23=0," ",'ST JOHNS'!$H23)</f>
        <v xml:space="preserve"> </v>
      </c>
      <c r="AC24" s="51" t="str">
        <f>IF('ST PETE'!$H23=0," ",'ST PETE'!$H23)</f>
        <v xml:space="preserve"> </v>
      </c>
      <c r="AD24" s="51" t="str">
        <f>IF('SANTA FE'!$H23=0," ",'SANTA FE'!$H23)</f>
        <v xml:space="preserve"> </v>
      </c>
      <c r="AE24" s="51" t="str">
        <f>IF(SEMINOLE!$H23=0," ",SEMINOLE!$H23)</f>
        <v xml:space="preserve"> </v>
      </c>
      <c r="AF24" s="51" t="str">
        <f>IF('SOUTH FLORIDA'!$H23=0," ",'SOUTH FLORIDA'!$H23)</f>
        <v>Yes</v>
      </c>
      <c r="AG24" s="51" t="str">
        <f>IF(TALLAHASSEE!$H23=0," ",TALLAHASSEE!$H23)</f>
        <v xml:space="preserve"> </v>
      </c>
      <c r="AH24" s="51" t="str">
        <f>IF(VALENCIA!$H23=0," ",VALENCIA!$H23)</f>
        <v xml:space="preserve"> </v>
      </c>
      <c r="AI24" s="49" t="s">
        <v>15</v>
      </c>
      <c r="AK24" s="32">
        <f t="shared" si="1"/>
        <v>1</v>
      </c>
      <c r="AL24" s="32">
        <f t="shared" si="2"/>
        <v>1</v>
      </c>
      <c r="AM24" s="32">
        <f t="shared" si="3"/>
        <v>1</v>
      </c>
      <c r="AN24" s="32">
        <f t="shared" si="4"/>
        <v>3</v>
      </c>
      <c r="AO24" s="56">
        <f t="shared" si="5"/>
        <v>0.33333333333333331</v>
      </c>
      <c r="AP24" s="58">
        <f t="shared" si="6"/>
        <v>0.33333333333333331</v>
      </c>
      <c r="AQ24" s="58">
        <f t="shared" si="7"/>
        <v>0.33333333333333331</v>
      </c>
    </row>
    <row r="25" spans="1:43" ht="15.75" x14ac:dyDescent="0.25">
      <c r="A25" s="20"/>
      <c r="B25" s="20"/>
      <c r="C25" s="21" t="s">
        <v>45</v>
      </c>
      <c r="D25" s="14"/>
      <c r="E25" s="21"/>
      <c r="F25" s="10" t="s">
        <v>46</v>
      </c>
      <c r="G25" s="51" t="str">
        <f>IF(EASTERN!H24=0," ",EASTERN!H24)</f>
        <v xml:space="preserve"> </v>
      </c>
      <c r="H25" s="51" t="str">
        <f>IF(BROWARD!$H24=0," ",BROWARD!$H24)</f>
        <v xml:space="preserve"> </v>
      </c>
      <c r="I25" s="51" t="str">
        <f>IF(CENTRAL!$H24=0," ",CENTRAL!$H24)</f>
        <v xml:space="preserve"> </v>
      </c>
      <c r="J25" s="51" t="str">
        <f>IF(CHIPOLA!$H24=0," ",CHIPOLA!$H24)</f>
        <v xml:space="preserve"> </v>
      </c>
      <c r="K25" s="51" t="str">
        <f>IF(DAYTONA!$H24=0," ",DAYTONA!$H24)</f>
        <v>Yes</v>
      </c>
      <c r="L25" s="51" t="str">
        <f>IF(SOUTHWESTERN!$H24=0," ",SOUTHWESTERN!$H24)</f>
        <v xml:space="preserve"> </v>
      </c>
      <c r="M25" s="51" t="str">
        <f>IF('FSC JAX'!$H24=0," ",'FSC JAX'!$H24)</f>
        <v>No</v>
      </c>
      <c r="N25" s="51" t="str">
        <f>IF('FL KEYS'!$H24=0," ",'FL KEYS'!$H24)</f>
        <v xml:space="preserve"> </v>
      </c>
      <c r="O25" s="51" t="str">
        <f>IF('GULF COAST'!$H24=0," ",'GULF COAST'!$H24)</f>
        <v xml:space="preserve"> </v>
      </c>
      <c r="P25" s="51" t="str">
        <f>IF(HILLSBOROUGH!$H24=0," ",HILLSBOROUGH!$H24)</f>
        <v xml:space="preserve"> </v>
      </c>
      <c r="Q25" s="51" t="str">
        <f>IF('INDIAN RIVER'!$H24=0," ",'INDIAN RIVER'!$H24)</f>
        <v xml:space="preserve"> </v>
      </c>
      <c r="R25" s="51" t="str">
        <f>IF(GATEWAY!$H24=0," ",GATEWAY!$H24)</f>
        <v xml:space="preserve"> </v>
      </c>
      <c r="S25" s="51" t="str">
        <f>IF('LAKE SUMTER'!$H24=0," ",'LAKE SUMTER'!$H24)</f>
        <v xml:space="preserve"> </v>
      </c>
      <c r="T25" s="51" t="str">
        <f>IF('SCF MANATEE'!$H24=0," ",'SCF MANATEE'!$H24)</f>
        <v xml:space="preserve"> </v>
      </c>
      <c r="U25" s="51" t="str">
        <f>IF(MIAMI!$H24=0," ",MIAMI!$H24)</f>
        <v xml:space="preserve"> </v>
      </c>
      <c r="V25" s="51" t="str">
        <f>IF('NORTH FLORIDA'!$H24=0," ",'NORTH FLORIDA'!$H24)</f>
        <v xml:space="preserve"> </v>
      </c>
      <c r="W25" s="51" t="str">
        <f>IF('NORTHWEST FLORIDA'!$H24=0," ",'NORTHWEST FLORIDA'!$H24)</f>
        <v xml:space="preserve"> </v>
      </c>
      <c r="X25" s="51" t="str">
        <f>IF('PALM BEACH'!$H24=0," ",'PALM BEACH'!$H24)</f>
        <v xml:space="preserve"> </v>
      </c>
      <c r="Y25" s="51" t="str">
        <f>IF(PASCO!$H24=0," ",PASCO!$H24)</f>
        <v xml:space="preserve"> </v>
      </c>
      <c r="Z25" s="51" t="str">
        <f>IF(PENSACOLA!$H24=0," ",PENSACOLA!$H24)</f>
        <v xml:space="preserve"> </v>
      </c>
      <c r="AA25" s="51" t="str">
        <f>IF(POLK!$H24=0," ",POLK!$H24)</f>
        <v xml:space="preserve"> </v>
      </c>
      <c r="AB25" s="51" t="str">
        <f>IF('ST JOHNS'!$H24=0," ",'ST JOHNS'!$H24)</f>
        <v xml:space="preserve"> </v>
      </c>
      <c r="AC25" s="51" t="str">
        <f>IF('ST PETE'!$H24=0," ",'ST PETE'!$H24)</f>
        <v>Yes</v>
      </c>
      <c r="AD25" s="51" t="str">
        <f>IF('SANTA FE'!$H24=0," ",'SANTA FE'!$H24)</f>
        <v xml:space="preserve"> </v>
      </c>
      <c r="AE25" s="51" t="str">
        <f>IF(SEMINOLE!$H24=0," ",SEMINOLE!$H24)</f>
        <v xml:space="preserve"> </v>
      </c>
      <c r="AF25" s="51" t="str">
        <f>IF('SOUTH FLORIDA'!$H24=0," ",'SOUTH FLORIDA'!$H24)</f>
        <v xml:space="preserve"> </v>
      </c>
      <c r="AG25" s="51" t="str">
        <f>IF(TALLAHASSEE!$H24=0," ",TALLAHASSEE!$H24)</f>
        <v xml:space="preserve"> </v>
      </c>
      <c r="AH25" s="51" t="str">
        <f>IF(VALENCIA!$H24=0," ",VALENCIA!$H24)</f>
        <v xml:space="preserve"> </v>
      </c>
      <c r="AI25" s="49" t="s">
        <v>15</v>
      </c>
      <c r="AK25" s="32">
        <f t="shared" si="1"/>
        <v>2</v>
      </c>
      <c r="AL25" s="32">
        <f t="shared" si="2"/>
        <v>1</v>
      </c>
      <c r="AM25" s="32">
        <f t="shared" si="3"/>
        <v>0</v>
      </c>
      <c r="AN25" s="32">
        <f t="shared" si="4"/>
        <v>3</v>
      </c>
      <c r="AO25" s="56">
        <f t="shared" si="5"/>
        <v>0.66666666666666663</v>
      </c>
      <c r="AP25" s="58">
        <f t="shared" si="6"/>
        <v>0.33333333333333331</v>
      </c>
      <c r="AQ25" s="58">
        <f t="shared" si="7"/>
        <v>0</v>
      </c>
    </row>
    <row r="26" spans="1:43" ht="15.75" x14ac:dyDescent="0.25">
      <c r="A26" s="9"/>
      <c r="B26" s="10" t="s">
        <v>47</v>
      </c>
      <c r="C26" s="11"/>
      <c r="D26" s="14"/>
      <c r="E26" s="10" t="s">
        <v>48</v>
      </c>
      <c r="F26" s="11"/>
      <c r="G26" s="51" t="str">
        <f>IF(EASTERN!H25=0," ",EASTERN!H25)</f>
        <v xml:space="preserve"> </v>
      </c>
      <c r="H26" s="51" t="str">
        <f>IF(BROWARD!$H25=0," ",BROWARD!$H25)</f>
        <v xml:space="preserve"> </v>
      </c>
      <c r="I26" s="51" t="str">
        <f>IF(CENTRAL!$H25=0," ",CENTRAL!$H25)</f>
        <v xml:space="preserve"> </v>
      </c>
      <c r="J26" s="51" t="str">
        <f>IF(CHIPOLA!$H25=0," ",CHIPOLA!$H25)</f>
        <v xml:space="preserve"> </v>
      </c>
      <c r="K26" s="51" t="str">
        <f>IF(DAYTONA!$H25=0," ",DAYTONA!$H25)</f>
        <v xml:space="preserve"> </v>
      </c>
      <c r="L26" s="51" t="str">
        <f>IF(SOUTHWESTERN!$H25=0," ",SOUTHWESTERN!$H25)</f>
        <v xml:space="preserve"> </v>
      </c>
      <c r="M26" s="51" t="str">
        <f>IF('FSC JAX'!$H25=0," ",'FSC JAX'!$H25)</f>
        <v xml:space="preserve"> </v>
      </c>
      <c r="N26" s="51" t="str">
        <f>IF('FL KEYS'!$H25=0," ",'FL KEYS'!$H25)</f>
        <v xml:space="preserve"> </v>
      </c>
      <c r="O26" s="51" t="str">
        <f>IF('GULF COAST'!$H25=0," ",'GULF COAST'!$H25)</f>
        <v xml:space="preserve"> </v>
      </c>
      <c r="P26" s="51" t="str">
        <f>IF(HILLSBOROUGH!$H25=0," ",HILLSBOROUGH!$H25)</f>
        <v xml:space="preserve"> </v>
      </c>
      <c r="Q26" s="51" t="str">
        <f>IF('INDIAN RIVER'!$H25=0," ",'INDIAN RIVER'!$H25)</f>
        <v xml:space="preserve"> </v>
      </c>
      <c r="R26" s="51" t="str">
        <f>IF(GATEWAY!$H25=0," ",GATEWAY!$H25)</f>
        <v xml:space="preserve"> </v>
      </c>
      <c r="S26" s="51" t="str">
        <f>IF('LAKE SUMTER'!$H25=0," ",'LAKE SUMTER'!$H25)</f>
        <v xml:space="preserve"> </v>
      </c>
      <c r="T26" s="51" t="str">
        <f>IF('SCF MANATEE'!$H25=0," ",'SCF MANATEE'!$H25)</f>
        <v xml:space="preserve"> </v>
      </c>
      <c r="U26" s="51" t="str">
        <f>IF(MIAMI!$H25=0," ",MIAMI!$H25)</f>
        <v xml:space="preserve"> </v>
      </c>
      <c r="V26" s="51" t="str">
        <f>IF('NORTH FLORIDA'!$H25=0," ",'NORTH FLORIDA'!$H25)</f>
        <v xml:space="preserve"> </v>
      </c>
      <c r="W26" s="51" t="str">
        <f>IF('NORTHWEST FLORIDA'!$H25=0," ",'NORTHWEST FLORIDA'!$H25)</f>
        <v xml:space="preserve"> </v>
      </c>
      <c r="X26" s="51" t="str">
        <f>IF('PALM BEACH'!$H25=0," ",'PALM BEACH'!$H25)</f>
        <v xml:space="preserve"> </v>
      </c>
      <c r="Y26" s="51" t="str">
        <f>IF(PASCO!$H25=0," ",PASCO!$H25)</f>
        <v xml:space="preserve"> </v>
      </c>
      <c r="Z26" s="51" t="str">
        <f>IF(PENSACOLA!$H25=0," ",PENSACOLA!$H25)</f>
        <v xml:space="preserve"> </v>
      </c>
      <c r="AA26" s="51" t="str">
        <f>IF(POLK!$H25=0," ",POLK!$H25)</f>
        <v xml:space="preserve"> </v>
      </c>
      <c r="AB26" s="51" t="str">
        <f>IF('ST JOHNS'!$H25=0," ",'ST JOHNS'!$H25)</f>
        <v xml:space="preserve"> </v>
      </c>
      <c r="AC26" s="51" t="str">
        <f>IF('ST PETE'!$H25=0," ",'ST PETE'!$H25)</f>
        <v xml:space="preserve"> </v>
      </c>
      <c r="AD26" s="51" t="str">
        <f>IF('SANTA FE'!$H25=0," ",'SANTA FE'!$H25)</f>
        <v xml:space="preserve"> </v>
      </c>
      <c r="AE26" s="51" t="str">
        <f>IF(SEMINOLE!$H25=0," ",SEMINOLE!$H25)</f>
        <v xml:space="preserve"> </v>
      </c>
      <c r="AF26" s="51" t="str">
        <f>IF('SOUTH FLORIDA'!$H25=0," ",'SOUTH FLORIDA'!$H25)</f>
        <v xml:space="preserve"> </v>
      </c>
      <c r="AG26" s="51" t="str">
        <f>IF(TALLAHASSEE!$H25=0," ",TALLAHASSEE!$H25)</f>
        <v xml:space="preserve"> </v>
      </c>
      <c r="AH26" s="51" t="str">
        <f>IF(VALENCIA!$H25=0," ",VALENCIA!$H25)</f>
        <v xml:space="preserve"> </v>
      </c>
      <c r="AI26" s="49"/>
      <c r="AK26" s="32">
        <f t="shared" si="1"/>
        <v>0</v>
      </c>
      <c r="AL26" s="32">
        <f t="shared" si="2"/>
        <v>0</v>
      </c>
      <c r="AM26" s="32">
        <f t="shared" si="3"/>
        <v>0</v>
      </c>
      <c r="AN26" s="32">
        <f t="shared" si="4"/>
        <v>0</v>
      </c>
      <c r="AO26" s="58">
        <f t="shared" si="5"/>
        <v>0</v>
      </c>
      <c r="AP26" s="58">
        <f t="shared" si="6"/>
        <v>0</v>
      </c>
      <c r="AQ26" s="58">
        <f t="shared" si="7"/>
        <v>0</v>
      </c>
    </row>
    <row r="27" spans="1:43" ht="15.75" x14ac:dyDescent="0.25">
      <c r="A27" s="9"/>
      <c r="B27" s="10"/>
      <c r="C27" s="11" t="s">
        <v>49</v>
      </c>
      <c r="D27" s="14"/>
      <c r="E27" s="11"/>
      <c r="F27" s="10" t="s">
        <v>50</v>
      </c>
      <c r="G27" s="51" t="str">
        <f>IF(EASTERN!H26=0," ",EASTERN!H26)</f>
        <v xml:space="preserve"> </v>
      </c>
      <c r="H27" s="51" t="str">
        <f>IF(BROWARD!$H26=0," ",BROWARD!$H26)</f>
        <v xml:space="preserve"> </v>
      </c>
      <c r="I27" s="51" t="str">
        <f>IF(CENTRAL!$H26=0," ",CENTRAL!$H26)</f>
        <v xml:space="preserve"> </v>
      </c>
      <c r="J27" s="51" t="str">
        <f>IF(CHIPOLA!$H26=0," ",CHIPOLA!$H26)</f>
        <v xml:space="preserve"> </v>
      </c>
      <c r="K27" s="51" t="str">
        <f>IF(DAYTONA!$H26=0," ",DAYTONA!$H26)</f>
        <v xml:space="preserve"> </v>
      </c>
      <c r="L27" s="51" t="str">
        <f>IF(SOUTHWESTERN!$H26=0," ",SOUTHWESTERN!$H26)</f>
        <v xml:space="preserve"> </v>
      </c>
      <c r="M27" s="51" t="str">
        <f>IF('FSC JAX'!$H26=0," ",'FSC JAX'!$H26)</f>
        <v xml:space="preserve"> </v>
      </c>
      <c r="N27" s="51" t="str">
        <f>IF('FL KEYS'!$H26=0," ",'FL KEYS'!$H26)</f>
        <v xml:space="preserve"> </v>
      </c>
      <c r="O27" s="51" t="str">
        <f>IF('GULF COAST'!$H26=0," ",'GULF COAST'!$H26)</f>
        <v xml:space="preserve"> </v>
      </c>
      <c r="P27" s="51" t="str">
        <f>IF(HILLSBOROUGH!$H26=0," ",HILLSBOROUGH!$H26)</f>
        <v xml:space="preserve"> </v>
      </c>
      <c r="Q27" s="51" t="str">
        <f>IF('INDIAN RIVER'!$H26=0," ",'INDIAN RIVER'!$H26)</f>
        <v xml:space="preserve"> </v>
      </c>
      <c r="R27" s="51" t="str">
        <f>IF(GATEWAY!$H26=0," ",GATEWAY!$H26)</f>
        <v>Partial</v>
      </c>
      <c r="S27" s="51" t="str">
        <f>IF('LAKE SUMTER'!$H26=0," ",'LAKE SUMTER'!$H26)</f>
        <v xml:space="preserve"> </v>
      </c>
      <c r="T27" s="51" t="str">
        <f>IF('SCF MANATEE'!$H26=0," ",'SCF MANATEE'!$H26)</f>
        <v xml:space="preserve"> </v>
      </c>
      <c r="U27" s="51" t="str">
        <f>IF(MIAMI!$H26=0," ",MIAMI!$H26)</f>
        <v xml:space="preserve"> </v>
      </c>
      <c r="V27" s="51" t="str">
        <f>IF('NORTH FLORIDA'!$H26=0," ",'NORTH FLORIDA'!$H26)</f>
        <v xml:space="preserve"> </v>
      </c>
      <c r="W27" s="51" t="str">
        <f>IF('NORTHWEST FLORIDA'!$H26=0," ",'NORTHWEST FLORIDA'!$H26)</f>
        <v>Partial</v>
      </c>
      <c r="X27" s="51" t="str">
        <f>IF('PALM BEACH'!$H26=0," ",'PALM BEACH'!$H26)</f>
        <v xml:space="preserve"> </v>
      </c>
      <c r="Y27" s="51" t="str">
        <f>IF(PASCO!$H26=0," ",PASCO!$H26)</f>
        <v xml:space="preserve"> </v>
      </c>
      <c r="Z27" s="51" t="str">
        <f>IF(PENSACOLA!$H26=0," ",PENSACOLA!$H26)</f>
        <v xml:space="preserve"> </v>
      </c>
      <c r="AA27" s="51" t="str">
        <f>IF(POLK!$H26=0," ",POLK!$H26)</f>
        <v>Yes</v>
      </c>
      <c r="AB27" s="51" t="str">
        <f>IF('ST JOHNS'!$H26=0," ",'ST JOHNS'!$H26)</f>
        <v>Partial</v>
      </c>
      <c r="AC27" s="51" t="str">
        <f>IF('ST PETE'!$H26=0," ",'ST PETE'!$H26)</f>
        <v xml:space="preserve"> </v>
      </c>
      <c r="AD27" s="51" t="str">
        <f>IF('SANTA FE'!$H26=0," ",'SANTA FE'!$H26)</f>
        <v>partial</v>
      </c>
      <c r="AE27" s="51" t="str">
        <f>IF(SEMINOLE!$H26=0," ",SEMINOLE!$H26)</f>
        <v>Yes</v>
      </c>
      <c r="AF27" s="51" t="str">
        <f>IF('SOUTH FLORIDA'!$H26=0," ",'SOUTH FLORIDA'!$H26)</f>
        <v xml:space="preserve"> </v>
      </c>
      <c r="AG27" s="51" t="str">
        <f>IF(TALLAHASSEE!$H26=0," ",TALLAHASSEE!$H26)</f>
        <v xml:space="preserve"> </v>
      </c>
      <c r="AH27" s="51" t="str">
        <f>IF(VALENCIA!$H26=0," ",VALENCIA!$H26)</f>
        <v xml:space="preserve"> </v>
      </c>
      <c r="AI27" s="49" t="s">
        <v>59</v>
      </c>
      <c r="AK27" s="32">
        <f t="shared" si="1"/>
        <v>2</v>
      </c>
      <c r="AL27" s="32">
        <f t="shared" si="2"/>
        <v>0</v>
      </c>
      <c r="AM27" s="32">
        <f t="shared" si="3"/>
        <v>4</v>
      </c>
      <c r="AN27" s="32">
        <f t="shared" si="4"/>
        <v>6</v>
      </c>
      <c r="AO27" s="58">
        <f t="shared" si="5"/>
        <v>0.33333333333333331</v>
      </c>
      <c r="AP27" s="58">
        <f t="shared" si="6"/>
        <v>0</v>
      </c>
      <c r="AQ27" s="56">
        <f t="shared" si="7"/>
        <v>0.66666666666666663</v>
      </c>
    </row>
    <row r="28" spans="1:43" ht="15.75" x14ac:dyDescent="0.25">
      <c r="A28" s="9"/>
      <c r="B28" s="10"/>
      <c r="C28" s="11" t="s">
        <v>51</v>
      </c>
      <c r="D28" s="14"/>
      <c r="E28" s="11"/>
      <c r="F28" s="10" t="s">
        <v>52</v>
      </c>
      <c r="G28" s="51" t="str">
        <f>IF(EASTERN!H27=0," ",EASTERN!H27)</f>
        <v>Yes</v>
      </c>
      <c r="H28" s="51" t="str">
        <f>IF(BROWARD!$H27=0," ",BROWARD!$H27)</f>
        <v>Partial</v>
      </c>
      <c r="I28" s="51" t="str">
        <f>IF(CENTRAL!$H27=0," ",CENTRAL!$H27)</f>
        <v xml:space="preserve"> </v>
      </c>
      <c r="J28" s="51" t="str">
        <f>IF(CHIPOLA!$H27=0," ",CHIPOLA!$H27)</f>
        <v xml:space="preserve"> </v>
      </c>
      <c r="K28" s="51" t="str">
        <f>IF(DAYTONA!$H27=0," ",DAYTONA!$H27)</f>
        <v>Yes</v>
      </c>
      <c r="L28" s="51" t="str">
        <f>IF(SOUTHWESTERN!$H27=0," ",SOUTHWESTERN!$H27)</f>
        <v xml:space="preserve"> </v>
      </c>
      <c r="M28" s="51" t="str">
        <f>IF('FSC JAX'!$H27=0," ",'FSC JAX'!$H27)</f>
        <v xml:space="preserve"> </v>
      </c>
      <c r="N28" s="51" t="str">
        <f>IF('FL KEYS'!$H27=0," ",'FL KEYS'!$H27)</f>
        <v>YES</v>
      </c>
      <c r="O28" s="51" t="str">
        <f>IF('GULF COAST'!$H27=0," ",'GULF COAST'!$H27)</f>
        <v xml:space="preserve"> </v>
      </c>
      <c r="P28" s="51" t="str">
        <f>IF(HILLSBOROUGH!$H27=0," ",HILLSBOROUGH!$H27)</f>
        <v xml:space="preserve"> </v>
      </c>
      <c r="Q28" s="51" t="str">
        <f>IF('INDIAN RIVER'!$H27=0," ",'INDIAN RIVER'!$H27)</f>
        <v xml:space="preserve"> </v>
      </c>
      <c r="R28" s="51" t="str">
        <f>IF(GATEWAY!$H27=0," ",GATEWAY!$H27)</f>
        <v xml:space="preserve"> </v>
      </c>
      <c r="S28" s="51" t="str">
        <f>IF('LAKE SUMTER'!$H27=0," ",'LAKE SUMTER'!$H27)</f>
        <v xml:space="preserve"> </v>
      </c>
      <c r="T28" s="51" t="str">
        <f>IF('SCF MANATEE'!$H27=0," ",'SCF MANATEE'!$H27)</f>
        <v xml:space="preserve"> </v>
      </c>
      <c r="U28" s="51" t="str">
        <f>IF(MIAMI!$H27=0," ",MIAMI!$H27)</f>
        <v xml:space="preserve"> </v>
      </c>
      <c r="V28" s="51" t="str">
        <f>IF('NORTH FLORIDA'!$H27=0," ",'NORTH FLORIDA'!$H27)</f>
        <v>Yes</v>
      </c>
      <c r="W28" s="51" t="str">
        <f>IF('NORTHWEST FLORIDA'!$H27=0," ",'NORTHWEST FLORIDA'!$H27)</f>
        <v xml:space="preserve"> </v>
      </c>
      <c r="X28" s="51" t="str">
        <f>IF('PALM BEACH'!$H27=0," ",'PALM BEACH'!$H27)</f>
        <v xml:space="preserve"> </v>
      </c>
      <c r="Y28" s="51" t="str">
        <f>IF(PASCO!$H27=0," ",PASCO!$H27)</f>
        <v>Yes</v>
      </c>
      <c r="Z28" s="51" t="str">
        <f>IF(PENSACOLA!$H27=0," ",PENSACOLA!$H27)</f>
        <v xml:space="preserve"> </v>
      </c>
      <c r="AA28" s="51" t="str">
        <f>IF(POLK!$H27=0," ",POLK!$H27)</f>
        <v xml:space="preserve"> </v>
      </c>
      <c r="AB28" s="51" t="str">
        <f>IF('ST JOHNS'!$H27=0," ",'ST JOHNS'!$H27)</f>
        <v xml:space="preserve"> </v>
      </c>
      <c r="AC28" s="51" t="str">
        <f>IF('ST PETE'!$H27=0," ",'ST PETE'!$H27)</f>
        <v xml:space="preserve"> </v>
      </c>
      <c r="AD28" s="51" t="str">
        <f>IF('SANTA FE'!$H27=0," ",'SANTA FE'!$H27)</f>
        <v xml:space="preserve"> </v>
      </c>
      <c r="AE28" s="51" t="str">
        <f>IF(SEMINOLE!$H27=0," ",SEMINOLE!$H27)</f>
        <v xml:space="preserve"> </v>
      </c>
      <c r="AF28" s="51" t="str">
        <f>IF('SOUTH FLORIDA'!$H27=0," ",'SOUTH FLORIDA'!$H27)</f>
        <v>Yes</v>
      </c>
      <c r="AG28" s="51" t="str">
        <f>IF(TALLAHASSEE!$H27=0," ",TALLAHASSEE!$H27)</f>
        <v xml:space="preserve"> </v>
      </c>
      <c r="AH28" s="51" t="str">
        <f>IF(VALENCIA!$H27=0," ",VALENCIA!$H27)</f>
        <v xml:space="preserve"> </v>
      </c>
      <c r="AI28" s="49" t="s">
        <v>15</v>
      </c>
      <c r="AK28" s="32">
        <f t="shared" si="1"/>
        <v>6</v>
      </c>
      <c r="AL28" s="32">
        <f t="shared" si="2"/>
        <v>0</v>
      </c>
      <c r="AM28" s="32">
        <f t="shared" si="3"/>
        <v>1</v>
      </c>
      <c r="AN28" s="32">
        <f t="shared" si="4"/>
        <v>7</v>
      </c>
      <c r="AO28" s="56">
        <f t="shared" si="5"/>
        <v>0.8571428571428571</v>
      </c>
      <c r="AP28" s="58">
        <f t="shared" si="6"/>
        <v>0</v>
      </c>
      <c r="AQ28" s="58">
        <f t="shared" si="7"/>
        <v>0.14285714285714285</v>
      </c>
    </row>
    <row r="29" spans="1:43" ht="15.75" x14ac:dyDescent="0.25">
      <c r="A29" s="9"/>
      <c r="B29" s="10"/>
      <c r="C29" s="11" t="s">
        <v>53</v>
      </c>
      <c r="D29" s="14"/>
      <c r="E29" s="11"/>
      <c r="F29" s="10" t="s">
        <v>54</v>
      </c>
      <c r="G29" s="51" t="str">
        <f>IF(EASTERN!H28=0," ",EASTERN!H28)</f>
        <v>Yes</v>
      </c>
      <c r="H29" s="51" t="str">
        <f>IF(BROWARD!$H28=0," ",BROWARD!$H28)</f>
        <v xml:space="preserve"> </v>
      </c>
      <c r="I29" s="51" t="str">
        <f>IF(CENTRAL!$H28=0," ",CENTRAL!$H28)</f>
        <v xml:space="preserve"> </v>
      </c>
      <c r="J29" s="51" t="str">
        <f>IF(CHIPOLA!$H28=0," ",CHIPOLA!$H28)</f>
        <v xml:space="preserve"> </v>
      </c>
      <c r="K29" s="51" t="str">
        <f>IF(DAYTONA!$H28=0," ",DAYTONA!$H28)</f>
        <v xml:space="preserve"> </v>
      </c>
      <c r="L29" s="51" t="str">
        <f>IF(SOUTHWESTERN!$H28=0," ",SOUTHWESTERN!$H28)</f>
        <v>Partial</v>
      </c>
      <c r="M29" s="51" t="str">
        <f>IF('FSC JAX'!$H28=0," ",'FSC JAX'!$H28)</f>
        <v xml:space="preserve"> </v>
      </c>
      <c r="N29" s="51" t="str">
        <f>IF('FL KEYS'!$H28=0," ",'FL KEYS'!$H28)</f>
        <v>YES</v>
      </c>
      <c r="O29" s="51" t="str">
        <f>IF('GULF COAST'!$H28=0," ",'GULF COAST'!$H28)</f>
        <v>Yes</v>
      </c>
      <c r="P29" s="51" t="str">
        <f>IF(HILLSBOROUGH!$H28=0," ",HILLSBOROUGH!$H28)</f>
        <v>Yes</v>
      </c>
      <c r="Q29" s="51" t="str">
        <f>IF('INDIAN RIVER'!$H28=0," ",'INDIAN RIVER'!$H28)</f>
        <v>Yes</v>
      </c>
      <c r="R29" s="51" t="str">
        <f>IF(GATEWAY!$H28=0," ",GATEWAY!$H28)</f>
        <v>Partial</v>
      </c>
      <c r="S29" s="51" t="str">
        <f>IF('LAKE SUMTER'!$H28=0," ",'LAKE SUMTER'!$H28)</f>
        <v xml:space="preserve"> </v>
      </c>
      <c r="T29" s="51" t="str">
        <f>IF('SCF MANATEE'!$H28=0," ",'SCF MANATEE'!$H28)</f>
        <v>Partial</v>
      </c>
      <c r="U29" s="51" t="str">
        <f>IF(MIAMI!$H28=0," ",MIAMI!$H28)</f>
        <v>Yes</v>
      </c>
      <c r="V29" s="51" t="str">
        <f>IF('NORTH FLORIDA'!$H28=0," ",'NORTH FLORIDA'!$H28)</f>
        <v>Yes</v>
      </c>
      <c r="W29" s="51" t="str">
        <f>IF('NORTHWEST FLORIDA'!$H28=0," ",'NORTHWEST FLORIDA'!$H28)</f>
        <v xml:space="preserve"> </v>
      </c>
      <c r="X29" s="51" t="str">
        <f>IF('PALM BEACH'!$H28=0," ",'PALM BEACH'!$H28)</f>
        <v>Partial</v>
      </c>
      <c r="Y29" s="51" t="str">
        <f>IF(PASCO!$H28=0," ",PASCO!$H28)</f>
        <v xml:space="preserve"> </v>
      </c>
      <c r="Z29" s="51" t="str">
        <f>IF(PENSACOLA!$H28=0," ",PENSACOLA!$H28)</f>
        <v>partial</v>
      </c>
      <c r="AA29" s="51" t="str">
        <f>IF(POLK!$H28=0," ",POLK!$H28)</f>
        <v xml:space="preserve"> </v>
      </c>
      <c r="AB29" s="51" t="str">
        <f>IF('ST JOHNS'!$H28=0," ",'ST JOHNS'!$H28)</f>
        <v xml:space="preserve"> </v>
      </c>
      <c r="AC29" s="51" t="str">
        <f>IF('ST PETE'!$H28=0," ",'ST PETE'!$H28)</f>
        <v>Yes</v>
      </c>
      <c r="AD29" s="51" t="str">
        <f>IF('SANTA FE'!$H28=0," ",'SANTA FE'!$H28)</f>
        <v xml:space="preserve"> </v>
      </c>
      <c r="AE29" s="51" t="str">
        <f>IF(SEMINOLE!$H28=0," ",SEMINOLE!$H28)</f>
        <v>Yes</v>
      </c>
      <c r="AF29" s="51" t="str">
        <f>IF('SOUTH FLORIDA'!$H28=0," ",'SOUTH FLORIDA'!$H28)</f>
        <v xml:space="preserve"> </v>
      </c>
      <c r="AG29" s="51" t="str">
        <f>IF(TALLAHASSEE!$H28=0," ",TALLAHASSEE!$H28)</f>
        <v xml:space="preserve"> </v>
      </c>
      <c r="AH29" s="51" t="str">
        <f>IF(VALENCIA!$H28=0," ",VALENCIA!$H28)</f>
        <v>Yes</v>
      </c>
      <c r="AI29" s="49" t="s">
        <v>15</v>
      </c>
      <c r="AK29" s="32">
        <f t="shared" si="1"/>
        <v>10</v>
      </c>
      <c r="AL29" s="32">
        <f t="shared" si="2"/>
        <v>0</v>
      </c>
      <c r="AM29" s="32">
        <f t="shared" si="3"/>
        <v>5</v>
      </c>
      <c r="AN29" s="32">
        <f t="shared" si="4"/>
        <v>15</v>
      </c>
      <c r="AO29" s="56">
        <f t="shared" si="5"/>
        <v>0.66666666666666663</v>
      </c>
      <c r="AP29" s="58">
        <f t="shared" si="6"/>
        <v>0</v>
      </c>
      <c r="AQ29" s="58">
        <f t="shared" si="7"/>
        <v>0.33333333333333331</v>
      </c>
    </row>
    <row r="30" spans="1:43" ht="15.75" x14ac:dyDescent="0.25">
      <c r="A30" s="9"/>
      <c r="B30" s="10"/>
      <c r="C30" s="11" t="s">
        <v>55</v>
      </c>
      <c r="D30" s="14"/>
      <c r="E30" s="11"/>
      <c r="F30" s="10" t="s">
        <v>56</v>
      </c>
      <c r="G30" s="51" t="str">
        <f>IF(EASTERN!H29=0," ",EASTERN!H29)</f>
        <v>Yes</v>
      </c>
      <c r="H30" s="51" t="str">
        <f>IF(BROWARD!$H29=0," ",BROWARD!$H29)</f>
        <v>Partial</v>
      </c>
      <c r="I30" s="51" t="str">
        <f>IF(CENTRAL!$H29=0," ",CENTRAL!$H29)</f>
        <v xml:space="preserve"> </v>
      </c>
      <c r="J30" s="51" t="str">
        <f>IF(CHIPOLA!$H29=0," ",CHIPOLA!$H29)</f>
        <v xml:space="preserve"> </v>
      </c>
      <c r="K30" s="51" t="str">
        <f>IF(DAYTONA!$H29=0," ",DAYTONA!$H29)</f>
        <v>Yes</v>
      </c>
      <c r="L30" s="51" t="str">
        <f>IF(SOUTHWESTERN!$H29=0," ",SOUTHWESTERN!$H29)</f>
        <v>Yes</v>
      </c>
      <c r="M30" s="51" t="str">
        <f>IF('FSC JAX'!$H29=0," ",'FSC JAX'!$H29)</f>
        <v xml:space="preserve"> </v>
      </c>
      <c r="N30" s="51" t="str">
        <f>IF('FL KEYS'!$H29=0," ",'FL KEYS'!$H29)</f>
        <v xml:space="preserve"> </v>
      </c>
      <c r="O30" s="51" t="str">
        <f>IF('GULF COAST'!$H29=0," ",'GULF COAST'!$H29)</f>
        <v>Yes</v>
      </c>
      <c r="P30" s="51" t="str">
        <f>IF(HILLSBOROUGH!$H29=0," ",HILLSBOROUGH!$H29)</f>
        <v xml:space="preserve"> </v>
      </c>
      <c r="Q30" s="51" t="str">
        <f>IF('INDIAN RIVER'!$H29=0," ",'INDIAN RIVER'!$H29)</f>
        <v>Yes</v>
      </c>
      <c r="R30" s="51" t="str">
        <f>IF(GATEWAY!$H29=0," ",GATEWAY!$H29)</f>
        <v xml:space="preserve"> </v>
      </c>
      <c r="S30" s="51" t="str">
        <f>IF('LAKE SUMTER'!$H29=0," ",'LAKE SUMTER'!$H29)</f>
        <v xml:space="preserve"> </v>
      </c>
      <c r="T30" s="51" t="str">
        <f>IF('SCF MANATEE'!$H29=0," ",'SCF MANATEE'!$H29)</f>
        <v xml:space="preserve"> </v>
      </c>
      <c r="U30" s="51" t="str">
        <f>IF(MIAMI!$H29=0," ",MIAMI!$H29)</f>
        <v>Partial</v>
      </c>
      <c r="V30" s="51" t="str">
        <f>IF('NORTH FLORIDA'!$H29=0," ",'NORTH FLORIDA'!$H29)</f>
        <v xml:space="preserve"> </v>
      </c>
      <c r="W30" s="51" t="str">
        <f>IF('NORTHWEST FLORIDA'!$H29=0," ",'NORTHWEST FLORIDA'!$H29)</f>
        <v xml:space="preserve"> </v>
      </c>
      <c r="X30" s="51" t="str">
        <f>IF('PALM BEACH'!$H29=0," ",'PALM BEACH'!$H29)</f>
        <v>Yes</v>
      </c>
      <c r="Y30" s="51" t="str">
        <f>IF(PASCO!$H29=0," ",PASCO!$H29)</f>
        <v xml:space="preserve"> </v>
      </c>
      <c r="Z30" s="51" t="str">
        <f>IF(PENSACOLA!$H29=0," ",PENSACOLA!$H29)</f>
        <v xml:space="preserve"> </v>
      </c>
      <c r="AA30" s="51" t="str">
        <f>IF(POLK!$H29=0," ",POLK!$H29)</f>
        <v>Yes</v>
      </c>
      <c r="AB30" s="51" t="str">
        <f>IF('ST JOHNS'!$H29=0," ",'ST JOHNS'!$H29)</f>
        <v xml:space="preserve"> </v>
      </c>
      <c r="AC30" s="51" t="str">
        <f>IF('ST PETE'!$H29=0," ",'ST PETE'!$H29)</f>
        <v>Yes</v>
      </c>
      <c r="AD30" s="51" t="str">
        <f>IF('SANTA FE'!$H29=0," ",'SANTA FE'!$H29)</f>
        <v xml:space="preserve"> </v>
      </c>
      <c r="AE30" s="51" t="str">
        <f>IF(SEMINOLE!$H29=0," ",SEMINOLE!$H29)</f>
        <v>Yes</v>
      </c>
      <c r="AF30" s="51" t="str">
        <f>IF('SOUTH FLORIDA'!$H29=0," ",'SOUTH FLORIDA'!$H29)</f>
        <v xml:space="preserve"> </v>
      </c>
      <c r="AG30" s="51" t="str">
        <f>IF(TALLAHASSEE!$H29=0," ",TALLAHASSEE!$H29)</f>
        <v>Yes</v>
      </c>
      <c r="AH30" s="51" t="str">
        <f>IF(VALENCIA!$H29=0," ",VALENCIA!$H29)</f>
        <v>Yes</v>
      </c>
      <c r="AI30" s="49" t="s">
        <v>15</v>
      </c>
      <c r="AK30" s="32">
        <f t="shared" si="1"/>
        <v>11</v>
      </c>
      <c r="AL30" s="32">
        <f t="shared" si="2"/>
        <v>0</v>
      </c>
      <c r="AM30" s="32">
        <f t="shared" si="3"/>
        <v>2</v>
      </c>
      <c r="AN30" s="32">
        <f t="shared" si="4"/>
        <v>13</v>
      </c>
      <c r="AO30" s="56">
        <f t="shared" si="5"/>
        <v>0.84615384615384615</v>
      </c>
      <c r="AP30" s="58">
        <f t="shared" si="6"/>
        <v>0</v>
      </c>
      <c r="AQ30" s="58">
        <f t="shared" si="7"/>
        <v>0.15384615384615385</v>
      </c>
    </row>
    <row r="31" spans="1:43" ht="15.75" x14ac:dyDescent="0.25">
      <c r="A31" s="9"/>
      <c r="B31" s="10"/>
      <c r="C31" s="11" t="s">
        <v>57</v>
      </c>
      <c r="D31" s="14"/>
      <c r="E31" s="11"/>
      <c r="F31" s="10" t="s">
        <v>58</v>
      </c>
      <c r="G31" s="51" t="str">
        <f>IF(EASTERN!H30=0," ",EASTERN!H30)</f>
        <v xml:space="preserve"> </v>
      </c>
      <c r="H31" s="51" t="str">
        <f>IF(BROWARD!$H30=0," ",BROWARD!$H30)</f>
        <v xml:space="preserve"> </v>
      </c>
      <c r="I31" s="51" t="str">
        <f>IF(CENTRAL!$H30=0," ",CENTRAL!$H30)</f>
        <v>Yes</v>
      </c>
      <c r="J31" s="51" t="str">
        <f>IF(CHIPOLA!$H30=0," ",CHIPOLA!$H30)</f>
        <v>Partial</v>
      </c>
      <c r="K31" s="51" t="str">
        <f>IF(DAYTONA!$H30=0," ",DAYTONA!$H30)</f>
        <v xml:space="preserve"> </v>
      </c>
      <c r="L31" s="51" t="str">
        <f>IF(SOUTHWESTERN!$H30=0," ",SOUTHWESTERN!$H30)</f>
        <v xml:space="preserve"> </v>
      </c>
      <c r="M31" s="51" t="str">
        <f>IF('FSC JAX'!$H30=0," ",'FSC JAX'!$H30)</f>
        <v>Partial</v>
      </c>
      <c r="N31" s="51" t="str">
        <f>IF('FL KEYS'!$H30=0," ",'FL KEYS'!$H30)</f>
        <v>PARTIAL</v>
      </c>
      <c r="O31" s="51" t="str">
        <f>IF('GULF COAST'!$H30=0," ",'GULF COAST'!$H30)</f>
        <v>Yes</v>
      </c>
      <c r="P31" s="51" t="str">
        <f>IF(HILLSBOROUGH!$H30=0," ",HILLSBOROUGH!$H30)</f>
        <v>Partial</v>
      </c>
      <c r="Q31" s="51" t="str">
        <f>IF('INDIAN RIVER'!$H30=0," ",'INDIAN RIVER'!$H30)</f>
        <v>Partial</v>
      </c>
      <c r="R31" s="51" t="str">
        <f>IF(GATEWAY!$H30=0," ",GATEWAY!$H30)</f>
        <v>Partial</v>
      </c>
      <c r="S31" s="51" t="str">
        <f>IF('LAKE SUMTER'!$H30=0," ",'LAKE SUMTER'!$H30)</f>
        <v>Partial</v>
      </c>
      <c r="T31" s="51" t="str">
        <f>IF('SCF MANATEE'!$H30=0," ",'SCF MANATEE'!$H30)</f>
        <v xml:space="preserve"> </v>
      </c>
      <c r="U31" s="51" t="str">
        <f>IF(MIAMI!$H30=0," ",MIAMI!$H30)</f>
        <v>Yes</v>
      </c>
      <c r="V31" s="51" t="str">
        <f>IF('NORTH FLORIDA'!$H30=0," ",'NORTH FLORIDA'!$H30)</f>
        <v>Yes</v>
      </c>
      <c r="W31" s="51" t="str">
        <f>IF('NORTHWEST FLORIDA'!$H30=0," ",'NORTHWEST FLORIDA'!$H30)</f>
        <v>Partial</v>
      </c>
      <c r="X31" s="51" t="str">
        <f>IF('PALM BEACH'!$H30=0," ",'PALM BEACH'!$H30)</f>
        <v>Yes</v>
      </c>
      <c r="Y31" s="51" t="str">
        <f>IF(PASCO!$H30=0," ",PASCO!$H30)</f>
        <v>Partial</v>
      </c>
      <c r="Z31" s="51" t="str">
        <f>IF(PENSACOLA!$H30=0," ",PENSACOLA!$H30)</f>
        <v xml:space="preserve"> </v>
      </c>
      <c r="AA31" s="51" t="str">
        <f>IF(POLK!$H30=0," ",POLK!$H30)</f>
        <v>Partial</v>
      </c>
      <c r="AB31" s="51" t="str">
        <f>IF('ST JOHNS'!$H30=0," ",'ST JOHNS'!$H30)</f>
        <v xml:space="preserve"> </v>
      </c>
      <c r="AC31" s="51" t="str">
        <f>IF('ST PETE'!$H30=0," ",'ST PETE'!$H30)</f>
        <v xml:space="preserve"> </v>
      </c>
      <c r="AD31" s="51" t="str">
        <f>IF('SANTA FE'!$H30=0," ",'SANTA FE'!$H30)</f>
        <v xml:space="preserve"> </v>
      </c>
      <c r="AE31" s="51" t="str">
        <f>IF(SEMINOLE!$H30=0," ",SEMINOLE!$H30)</f>
        <v>Partial</v>
      </c>
      <c r="AF31" s="51" t="str">
        <f>IF('SOUTH FLORIDA'!$H30=0," ",'SOUTH FLORIDA'!$H30)</f>
        <v xml:space="preserve"> </v>
      </c>
      <c r="AG31" s="51" t="str">
        <f>IF(TALLAHASSEE!$H30=0," ",TALLAHASSEE!$H30)</f>
        <v>Partial</v>
      </c>
      <c r="AH31" s="51" t="str">
        <f>IF(VALENCIA!$H30=0," ",VALENCIA!$H30)</f>
        <v xml:space="preserve"> </v>
      </c>
      <c r="AI31" s="49" t="s">
        <v>59</v>
      </c>
      <c r="AK31" s="32">
        <f t="shared" si="1"/>
        <v>5</v>
      </c>
      <c r="AL31" s="32">
        <f t="shared" si="2"/>
        <v>0</v>
      </c>
      <c r="AM31" s="32">
        <f t="shared" si="3"/>
        <v>12</v>
      </c>
      <c r="AN31" s="32">
        <f t="shared" si="4"/>
        <v>17</v>
      </c>
      <c r="AO31" s="58">
        <f t="shared" si="5"/>
        <v>0.29411764705882354</v>
      </c>
      <c r="AP31" s="58">
        <f t="shared" si="6"/>
        <v>0</v>
      </c>
      <c r="AQ31" s="56">
        <f t="shared" si="7"/>
        <v>0.70588235294117652</v>
      </c>
    </row>
    <row r="32" spans="1:43" ht="15.75" x14ac:dyDescent="0.25">
      <c r="A32" s="9"/>
      <c r="B32" s="10"/>
      <c r="C32" s="11" t="s">
        <v>60</v>
      </c>
      <c r="D32" s="14"/>
      <c r="E32" s="11"/>
      <c r="F32" s="10" t="s">
        <v>61</v>
      </c>
      <c r="G32" s="51" t="str">
        <f>IF(EASTERN!H31=0," ",EASTERN!H31)</f>
        <v>Yes</v>
      </c>
      <c r="H32" s="51" t="str">
        <f>IF(BROWARD!$H31=0," ",BROWARD!$H31)</f>
        <v>Partial</v>
      </c>
      <c r="I32" s="51" t="str">
        <f>IF(CENTRAL!$H31=0," ",CENTRAL!$H31)</f>
        <v xml:space="preserve"> </v>
      </c>
      <c r="J32" s="51" t="str">
        <f>IF(CHIPOLA!$H31=0," ",CHIPOLA!$H31)</f>
        <v xml:space="preserve"> </v>
      </c>
      <c r="K32" s="51" t="str">
        <f>IF(DAYTONA!$H31=0," ",DAYTONA!$H31)</f>
        <v>Yes</v>
      </c>
      <c r="L32" s="51" t="str">
        <f>IF(SOUTHWESTERN!$H31=0," ",SOUTHWESTERN!$H31)</f>
        <v>Yes</v>
      </c>
      <c r="M32" s="51" t="str">
        <f>IF('FSC JAX'!$H31=0," ",'FSC JAX'!$H31)</f>
        <v xml:space="preserve"> </v>
      </c>
      <c r="N32" s="51" t="str">
        <f>IF('FL KEYS'!$H31=0," ",'FL KEYS'!$H31)</f>
        <v>YES</v>
      </c>
      <c r="O32" s="51" t="str">
        <f>IF('GULF COAST'!$H31=0," ",'GULF COAST'!$H31)</f>
        <v xml:space="preserve"> </v>
      </c>
      <c r="P32" s="51" t="str">
        <f>IF(HILLSBOROUGH!$H31=0," ",HILLSBOROUGH!$H31)</f>
        <v xml:space="preserve"> </v>
      </c>
      <c r="Q32" s="51" t="str">
        <f>IF('INDIAN RIVER'!$H31=0," ",'INDIAN RIVER'!$H31)</f>
        <v>Yes</v>
      </c>
      <c r="R32" s="51" t="str">
        <f>IF(GATEWAY!$H31=0," ",GATEWAY!$H31)</f>
        <v>Partial</v>
      </c>
      <c r="S32" s="51" t="str">
        <f>IF('LAKE SUMTER'!$H31=0," ",'LAKE SUMTER'!$H31)</f>
        <v>Yes</v>
      </c>
      <c r="T32" s="51" t="str">
        <f>IF('SCF MANATEE'!$H31=0," ",'SCF MANATEE'!$H31)</f>
        <v xml:space="preserve"> </v>
      </c>
      <c r="U32" s="51" t="str">
        <f>IF(MIAMI!$H31=0," ",MIAMI!$H31)</f>
        <v>Yes</v>
      </c>
      <c r="V32" s="51" t="str">
        <f>IF('NORTH FLORIDA'!$H31=0," ",'NORTH FLORIDA'!$H31)</f>
        <v xml:space="preserve"> </v>
      </c>
      <c r="W32" s="51" t="str">
        <f>IF('NORTHWEST FLORIDA'!$H31=0," ",'NORTHWEST FLORIDA'!$H31)</f>
        <v xml:space="preserve"> </v>
      </c>
      <c r="X32" s="51" t="str">
        <f>IF('PALM BEACH'!$H31=0," ",'PALM BEACH'!$H31)</f>
        <v xml:space="preserve"> </v>
      </c>
      <c r="Y32" s="51" t="str">
        <f>IF(PASCO!$H31=0," ",PASCO!$H31)</f>
        <v>Yes</v>
      </c>
      <c r="Z32" s="51" t="str">
        <f>IF(PENSACOLA!$H31=0," ",PENSACOLA!$H31)</f>
        <v>yes</v>
      </c>
      <c r="AA32" s="51" t="str">
        <f>IF(POLK!$H31=0," ",POLK!$H31)</f>
        <v xml:space="preserve"> </v>
      </c>
      <c r="AB32" s="51" t="str">
        <f>IF('ST JOHNS'!$H31=0," ",'ST JOHNS'!$H31)</f>
        <v xml:space="preserve"> </v>
      </c>
      <c r="AC32" s="51" t="str">
        <f>IF('ST PETE'!$H31=0," ",'ST PETE'!$H31)</f>
        <v>Yes</v>
      </c>
      <c r="AD32" s="51" t="str">
        <f>IF('SANTA FE'!$H31=0," ",'SANTA FE'!$H31)</f>
        <v xml:space="preserve"> </v>
      </c>
      <c r="AE32" s="51" t="str">
        <f>IF(SEMINOLE!$H31=0," ",SEMINOLE!$H31)</f>
        <v>Yes</v>
      </c>
      <c r="AF32" s="51" t="str">
        <f>IF('SOUTH FLORIDA'!$H31=0," ",'SOUTH FLORIDA'!$H31)</f>
        <v xml:space="preserve"> </v>
      </c>
      <c r="AG32" s="51" t="str">
        <f>IF(TALLAHASSEE!$H31=0," ",TALLAHASSEE!$H31)</f>
        <v xml:space="preserve"> </v>
      </c>
      <c r="AH32" s="51" t="str">
        <f>IF(VALENCIA!$H31=0," ",VALENCIA!$H31)</f>
        <v>Yes</v>
      </c>
      <c r="AI32" s="49" t="s">
        <v>15</v>
      </c>
      <c r="AK32" s="32">
        <f t="shared" si="1"/>
        <v>12</v>
      </c>
      <c r="AL32" s="32">
        <f t="shared" si="2"/>
        <v>0</v>
      </c>
      <c r="AM32" s="32">
        <f t="shared" si="3"/>
        <v>2</v>
      </c>
      <c r="AN32" s="32">
        <f t="shared" si="4"/>
        <v>14</v>
      </c>
      <c r="AO32" s="56">
        <f t="shared" si="5"/>
        <v>0.8571428571428571</v>
      </c>
      <c r="AP32" s="58">
        <f t="shared" si="6"/>
        <v>0</v>
      </c>
      <c r="AQ32" s="58">
        <f t="shared" si="7"/>
        <v>0.14285714285714285</v>
      </c>
    </row>
    <row r="33" spans="1:43" ht="15.75" x14ac:dyDescent="0.25">
      <c r="A33" s="9"/>
      <c r="B33" s="10"/>
      <c r="C33" s="11" t="s">
        <v>62</v>
      </c>
      <c r="D33" s="14"/>
      <c r="E33" s="11"/>
      <c r="F33" s="10" t="s">
        <v>63</v>
      </c>
      <c r="G33" s="51" t="str">
        <f>IF(EASTERN!H32=0," ",EASTERN!H32)</f>
        <v>No</v>
      </c>
      <c r="H33" s="51" t="str">
        <f>IF(BROWARD!$H32=0," ",BROWARD!$H32)</f>
        <v>Partial</v>
      </c>
      <c r="I33" s="51" t="str">
        <f>IF(CENTRAL!$H32=0," ",CENTRAL!$H32)</f>
        <v xml:space="preserve"> </v>
      </c>
      <c r="J33" s="51" t="str">
        <f>IF(CHIPOLA!$H32=0," ",CHIPOLA!$H32)</f>
        <v xml:space="preserve"> </v>
      </c>
      <c r="K33" s="51" t="str">
        <f>IF(DAYTONA!$H32=0," ",DAYTONA!$H32)</f>
        <v>Partial</v>
      </c>
      <c r="L33" s="51" t="str">
        <f>IF(SOUTHWESTERN!$H32=0," ",SOUTHWESTERN!$H32)</f>
        <v xml:space="preserve"> </v>
      </c>
      <c r="M33" s="51" t="str">
        <f>IF('FSC JAX'!$H32=0," ",'FSC JAX'!$H32)</f>
        <v xml:space="preserve"> </v>
      </c>
      <c r="N33" s="51" t="str">
        <f>IF('FL KEYS'!$H32=0," ",'FL KEYS'!$H32)</f>
        <v xml:space="preserve"> </v>
      </c>
      <c r="O33" s="51" t="str">
        <f>IF('GULF COAST'!$H32=0," ",'GULF COAST'!$H32)</f>
        <v xml:space="preserve"> </v>
      </c>
      <c r="P33" s="51" t="str">
        <f>IF(HILLSBOROUGH!$H32=0," ",HILLSBOROUGH!$H32)</f>
        <v xml:space="preserve"> </v>
      </c>
      <c r="Q33" s="51" t="str">
        <f>IF('INDIAN RIVER'!$H32=0," ",'INDIAN RIVER'!$H32)</f>
        <v>No</v>
      </c>
      <c r="R33" s="51" t="str">
        <f>IF(GATEWAY!$H32=0," ",GATEWAY!$H32)</f>
        <v>No</v>
      </c>
      <c r="S33" s="51" t="str">
        <f>IF('LAKE SUMTER'!$H32=0," ",'LAKE SUMTER'!$H32)</f>
        <v xml:space="preserve"> </v>
      </c>
      <c r="T33" s="51" t="str">
        <f>IF('SCF MANATEE'!$H32=0," ",'SCF MANATEE'!$H32)</f>
        <v>Partial</v>
      </c>
      <c r="U33" s="51" t="str">
        <f>IF(MIAMI!$H32=0," ",MIAMI!$H32)</f>
        <v>No</v>
      </c>
      <c r="V33" s="51" t="str">
        <f>IF('NORTH FLORIDA'!$H32=0," ",'NORTH FLORIDA'!$H32)</f>
        <v xml:space="preserve"> </v>
      </c>
      <c r="W33" s="51" t="str">
        <f>IF('NORTHWEST FLORIDA'!$H32=0," ",'NORTHWEST FLORIDA'!$H32)</f>
        <v xml:space="preserve"> </v>
      </c>
      <c r="X33" s="51" t="str">
        <f>IF('PALM BEACH'!$H32=0," ",'PALM BEACH'!$H32)</f>
        <v>Yes</v>
      </c>
      <c r="Y33" s="51" t="str">
        <f>IF(PASCO!$H32=0," ",PASCO!$H32)</f>
        <v>No</v>
      </c>
      <c r="Z33" s="51" t="str">
        <f>IF(PENSACOLA!$H32=0," ",PENSACOLA!$H32)</f>
        <v xml:space="preserve"> </v>
      </c>
      <c r="AA33" s="51" t="str">
        <f>IF(POLK!$H32=0," ",POLK!$H32)</f>
        <v xml:space="preserve"> </v>
      </c>
      <c r="AB33" s="51" t="str">
        <f>IF('ST JOHNS'!$H32=0," ",'ST JOHNS'!$H32)</f>
        <v xml:space="preserve"> </v>
      </c>
      <c r="AC33" s="51" t="str">
        <f>IF('ST PETE'!$H32=0," ",'ST PETE'!$H32)</f>
        <v xml:space="preserve"> </v>
      </c>
      <c r="AD33" s="51" t="str">
        <f>IF('SANTA FE'!$H32=0," ",'SANTA FE'!$H32)</f>
        <v xml:space="preserve"> </v>
      </c>
      <c r="AE33" s="51" t="str">
        <f>IF(SEMINOLE!$H32=0," ",SEMINOLE!$H32)</f>
        <v>No</v>
      </c>
      <c r="AF33" s="51" t="str">
        <f>IF('SOUTH FLORIDA'!$H32=0," ",'SOUTH FLORIDA'!$H32)</f>
        <v xml:space="preserve"> </v>
      </c>
      <c r="AG33" s="51" t="str">
        <f>IF(TALLAHASSEE!$H32=0," ",TALLAHASSEE!$H32)</f>
        <v xml:space="preserve"> </v>
      </c>
      <c r="AH33" s="51" t="str">
        <f>IF(VALENCIA!$H32=0," ",VALENCIA!$H32)</f>
        <v>No</v>
      </c>
      <c r="AI33" s="49" t="s">
        <v>24</v>
      </c>
      <c r="AK33" s="32">
        <f t="shared" si="1"/>
        <v>1</v>
      </c>
      <c r="AL33" s="32">
        <f t="shared" si="2"/>
        <v>7</v>
      </c>
      <c r="AM33" s="32">
        <f t="shared" si="3"/>
        <v>3</v>
      </c>
      <c r="AN33" s="32">
        <f t="shared" si="4"/>
        <v>11</v>
      </c>
      <c r="AO33" s="58">
        <f t="shared" si="5"/>
        <v>9.0909090909090912E-2</v>
      </c>
      <c r="AP33" s="56">
        <f t="shared" si="6"/>
        <v>0.63636363636363635</v>
      </c>
      <c r="AQ33" s="58">
        <f t="shared" si="7"/>
        <v>0.27272727272727271</v>
      </c>
    </row>
    <row r="34" spans="1:43" ht="15.75" x14ac:dyDescent="0.25">
      <c r="A34" s="10"/>
      <c r="B34" s="10"/>
      <c r="C34" s="11" t="s">
        <v>64</v>
      </c>
      <c r="D34" s="10"/>
      <c r="E34" s="11"/>
      <c r="F34" s="10" t="s">
        <v>65</v>
      </c>
      <c r="G34" s="51" t="str">
        <f>IF(EASTERN!H33=0," ",EASTERN!H33)</f>
        <v>No</v>
      </c>
      <c r="H34" s="51" t="str">
        <f>IF(BROWARD!$H33=0," ",BROWARD!$H33)</f>
        <v xml:space="preserve"> </v>
      </c>
      <c r="I34" s="51" t="str">
        <f>IF(CENTRAL!$H33=0," ",CENTRAL!$H33)</f>
        <v xml:space="preserve"> </v>
      </c>
      <c r="J34" s="51" t="str">
        <f>IF(CHIPOLA!$H33=0," ",CHIPOLA!$H33)</f>
        <v xml:space="preserve"> </v>
      </c>
      <c r="K34" s="51" t="str">
        <f>IF(DAYTONA!$H33=0," ",DAYTONA!$H33)</f>
        <v xml:space="preserve"> </v>
      </c>
      <c r="L34" s="51" t="str">
        <f>IF(SOUTHWESTERN!$H33=0," ",SOUTHWESTERN!$H33)</f>
        <v xml:space="preserve"> </v>
      </c>
      <c r="M34" s="51" t="str">
        <f>IF('FSC JAX'!$H33=0," ",'FSC JAX'!$H33)</f>
        <v xml:space="preserve"> </v>
      </c>
      <c r="N34" s="51" t="str">
        <f>IF('FL KEYS'!$H33=0," ",'FL KEYS'!$H33)</f>
        <v>NO</v>
      </c>
      <c r="O34" s="51" t="str">
        <f>IF('GULF COAST'!$H33=0," ",'GULF COAST'!$H33)</f>
        <v>Yes</v>
      </c>
      <c r="P34" s="51" t="str">
        <f>IF(HILLSBOROUGH!$H33=0," ",HILLSBOROUGH!$H33)</f>
        <v xml:space="preserve"> </v>
      </c>
      <c r="Q34" s="51" t="str">
        <f>IF('INDIAN RIVER'!$H33=0," ",'INDIAN RIVER'!$H33)</f>
        <v>No</v>
      </c>
      <c r="R34" s="51" t="str">
        <f>IF(GATEWAY!$H33=0," ",GATEWAY!$H33)</f>
        <v>No</v>
      </c>
      <c r="S34" s="51" t="str">
        <f>IF('LAKE SUMTER'!$H33=0," ",'LAKE SUMTER'!$H33)</f>
        <v xml:space="preserve"> </v>
      </c>
      <c r="T34" s="51" t="str">
        <f>IF('SCF MANATEE'!$H33=0," ",'SCF MANATEE'!$H33)</f>
        <v xml:space="preserve"> </v>
      </c>
      <c r="U34" s="51" t="str">
        <f>IF(MIAMI!$H33=0," ",MIAMI!$H33)</f>
        <v xml:space="preserve"> </v>
      </c>
      <c r="V34" s="51" t="str">
        <f>IF('NORTH FLORIDA'!$H33=0," ",'NORTH FLORIDA'!$H33)</f>
        <v xml:space="preserve"> </v>
      </c>
      <c r="W34" s="51" t="str">
        <f>IF('NORTHWEST FLORIDA'!$H33=0," ",'NORTHWEST FLORIDA'!$H33)</f>
        <v xml:space="preserve"> </v>
      </c>
      <c r="X34" s="51" t="str">
        <f>IF('PALM BEACH'!$H33=0," ",'PALM BEACH'!$H33)</f>
        <v xml:space="preserve"> </v>
      </c>
      <c r="Y34" s="51" t="str">
        <f>IF(PASCO!$H33=0," ",PASCO!$H33)</f>
        <v xml:space="preserve"> </v>
      </c>
      <c r="Z34" s="51" t="str">
        <f>IF(PENSACOLA!$H33=0," ",PENSACOLA!$H33)</f>
        <v>no</v>
      </c>
      <c r="AA34" s="51" t="str">
        <f>IF(POLK!$H33=0," ",POLK!$H33)</f>
        <v xml:space="preserve"> </v>
      </c>
      <c r="AB34" s="51" t="str">
        <f>IF('ST JOHNS'!$H33=0," ",'ST JOHNS'!$H33)</f>
        <v xml:space="preserve"> </v>
      </c>
      <c r="AC34" s="51" t="str">
        <f>IF('ST PETE'!$H33=0," ",'ST PETE'!$H33)</f>
        <v>Partial</v>
      </c>
      <c r="AD34" s="51" t="str">
        <f>IF('SANTA FE'!$H33=0," ",'SANTA FE'!$H33)</f>
        <v xml:space="preserve"> </v>
      </c>
      <c r="AE34" s="51" t="str">
        <f>IF(SEMINOLE!$H33=0," ",SEMINOLE!$H33)</f>
        <v>No</v>
      </c>
      <c r="AF34" s="51" t="str">
        <f>IF('SOUTH FLORIDA'!$H33=0," ",'SOUTH FLORIDA'!$H33)</f>
        <v>No</v>
      </c>
      <c r="AG34" s="51" t="str">
        <f>IF(TALLAHASSEE!$H33=0," ",TALLAHASSEE!$H33)</f>
        <v>No</v>
      </c>
      <c r="AH34" s="51" t="str">
        <f>IF(VALENCIA!$H33=0," ",VALENCIA!$H33)</f>
        <v>No</v>
      </c>
      <c r="AI34" s="49" t="s">
        <v>24</v>
      </c>
      <c r="AK34" s="32">
        <f t="shared" si="1"/>
        <v>1</v>
      </c>
      <c r="AL34" s="32">
        <f t="shared" si="2"/>
        <v>9</v>
      </c>
      <c r="AM34" s="32">
        <f t="shared" si="3"/>
        <v>1</v>
      </c>
      <c r="AN34" s="32">
        <f t="shared" si="4"/>
        <v>11</v>
      </c>
      <c r="AO34" s="58">
        <f t="shared" si="5"/>
        <v>9.0909090909090912E-2</v>
      </c>
      <c r="AP34" s="56">
        <f t="shared" si="6"/>
        <v>0.81818181818181823</v>
      </c>
      <c r="AQ34" s="58">
        <f t="shared" si="7"/>
        <v>9.0909090909090912E-2</v>
      </c>
    </row>
    <row r="35" spans="1:43" ht="15.75" x14ac:dyDescent="0.25">
      <c r="A35" s="10"/>
      <c r="B35" s="10"/>
      <c r="C35" s="11" t="s">
        <v>66</v>
      </c>
      <c r="D35" s="10"/>
      <c r="E35" s="10"/>
      <c r="F35" s="10" t="s">
        <v>67</v>
      </c>
      <c r="G35" s="51" t="str">
        <f>IF(EASTERN!H34=0," ",EASTERN!H34)</f>
        <v>Yes</v>
      </c>
      <c r="H35" s="51" t="str">
        <f>IF(BROWARD!$H34=0," ",BROWARD!$H34)</f>
        <v xml:space="preserve"> </v>
      </c>
      <c r="I35" s="51" t="str">
        <f>IF(CENTRAL!$H34=0," ",CENTRAL!$H34)</f>
        <v xml:space="preserve"> </v>
      </c>
      <c r="J35" s="51" t="str">
        <f>IF(CHIPOLA!$H34=0," ",CHIPOLA!$H34)</f>
        <v xml:space="preserve"> </v>
      </c>
      <c r="K35" s="51" t="str">
        <f>IF(DAYTONA!$H34=0," ",DAYTONA!$H34)</f>
        <v>Yes</v>
      </c>
      <c r="L35" s="51" t="str">
        <f>IF(SOUTHWESTERN!$H34=0," ",SOUTHWESTERN!$H34)</f>
        <v xml:space="preserve"> </v>
      </c>
      <c r="M35" s="51" t="str">
        <f>IF('FSC JAX'!$H34=0," ",'FSC JAX'!$H34)</f>
        <v xml:space="preserve"> </v>
      </c>
      <c r="N35" s="51" t="str">
        <f>IF('FL KEYS'!$H34=0," ",'FL KEYS'!$H34)</f>
        <v xml:space="preserve"> </v>
      </c>
      <c r="O35" s="51" t="str">
        <f>IF('GULF COAST'!$H34=0," ",'GULF COAST'!$H34)</f>
        <v>Yes</v>
      </c>
      <c r="P35" s="51" t="str">
        <f>IF(HILLSBOROUGH!$H34=0," ",HILLSBOROUGH!$H34)</f>
        <v xml:space="preserve"> </v>
      </c>
      <c r="Q35" s="51" t="str">
        <f>IF('INDIAN RIVER'!$H34=0," ",'INDIAN RIVER'!$H34)</f>
        <v>Yes</v>
      </c>
      <c r="R35" s="51" t="str">
        <f>IF(GATEWAY!$H34=0," ",GATEWAY!$H34)</f>
        <v xml:space="preserve"> </v>
      </c>
      <c r="S35" s="51" t="str">
        <f>IF('LAKE SUMTER'!$H34=0," ",'LAKE SUMTER'!$H34)</f>
        <v xml:space="preserve"> </v>
      </c>
      <c r="T35" s="51" t="str">
        <f>IF('SCF MANATEE'!$H34=0," ",'SCF MANATEE'!$H34)</f>
        <v xml:space="preserve"> </v>
      </c>
      <c r="U35" s="51" t="str">
        <f>IF(MIAMI!$H34=0," ",MIAMI!$H34)</f>
        <v>Yes</v>
      </c>
      <c r="V35" s="51" t="str">
        <f>IF('NORTH FLORIDA'!$H34=0," ",'NORTH FLORIDA'!$H34)</f>
        <v xml:space="preserve"> </v>
      </c>
      <c r="W35" s="51" t="str">
        <f>IF('NORTHWEST FLORIDA'!$H34=0," ",'NORTHWEST FLORIDA'!$H34)</f>
        <v xml:space="preserve"> </v>
      </c>
      <c r="X35" s="51" t="str">
        <f>IF('PALM BEACH'!$H34=0," ",'PALM BEACH'!$H34)</f>
        <v xml:space="preserve"> </v>
      </c>
      <c r="Y35" s="51" t="str">
        <f>IF(PASCO!$H34=0," ",PASCO!$H34)</f>
        <v xml:space="preserve"> </v>
      </c>
      <c r="Z35" s="51" t="str">
        <f>IF(PENSACOLA!$H34=0," ",PENSACOLA!$H34)</f>
        <v xml:space="preserve"> </v>
      </c>
      <c r="AA35" s="51" t="str">
        <f>IF(POLK!$H34=0," ",POLK!$H34)</f>
        <v xml:space="preserve"> </v>
      </c>
      <c r="AB35" s="51" t="str">
        <f>IF('ST JOHNS'!$H34=0," ",'ST JOHNS'!$H34)</f>
        <v xml:space="preserve"> </v>
      </c>
      <c r="AC35" s="51" t="str">
        <f>IF('ST PETE'!$H34=0," ",'ST PETE'!$H34)</f>
        <v xml:space="preserve"> </v>
      </c>
      <c r="AD35" s="51" t="str">
        <f>IF('SANTA FE'!$H34=0," ",'SANTA FE'!$H34)</f>
        <v xml:space="preserve"> </v>
      </c>
      <c r="AE35" s="51" t="str">
        <f>IF(SEMINOLE!$H34=0," ",SEMINOLE!$H34)</f>
        <v>Yes</v>
      </c>
      <c r="AF35" s="51" t="str">
        <f>IF('SOUTH FLORIDA'!$H34=0," ",'SOUTH FLORIDA'!$H34)</f>
        <v xml:space="preserve"> </v>
      </c>
      <c r="AG35" s="51" t="str">
        <f>IF(TALLAHASSEE!$H34=0," ",TALLAHASSEE!$H34)</f>
        <v xml:space="preserve"> </v>
      </c>
      <c r="AH35" s="51" t="str">
        <f>IF(VALENCIA!$H34=0," ",VALENCIA!$H34)</f>
        <v xml:space="preserve"> </v>
      </c>
      <c r="AI35" s="49" t="s">
        <v>15</v>
      </c>
      <c r="AK35" s="32">
        <f t="shared" si="1"/>
        <v>6</v>
      </c>
      <c r="AL35" s="32">
        <f t="shared" si="2"/>
        <v>0</v>
      </c>
      <c r="AM35" s="32">
        <f t="shared" si="3"/>
        <v>0</v>
      </c>
      <c r="AN35" s="32">
        <f t="shared" si="4"/>
        <v>6</v>
      </c>
      <c r="AO35" s="56">
        <f t="shared" si="5"/>
        <v>1</v>
      </c>
      <c r="AP35" s="58">
        <f t="shared" si="6"/>
        <v>0</v>
      </c>
      <c r="AQ35" s="58">
        <f t="shared" si="7"/>
        <v>0</v>
      </c>
    </row>
    <row r="36" spans="1:43" ht="15.75" x14ac:dyDescent="0.25">
      <c r="A36" s="10"/>
      <c r="B36" s="10"/>
      <c r="C36" s="11" t="s">
        <v>68</v>
      </c>
      <c r="D36" s="10"/>
      <c r="E36" s="11"/>
      <c r="F36" s="10" t="s">
        <v>69</v>
      </c>
      <c r="G36" s="51" t="str">
        <f>IF(EASTERN!H35=0," ",EASTERN!H35)</f>
        <v>Partial</v>
      </c>
      <c r="H36" s="51" t="str">
        <f>IF(BROWARD!$H35=0," ",BROWARD!$H35)</f>
        <v>Partial</v>
      </c>
      <c r="I36" s="51" t="str">
        <f>IF(CENTRAL!$H35=0," ",CENTRAL!$H35)</f>
        <v xml:space="preserve"> </v>
      </c>
      <c r="J36" s="51" t="str">
        <f>IF(CHIPOLA!$H35=0," ",CHIPOLA!$H35)</f>
        <v xml:space="preserve"> </v>
      </c>
      <c r="K36" s="51" t="str">
        <f>IF(DAYTONA!$H35=0," ",DAYTONA!$H35)</f>
        <v>Partial</v>
      </c>
      <c r="L36" s="51" t="str">
        <f>IF(SOUTHWESTERN!$H35=0," ",SOUTHWESTERN!$H35)</f>
        <v xml:space="preserve"> </v>
      </c>
      <c r="M36" s="51" t="str">
        <f>IF('FSC JAX'!$H35=0," ",'FSC JAX'!$H35)</f>
        <v xml:space="preserve"> </v>
      </c>
      <c r="N36" s="51" t="str">
        <f>IF('FL KEYS'!$H35=0," ",'FL KEYS'!$H35)</f>
        <v>NO</v>
      </c>
      <c r="O36" s="51" t="str">
        <f>IF('GULF COAST'!$H35=0," ",'GULF COAST'!$H35)</f>
        <v xml:space="preserve"> </v>
      </c>
      <c r="P36" s="51" t="str">
        <f>IF(HILLSBOROUGH!$H35=0," ",HILLSBOROUGH!$H35)</f>
        <v xml:space="preserve"> </v>
      </c>
      <c r="Q36" s="51" t="str">
        <f>IF('INDIAN RIVER'!$H35=0," ",'INDIAN RIVER'!$H35)</f>
        <v>Yes</v>
      </c>
      <c r="R36" s="51" t="str">
        <f>IF(GATEWAY!$H35=0," ",GATEWAY!$H35)</f>
        <v xml:space="preserve"> </v>
      </c>
      <c r="S36" s="51" t="str">
        <f>IF('LAKE SUMTER'!$H35=0," ",'LAKE SUMTER'!$H35)</f>
        <v xml:space="preserve"> </v>
      </c>
      <c r="T36" s="51" t="str">
        <f>IF('SCF MANATEE'!$H35=0," ",'SCF MANATEE'!$H35)</f>
        <v xml:space="preserve"> </v>
      </c>
      <c r="U36" s="51" t="str">
        <f>IF(MIAMI!$H35=0," ",MIAMI!$H35)</f>
        <v>Partial</v>
      </c>
      <c r="V36" s="51" t="str">
        <f>IF('NORTH FLORIDA'!$H35=0," ",'NORTH FLORIDA'!$H35)</f>
        <v xml:space="preserve"> </v>
      </c>
      <c r="W36" s="51" t="str">
        <f>IF('NORTHWEST FLORIDA'!$H35=0," ",'NORTHWEST FLORIDA'!$H35)</f>
        <v xml:space="preserve"> </v>
      </c>
      <c r="X36" s="51" t="str">
        <f>IF('PALM BEACH'!$H35=0," ",'PALM BEACH'!$H35)</f>
        <v>Yes</v>
      </c>
      <c r="Y36" s="51" t="str">
        <f>IF(PASCO!$H35=0," ",PASCO!$H35)</f>
        <v xml:space="preserve"> </v>
      </c>
      <c r="Z36" s="51" t="str">
        <f>IF(PENSACOLA!$H35=0," ",PENSACOLA!$H35)</f>
        <v xml:space="preserve"> </v>
      </c>
      <c r="AA36" s="51" t="str">
        <f>IF(POLK!$H35=0," ",POLK!$H35)</f>
        <v xml:space="preserve"> </v>
      </c>
      <c r="AB36" s="51" t="str">
        <f>IF('ST JOHNS'!$H35=0," ",'ST JOHNS'!$H35)</f>
        <v xml:space="preserve"> </v>
      </c>
      <c r="AC36" s="51" t="str">
        <f>IF('ST PETE'!$H35=0," ",'ST PETE'!$H35)</f>
        <v>Partial</v>
      </c>
      <c r="AD36" s="51" t="str">
        <f>IF('SANTA FE'!$H35=0," ",'SANTA FE'!$H35)</f>
        <v xml:space="preserve"> </v>
      </c>
      <c r="AE36" s="51" t="str">
        <f>IF(SEMINOLE!$H35=0," ",SEMINOLE!$H35)</f>
        <v>Yes</v>
      </c>
      <c r="AF36" s="51" t="str">
        <f>IF('SOUTH FLORIDA'!$H35=0," ",'SOUTH FLORIDA'!$H35)</f>
        <v xml:space="preserve"> </v>
      </c>
      <c r="AG36" s="51" t="str">
        <f>IF(TALLAHASSEE!$H35=0," ",TALLAHASSEE!$H35)</f>
        <v xml:space="preserve"> </v>
      </c>
      <c r="AH36" s="51" t="str">
        <f>IF(VALENCIA!$H35=0," ",VALENCIA!$H35)</f>
        <v xml:space="preserve"> </v>
      </c>
      <c r="AI36" s="49" t="s">
        <v>59</v>
      </c>
      <c r="AK36" s="32">
        <f t="shared" si="1"/>
        <v>3</v>
      </c>
      <c r="AL36" s="32">
        <f t="shared" si="2"/>
        <v>1</v>
      </c>
      <c r="AM36" s="32">
        <f t="shared" si="3"/>
        <v>5</v>
      </c>
      <c r="AN36" s="32">
        <f t="shared" si="4"/>
        <v>9</v>
      </c>
      <c r="AO36" s="58">
        <f t="shared" si="5"/>
        <v>0.33333333333333331</v>
      </c>
      <c r="AP36" s="58">
        <f t="shared" si="6"/>
        <v>0.1111111111111111</v>
      </c>
      <c r="AQ36" s="56">
        <f t="shared" si="7"/>
        <v>0.55555555555555558</v>
      </c>
    </row>
    <row r="37" spans="1:43" ht="15.75" x14ac:dyDescent="0.25">
      <c r="A37" s="10"/>
      <c r="B37" s="10"/>
      <c r="C37" s="11" t="s">
        <v>70</v>
      </c>
      <c r="D37" s="10"/>
      <c r="E37" s="10"/>
      <c r="F37" s="10" t="s">
        <v>71</v>
      </c>
      <c r="G37" s="51" t="str">
        <f>IF(EASTERN!H36=0," ",EASTERN!H36)</f>
        <v xml:space="preserve"> </v>
      </c>
      <c r="H37" s="51" t="str">
        <f>IF(BROWARD!$H36=0," ",BROWARD!$H36)</f>
        <v xml:space="preserve"> </v>
      </c>
      <c r="I37" s="51" t="str">
        <f>IF(CENTRAL!$H36=0," ",CENTRAL!$H36)</f>
        <v xml:space="preserve"> </v>
      </c>
      <c r="J37" s="51" t="str">
        <f>IF(CHIPOLA!$H36=0," ",CHIPOLA!$H36)</f>
        <v xml:space="preserve"> </v>
      </c>
      <c r="K37" s="51" t="str">
        <f>IF(DAYTONA!$H36=0," ",DAYTONA!$H36)</f>
        <v xml:space="preserve"> </v>
      </c>
      <c r="L37" s="51" t="str">
        <f>IF(SOUTHWESTERN!$H36=0," ",SOUTHWESTERN!$H36)</f>
        <v>Yes</v>
      </c>
      <c r="M37" s="51" t="str">
        <f>IF('FSC JAX'!$H36=0," ",'FSC JAX'!$H36)</f>
        <v xml:space="preserve"> </v>
      </c>
      <c r="N37" s="51" t="str">
        <f>IF('FL KEYS'!$H36=0," ",'FL KEYS'!$H36)</f>
        <v xml:space="preserve"> </v>
      </c>
      <c r="O37" s="51" t="str">
        <f>IF('GULF COAST'!$H36=0," ",'GULF COAST'!$H36)</f>
        <v xml:space="preserve"> </v>
      </c>
      <c r="P37" s="51" t="str">
        <f>IF(HILLSBOROUGH!$H36=0," ",HILLSBOROUGH!$H36)</f>
        <v xml:space="preserve"> </v>
      </c>
      <c r="Q37" s="51" t="str">
        <f>IF('INDIAN RIVER'!$H36=0," ",'INDIAN RIVER'!$H36)</f>
        <v xml:space="preserve"> </v>
      </c>
      <c r="R37" s="51" t="str">
        <f>IF(GATEWAY!$H36=0," ",GATEWAY!$H36)</f>
        <v xml:space="preserve"> </v>
      </c>
      <c r="S37" s="51" t="str">
        <f>IF('LAKE SUMTER'!$H36=0," ",'LAKE SUMTER'!$H36)</f>
        <v xml:space="preserve"> </v>
      </c>
      <c r="T37" s="51" t="str">
        <f>IF('SCF MANATEE'!$H36=0," ",'SCF MANATEE'!$H36)</f>
        <v xml:space="preserve"> </v>
      </c>
      <c r="U37" s="51" t="str">
        <f>IF(MIAMI!$H36=0," ",MIAMI!$H36)</f>
        <v>Yes</v>
      </c>
      <c r="V37" s="51" t="str">
        <f>IF('NORTH FLORIDA'!$H36=0," ",'NORTH FLORIDA'!$H36)</f>
        <v xml:space="preserve"> </v>
      </c>
      <c r="W37" s="51" t="str">
        <f>IF('NORTHWEST FLORIDA'!$H36=0," ",'NORTHWEST FLORIDA'!$H36)</f>
        <v xml:space="preserve"> </v>
      </c>
      <c r="X37" s="51" t="str">
        <f>IF('PALM BEACH'!$H36=0," ",'PALM BEACH'!$H36)</f>
        <v xml:space="preserve"> </v>
      </c>
      <c r="Y37" s="51" t="str">
        <f>IF(PASCO!$H36=0," ",PASCO!$H36)</f>
        <v xml:space="preserve"> </v>
      </c>
      <c r="Z37" s="51" t="str">
        <f>IF(PENSACOLA!$H36=0," ",PENSACOLA!$H36)</f>
        <v xml:space="preserve"> </v>
      </c>
      <c r="AA37" s="51" t="str">
        <f>IF(POLK!$H36=0," ",POLK!$H36)</f>
        <v xml:space="preserve"> </v>
      </c>
      <c r="AB37" s="51" t="str">
        <f>IF('ST JOHNS'!$H36=0," ",'ST JOHNS'!$H36)</f>
        <v xml:space="preserve"> </v>
      </c>
      <c r="AC37" s="51" t="str">
        <f>IF('ST PETE'!$H36=0," ",'ST PETE'!$H36)</f>
        <v xml:space="preserve"> </v>
      </c>
      <c r="AD37" s="51" t="str">
        <f>IF('SANTA FE'!$H36=0," ",'SANTA FE'!$H36)</f>
        <v xml:space="preserve"> </v>
      </c>
      <c r="AE37" s="51" t="str">
        <f>IF(SEMINOLE!$H36=0," ",SEMINOLE!$H36)</f>
        <v xml:space="preserve"> </v>
      </c>
      <c r="AF37" s="51" t="str">
        <f>IF('SOUTH FLORIDA'!$H36=0," ",'SOUTH FLORIDA'!$H36)</f>
        <v xml:space="preserve"> </v>
      </c>
      <c r="AG37" s="51" t="str">
        <f>IF(TALLAHASSEE!$H36=0," ",TALLAHASSEE!$H36)</f>
        <v xml:space="preserve"> </v>
      </c>
      <c r="AH37" s="51" t="str">
        <f>IF(VALENCIA!$H36=0," ",VALENCIA!$H36)</f>
        <v xml:space="preserve"> </v>
      </c>
      <c r="AI37" s="49" t="s">
        <v>15</v>
      </c>
      <c r="AK37" s="32">
        <f t="shared" si="1"/>
        <v>2</v>
      </c>
      <c r="AL37" s="32">
        <f t="shared" si="2"/>
        <v>0</v>
      </c>
      <c r="AM37" s="32">
        <f t="shared" si="3"/>
        <v>0</v>
      </c>
      <c r="AN37" s="32">
        <f t="shared" si="4"/>
        <v>2</v>
      </c>
      <c r="AO37" s="56">
        <f t="shared" si="5"/>
        <v>1</v>
      </c>
      <c r="AP37" s="58">
        <f t="shared" si="6"/>
        <v>0</v>
      </c>
      <c r="AQ37" s="58">
        <f t="shared" si="7"/>
        <v>0</v>
      </c>
    </row>
    <row r="38" spans="1:43" ht="15.75" x14ac:dyDescent="0.25">
      <c r="A38" s="10"/>
      <c r="B38" s="10"/>
      <c r="C38" s="11" t="s">
        <v>72</v>
      </c>
      <c r="D38" s="10"/>
      <c r="E38" s="23"/>
      <c r="F38" s="10" t="s">
        <v>73</v>
      </c>
      <c r="G38" s="51" t="str">
        <f>IF(EASTERN!H37=0," ",EASTERN!H37)</f>
        <v xml:space="preserve"> </v>
      </c>
      <c r="H38" s="51" t="str">
        <f>IF(BROWARD!$H37=0," ",BROWARD!$H37)</f>
        <v>Yes</v>
      </c>
      <c r="I38" s="51" t="str">
        <f>IF(CENTRAL!$H37=0," ",CENTRAL!$H37)</f>
        <v xml:space="preserve"> </v>
      </c>
      <c r="J38" s="51" t="str">
        <f>IF(CHIPOLA!$H37=0," ",CHIPOLA!$H37)</f>
        <v xml:space="preserve"> </v>
      </c>
      <c r="K38" s="51" t="str">
        <f>IF(DAYTONA!$H37=0," ",DAYTONA!$H37)</f>
        <v xml:space="preserve"> </v>
      </c>
      <c r="L38" s="51" t="str">
        <f>IF(SOUTHWESTERN!$H37=0," ",SOUTHWESTERN!$H37)</f>
        <v xml:space="preserve"> </v>
      </c>
      <c r="M38" s="51" t="str">
        <f>IF('FSC JAX'!$H37=0," ",'FSC JAX'!$H37)</f>
        <v xml:space="preserve"> </v>
      </c>
      <c r="N38" s="51" t="str">
        <f>IF('FL KEYS'!$H37=0," ",'FL KEYS'!$H37)</f>
        <v xml:space="preserve"> </v>
      </c>
      <c r="O38" s="51" t="str">
        <f>IF('GULF COAST'!$H37=0," ",'GULF COAST'!$H37)</f>
        <v xml:space="preserve"> </v>
      </c>
      <c r="P38" s="51" t="str">
        <f>IF(HILLSBOROUGH!$H37=0," ",HILLSBOROUGH!$H37)</f>
        <v xml:space="preserve"> </v>
      </c>
      <c r="Q38" s="51" t="str">
        <f>IF('INDIAN RIVER'!$H37=0," ",'INDIAN RIVER'!$H37)</f>
        <v xml:space="preserve"> </v>
      </c>
      <c r="R38" s="51" t="str">
        <f>IF(GATEWAY!$H37=0," ",GATEWAY!$H37)</f>
        <v xml:space="preserve"> </v>
      </c>
      <c r="S38" s="51" t="str">
        <f>IF('LAKE SUMTER'!$H37=0," ",'LAKE SUMTER'!$H37)</f>
        <v xml:space="preserve"> </v>
      </c>
      <c r="T38" s="51" t="str">
        <f>IF('SCF MANATEE'!$H37=0," ",'SCF MANATEE'!$H37)</f>
        <v xml:space="preserve"> </v>
      </c>
      <c r="U38" s="51" t="str">
        <f>IF(MIAMI!$H37=0," ",MIAMI!$H37)</f>
        <v xml:space="preserve"> </v>
      </c>
      <c r="V38" s="51" t="str">
        <f>IF('NORTH FLORIDA'!$H37=0," ",'NORTH FLORIDA'!$H37)</f>
        <v xml:space="preserve"> </v>
      </c>
      <c r="W38" s="51" t="str">
        <f>IF('NORTHWEST FLORIDA'!$H37=0," ",'NORTHWEST FLORIDA'!$H37)</f>
        <v xml:space="preserve"> </v>
      </c>
      <c r="X38" s="51" t="str">
        <f>IF('PALM BEACH'!$H37=0," ",'PALM BEACH'!$H37)</f>
        <v xml:space="preserve"> </v>
      </c>
      <c r="Y38" s="51" t="str">
        <f>IF(PASCO!$H37=0," ",PASCO!$H37)</f>
        <v xml:space="preserve"> </v>
      </c>
      <c r="Z38" s="51" t="str">
        <f>IF(PENSACOLA!$H37=0," ",PENSACOLA!$H37)</f>
        <v xml:space="preserve"> </v>
      </c>
      <c r="AA38" s="51" t="str">
        <f>IF(POLK!$H37=0," ",POLK!$H37)</f>
        <v xml:space="preserve"> </v>
      </c>
      <c r="AB38" s="51" t="str">
        <f>IF('ST JOHNS'!$H37=0," ",'ST JOHNS'!$H37)</f>
        <v xml:space="preserve"> </v>
      </c>
      <c r="AC38" s="51" t="str">
        <f>IF('ST PETE'!$H37=0," ",'ST PETE'!$H37)</f>
        <v xml:space="preserve"> </v>
      </c>
      <c r="AD38" s="51" t="str">
        <f>IF('SANTA FE'!$H37=0," ",'SANTA FE'!$H37)</f>
        <v xml:space="preserve"> </v>
      </c>
      <c r="AE38" s="51" t="str">
        <f>IF(SEMINOLE!$H37=0," ",SEMINOLE!$H37)</f>
        <v xml:space="preserve"> </v>
      </c>
      <c r="AF38" s="51" t="str">
        <f>IF('SOUTH FLORIDA'!$H37=0," ",'SOUTH FLORIDA'!$H37)</f>
        <v xml:space="preserve"> </v>
      </c>
      <c r="AG38" s="51" t="str">
        <f>IF(TALLAHASSEE!$H37=0," ",TALLAHASSEE!$H37)</f>
        <v xml:space="preserve"> </v>
      </c>
      <c r="AH38" s="51" t="str">
        <f>IF(VALENCIA!$H37=0," ",VALENCIA!$H37)</f>
        <v>No</v>
      </c>
      <c r="AI38" s="49" t="s">
        <v>15</v>
      </c>
      <c r="AK38" s="32">
        <f t="shared" si="1"/>
        <v>1</v>
      </c>
      <c r="AL38" s="32">
        <f t="shared" si="2"/>
        <v>1</v>
      </c>
      <c r="AM38" s="32">
        <f t="shared" si="3"/>
        <v>0</v>
      </c>
      <c r="AN38" s="32">
        <f t="shared" si="4"/>
        <v>2</v>
      </c>
      <c r="AO38" s="56">
        <f t="shared" si="5"/>
        <v>0.5</v>
      </c>
      <c r="AP38" s="58">
        <f t="shared" si="6"/>
        <v>0.5</v>
      </c>
      <c r="AQ38" s="58">
        <f t="shared" si="7"/>
        <v>0</v>
      </c>
    </row>
    <row r="39" spans="1:43" ht="15.75" x14ac:dyDescent="0.25">
      <c r="A39" s="10"/>
      <c r="B39" s="10"/>
      <c r="C39" s="11" t="s">
        <v>74</v>
      </c>
      <c r="D39" s="10"/>
      <c r="E39" s="10"/>
      <c r="F39" s="10" t="s">
        <v>75</v>
      </c>
      <c r="G39" s="51" t="str">
        <f>IF(EASTERN!H38=0," ",EASTERN!H38)</f>
        <v xml:space="preserve"> </v>
      </c>
      <c r="H39" s="51" t="str">
        <f>IF(BROWARD!$H38=0," ",BROWARD!$H38)</f>
        <v xml:space="preserve"> </v>
      </c>
      <c r="I39" s="51" t="str">
        <f>IF(CENTRAL!$H38=0," ",CENTRAL!$H38)</f>
        <v xml:space="preserve"> </v>
      </c>
      <c r="J39" s="51" t="str">
        <f>IF(CHIPOLA!$H38=0," ",CHIPOLA!$H38)</f>
        <v xml:space="preserve"> </v>
      </c>
      <c r="K39" s="51" t="str">
        <f>IF(DAYTONA!$H38=0," ",DAYTONA!$H38)</f>
        <v xml:space="preserve"> </v>
      </c>
      <c r="L39" s="51" t="str">
        <f>IF(SOUTHWESTERN!$H38=0," ",SOUTHWESTERN!$H38)</f>
        <v xml:space="preserve"> </v>
      </c>
      <c r="M39" s="51" t="str">
        <f>IF('FSC JAX'!$H38=0," ",'FSC JAX'!$H38)</f>
        <v xml:space="preserve"> </v>
      </c>
      <c r="N39" s="51" t="str">
        <f>IF('FL KEYS'!$H38=0," ",'FL KEYS'!$H38)</f>
        <v xml:space="preserve"> </v>
      </c>
      <c r="O39" s="51" t="str">
        <f>IF('GULF COAST'!$H38=0," ",'GULF COAST'!$H38)</f>
        <v xml:space="preserve"> </v>
      </c>
      <c r="P39" s="51" t="str">
        <f>IF(HILLSBOROUGH!$H38=0," ",HILLSBOROUGH!$H38)</f>
        <v xml:space="preserve"> </v>
      </c>
      <c r="Q39" s="51" t="str">
        <f>IF('INDIAN RIVER'!$H38=0," ",'INDIAN RIVER'!$H38)</f>
        <v xml:space="preserve"> </v>
      </c>
      <c r="R39" s="51" t="str">
        <f>IF(GATEWAY!$H38=0," ",GATEWAY!$H38)</f>
        <v xml:space="preserve"> </v>
      </c>
      <c r="S39" s="51" t="str">
        <f>IF('LAKE SUMTER'!$H38=0," ",'LAKE SUMTER'!$H38)</f>
        <v xml:space="preserve"> </v>
      </c>
      <c r="T39" s="51" t="str">
        <f>IF('SCF MANATEE'!$H38=0," ",'SCF MANATEE'!$H38)</f>
        <v xml:space="preserve"> </v>
      </c>
      <c r="U39" s="51" t="str">
        <f>IF(MIAMI!$H38=0," ",MIAMI!$H38)</f>
        <v xml:space="preserve"> </v>
      </c>
      <c r="V39" s="51" t="str">
        <f>IF('NORTH FLORIDA'!$H38=0," ",'NORTH FLORIDA'!$H38)</f>
        <v xml:space="preserve"> </v>
      </c>
      <c r="W39" s="51" t="str">
        <f>IF('NORTHWEST FLORIDA'!$H38=0," ",'NORTHWEST FLORIDA'!$H38)</f>
        <v xml:space="preserve"> </v>
      </c>
      <c r="X39" s="51" t="str">
        <f>IF('PALM BEACH'!$H38=0," ",'PALM BEACH'!$H38)</f>
        <v xml:space="preserve"> </v>
      </c>
      <c r="Y39" s="51" t="str">
        <f>IF(PASCO!$H38=0," ",PASCO!$H38)</f>
        <v xml:space="preserve"> </v>
      </c>
      <c r="Z39" s="51" t="str">
        <f>IF(PENSACOLA!$H38=0," ",PENSACOLA!$H38)</f>
        <v xml:space="preserve"> </v>
      </c>
      <c r="AA39" s="51" t="str">
        <f>IF(POLK!$H38=0," ",POLK!$H38)</f>
        <v xml:space="preserve"> </v>
      </c>
      <c r="AB39" s="51" t="str">
        <f>IF('ST JOHNS'!$H38=0," ",'ST JOHNS'!$H38)</f>
        <v xml:space="preserve"> </v>
      </c>
      <c r="AC39" s="51" t="str">
        <f>IF('ST PETE'!$H38=0," ",'ST PETE'!$H38)</f>
        <v xml:space="preserve"> </v>
      </c>
      <c r="AD39" s="51" t="str">
        <f>IF('SANTA FE'!$H38=0," ",'SANTA FE'!$H38)</f>
        <v xml:space="preserve"> </v>
      </c>
      <c r="AE39" s="51" t="str">
        <f>IF(SEMINOLE!$H38=0," ",SEMINOLE!$H38)</f>
        <v xml:space="preserve"> </v>
      </c>
      <c r="AF39" s="51" t="str">
        <f>IF('SOUTH FLORIDA'!$H38=0," ",'SOUTH FLORIDA'!$H38)</f>
        <v xml:space="preserve"> </v>
      </c>
      <c r="AG39" s="51" t="str">
        <f>IF(TALLAHASSEE!$H38=0," ",TALLAHASSEE!$H38)</f>
        <v xml:space="preserve"> </v>
      </c>
      <c r="AH39" s="51" t="str">
        <f>IF(VALENCIA!$H38=0," ",VALENCIA!$H38)</f>
        <v xml:space="preserve"> </v>
      </c>
      <c r="AI39" s="49"/>
      <c r="AK39" s="32">
        <f t="shared" si="1"/>
        <v>0</v>
      </c>
      <c r="AL39" s="32">
        <f t="shared" si="2"/>
        <v>0</v>
      </c>
      <c r="AM39" s="32">
        <f t="shared" si="3"/>
        <v>0</v>
      </c>
      <c r="AN39" s="32">
        <f t="shared" si="4"/>
        <v>0</v>
      </c>
      <c r="AO39" s="58">
        <f t="shared" si="5"/>
        <v>0</v>
      </c>
      <c r="AP39" s="58">
        <f t="shared" si="6"/>
        <v>0</v>
      </c>
      <c r="AQ39" s="58">
        <f t="shared" si="7"/>
        <v>0</v>
      </c>
    </row>
    <row r="40" spans="1:43" ht="15.75" x14ac:dyDescent="0.25">
      <c r="A40" s="10"/>
      <c r="B40" s="10"/>
      <c r="C40" s="11" t="s">
        <v>76</v>
      </c>
      <c r="D40" s="10"/>
      <c r="E40" s="10"/>
      <c r="F40" s="10" t="s">
        <v>77</v>
      </c>
      <c r="G40" s="51" t="str">
        <f>IF(EASTERN!H39=0," ",EASTERN!H39)</f>
        <v xml:space="preserve"> </v>
      </c>
      <c r="H40" s="51" t="str">
        <f>IF(BROWARD!$H39=0," ",BROWARD!$H39)</f>
        <v xml:space="preserve"> </v>
      </c>
      <c r="I40" s="51" t="str">
        <f>IF(CENTRAL!$H39=0," ",CENTRAL!$H39)</f>
        <v>No</v>
      </c>
      <c r="J40" s="51" t="str">
        <f>IF(CHIPOLA!$H39=0," ",CHIPOLA!$H39)</f>
        <v xml:space="preserve"> </v>
      </c>
      <c r="K40" s="51" t="str">
        <f>IF(DAYTONA!$H39=0," ",DAYTONA!$H39)</f>
        <v xml:space="preserve"> </v>
      </c>
      <c r="L40" s="51" t="str">
        <f>IF(SOUTHWESTERN!$H39=0," ",SOUTHWESTERN!$H39)</f>
        <v xml:space="preserve"> </v>
      </c>
      <c r="M40" s="51" t="str">
        <f>IF('FSC JAX'!$H39=0," ",'FSC JAX'!$H39)</f>
        <v xml:space="preserve"> </v>
      </c>
      <c r="N40" s="51" t="str">
        <f>IF('FL KEYS'!$H39=0," ",'FL KEYS'!$H39)</f>
        <v xml:space="preserve"> </v>
      </c>
      <c r="O40" s="51" t="str">
        <f>IF('GULF COAST'!$H39=0," ",'GULF COAST'!$H39)</f>
        <v xml:space="preserve"> </v>
      </c>
      <c r="P40" s="51" t="str">
        <f>IF(HILLSBOROUGH!$H39=0," ",HILLSBOROUGH!$H39)</f>
        <v xml:space="preserve"> </v>
      </c>
      <c r="Q40" s="51" t="str">
        <f>IF('INDIAN RIVER'!$H39=0," ",'INDIAN RIVER'!$H39)</f>
        <v xml:space="preserve"> </v>
      </c>
      <c r="R40" s="51" t="str">
        <f>IF(GATEWAY!$H39=0," ",GATEWAY!$H39)</f>
        <v xml:space="preserve"> </v>
      </c>
      <c r="S40" s="51" t="str">
        <f>IF('LAKE SUMTER'!$H39=0," ",'LAKE SUMTER'!$H39)</f>
        <v xml:space="preserve"> </v>
      </c>
      <c r="T40" s="51" t="str">
        <f>IF('SCF MANATEE'!$H39=0," ",'SCF MANATEE'!$H39)</f>
        <v xml:space="preserve"> </v>
      </c>
      <c r="U40" s="51" t="str">
        <f>IF(MIAMI!$H39=0," ",MIAMI!$H39)</f>
        <v xml:space="preserve"> </v>
      </c>
      <c r="V40" s="51" t="str">
        <f>IF('NORTH FLORIDA'!$H39=0," ",'NORTH FLORIDA'!$H39)</f>
        <v xml:space="preserve"> </v>
      </c>
      <c r="W40" s="51" t="str">
        <f>IF('NORTHWEST FLORIDA'!$H39=0," ",'NORTHWEST FLORIDA'!$H39)</f>
        <v xml:space="preserve"> </v>
      </c>
      <c r="X40" s="51" t="str">
        <f>IF('PALM BEACH'!$H39=0," ",'PALM BEACH'!$H39)</f>
        <v xml:space="preserve"> </v>
      </c>
      <c r="Y40" s="51" t="str">
        <f>IF(PASCO!$H39=0," ",PASCO!$H39)</f>
        <v xml:space="preserve"> </v>
      </c>
      <c r="Z40" s="51" t="str">
        <f>IF(PENSACOLA!$H39=0," ",PENSACOLA!$H39)</f>
        <v xml:space="preserve"> </v>
      </c>
      <c r="AA40" s="51" t="str">
        <f>IF(POLK!$H39=0," ",POLK!$H39)</f>
        <v xml:space="preserve"> </v>
      </c>
      <c r="AB40" s="51" t="str">
        <f>IF('ST JOHNS'!$H39=0," ",'ST JOHNS'!$H39)</f>
        <v xml:space="preserve"> </v>
      </c>
      <c r="AC40" s="51" t="str">
        <f>IF('ST PETE'!$H39=0," ",'ST PETE'!$H39)</f>
        <v xml:space="preserve"> </v>
      </c>
      <c r="AD40" s="51" t="str">
        <f>IF('SANTA FE'!$H39=0," ",'SANTA FE'!$H39)</f>
        <v xml:space="preserve"> </v>
      </c>
      <c r="AE40" s="51" t="str">
        <f>IF(SEMINOLE!$H39=0," ",SEMINOLE!$H39)</f>
        <v xml:space="preserve"> </v>
      </c>
      <c r="AF40" s="51" t="str">
        <f>IF('SOUTH FLORIDA'!$H39=0," ",'SOUTH FLORIDA'!$H39)</f>
        <v xml:space="preserve"> </v>
      </c>
      <c r="AG40" s="51" t="str">
        <f>IF(TALLAHASSEE!$H39=0," ",TALLAHASSEE!$H39)</f>
        <v xml:space="preserve"> </v>
      </c>
      <c r="AH40" s="51" t="str">
        <f>IF(VALENCIA!$H39=0," ",VALENCIA!$H39)</f>
        <v xml:space="preserve"> </v>
      </c>
      <c r="AI40" s="49" t="s">
        <v>24</v>
      </c>
      <c r="AK40" s="32">
        <f t="shared" si="1"/>
        <v>0</v>
      </c>
      <c r="AL40" s="32">
        <f t="shared" si="2"/>
        <v>1</v>
      </c>
      <c r="AM40" s="32">
        <f t="shared" si="3"/>
        <v>0</v>
      </c>
      <c r="AN40" s="32">
        <f t="shared" si="4"/>
        <v>1</v>
      </c>
      <c r="AO40" s="58">
        <f t="shared" si="5"/>
        <v>0</v>
      </c>
      <c r="AP40" s="56">
        <f t="shared" si="6"/>
        <v>1</v>
      </c>
      <c r="AQ40" s="58">
        <f t="shared" si="7"/>
        <v>0</v>
      </c>
    </row>
    <row r="41" spans="1:43" ht="15.75" x14ac:dyDescent="0.25">
      <c r="A41" s="10"/>
      <c r="B41" s="10"/>
      <c r="C41" s="11" t="s">
        <v>78</v>
      </c>
      <c r="D41" s="10"/>
      <c r="E41" s="10"/>
      <c r="F41" s="10" t="s">
        <v>79</v>
      </c>
      <c r="G41" s="51" t="str">
        <f>IF(EASTERN!H40=0," ",EASTERN!H40)</f>
        <v xml:space="preserve"> </v>
      </c>
      <c r="H41" s="51" t="str">
        <f>IF(BROWARD!$H40=0," ",BROWARD!$H40)</f>
        <v xml:space="preserve"> </v>
      </c>
      <c r="I41" s="51" t="str">
        <f>IF(CENTRAL!$H40=0," ",CENTRAL!$H40)</f>
        <v xml:space="preserve"> </v>
      </c>
      <c r="J41" s="51" t="str">
        <f>IF(CHIPOLA!$H40=0," ",CHIPOLA!$H40)</f>
        <v xml:space="preserve"> </v>
      </c>
      <c r="K41" s="51" t="str">
        <f>IF(DAYTONA!$H40=0," ",DAYTONA!$H40)</f>
        <v xml:space="preserve"> </v>
      </c>
      <c r="L41" s="51" t="str">
        <f>IF(SOUTHWESTERN!$H40=0," ",SOUTHWESTERN!$H40)</f>
        <v>No</v>
      </c>
      <c r="M41" s="51" t="str">
        <f>IF('FSC JAX'!$H40=0," ",'FSC JAX'!$H40)</f>
        <v xml:space="preserve"> </v>
      </c>
      <c r="N41" s="51" t="str">
        <f>IF('FL KEYS'!$H40=0," ",'FL KEYS'!$H40)</f>
        <v>NO</v>
      </c>
      <c r="O41" s="51" t="str">
        <f>IF('GULF COAST'!$H40=0," ",'GULF COAST'!$H40)</f>
        <v xml:space="preserve"> </v>
      </c>
      <c r="P41" s="51" t="str">
        <f>IF(HILLSBOROUGH!$H40=0," ",HILLSBOROUGH!$H40)</f>
        <v>Yes</v>
      </c>
      <c r="Q41" s="51" t="str">
        <f>IF('INDIAN RIVER'!$H40=0," ",'INDIAN RIVER'!$H40)</f>
        <v>No</v>
      </c>
      <c r="R41" s="51" t="str">
        <f>IF(GATEWAY!$H40=0," ",GATEWAY!$H40)</f>
        <v xml:space="preserve"> </v>
      </c>
      <c r="S41" s="51" t="str">
        <f>IF('LAKE SUMTER'!$H40=0," ",'LAKE SUMTER'!$H40)</f>
        <v>No</v>
      </c>
      <c r="T41" s="51" t="str">
        <f>IF('SCF MANATEE'!$H40=0," ",'SCF MANATEE'!$H40)</f>
        <v xml:space="preserve"> </v>
      </c>
      <c r="U41" s="51" t="str">
        <f>IF(MIAMI!$H40=0," ",MIAMI!$H40)</f>
        <v xml:space="preserve"> </v>
      </c>
      <c r="V41" s="51" t="str">
        <f>IF('NORTH FLORIDA'!$H40=0," ",'NORTH FLORIDA'!$H40)</f>
        <v xml:space="preserve"> </v>
      </c>
      <c r="W41" s="51" t="str">
        <f>IF('NORTHWEST FLORIDA'!$H40=0," ",'NORTHWEST FLORIDA'!$H40)</f>
        <v>No</v>
      </c>
      <c r="X41" s="51" t="str">
        <f>IF('PALM BEACH'!$H40=0," ",'PALM BEACH'!$H40)</f>
        <v>No</v>
      </c>
      <c r="Y41" s="51" t="str">
        <f>IF(PASCO!$H40=0," ",PASCO!$H40)</f>
        <v xml:space="preserve"> </v>
      </c>
      <c r="Z41" s="51" t="str">
        <f>IF(PENSACOLA!$H40=0," ",PENSACOLA!$H40)</f>
        <v xml:space="preserve"> </v>
      </c>
      <c r="AA41" s="51" t="str">
        <f>IF(POLK!$H40=0," ",POLK!$H40)</f>
        <v>No</v>
      </c>
      <c r="AB41" s="51" t="str">
        <f>IF('ST JOHNS'!$H40=0," ",'ST JOHNS'!$H40)</f>
        <v xml:space="preserve"> </v>
      </c>
      <c r="AC41" s="51" t="str">
        <f>IF('ST PETE'!$H40=0," ",'ST PETE'!$H40)</f>
        <v>Partial</v>
      </c>
      <c r="AD41" s="51" t="str">
        <f>IF('SANTA FE'!$H40=0," ",'SANTA FE'!$H40)</f>
        <v xml:space="preserve"> </v>
      </c>
      <c r="AE41" s="51" t="str">
        <f>IF(SEMINOLE!$H40=0," ",SEMINOLE!$H40)</f>
        <v>No</v>
      </c>
      <c r="AF41" s="51" t="str">
        <f>IF('SOUTH FLORIDA'!$H40=0," ",'SOUTH FLORIDA'!$H40)</f>
        <v xml:space="preserve"> </v>
      </c>
      <c r="AG41" s="51" t="str">
        <f>IF(TALLAHASSEE!$H40=0," ",TALLAHASSEE!$H40)</f>
        <v xml:space="preserve"> </v>
      </c>
      <c r="AH41" s="51" t="str">
        <f>IF(VALENCIA!$H40=0," ",VALENCIA!$H40)</f>
        <v>No</v>
      </c>
      <c r="AI41" s="49" t="s">
        <v>24</v>
      </c>
      <c r="AK41" s="32">
        <f t="shared" si="1"/>
        <v>1</v>
      </c>
      <c r="AL41" s="32">
        <f t="shared" si="2"/>
        <v>9</v>
      </c>
      <c r="AM41" s="32">
        <f t="shared" si="3"/>
        <v>1</v>
      </c>
      <c r="AN41" s="32">
        <f t="shared" si="4"/>
        <v>11</v>
      </c>
      <c r="AO41" s="58">
        <f t="shared" si="5"/>
        <v>9.0909090909090912E-2</v>
      </c>
      <c r="AP41" s="56">
        <f t="shared" si="6"/>
        <v>0.81818181818181823</v>
      </c>
      <c r="AQ41" s="58">
        <f t="shared" si="7"/>
        <v>9.0909090909090912E-2</v>
      </c>
    </row>
    <row r="42" spans="1:43" ht="15.75" x14ac:dyDescent="0.25">
      <c r="A42" s="10"/>
      <c r="B42" s="10"/>
      <c r="C42" s="11" t="s">
        <v>80</v>
      </c>
      <c r="D42" s="10"/>
      <c r="E42" s="10"/>
      <c r="F42" s="10" t="s">
        <v>81</v>
      </c>
      <c r="G42" s="51" t="str">
        <f>IF(EASTERN!H41=0," ",EASTERN!H41)</f>
        <v>Yes</v>
      </c>
      <c r="H42" s="51" t="str">
        <f>IF(BROWARD!$H41=0," ",BROWARD!$H41)</f>
        <v>Partial</v>
      </c>
      <c r="I42" s="51" t="str">
        <f>IF(CENTRAL!$H41=0," ",CENTRAL!$H41)</f>
        <v xml:space="preserve"> </v>
      </c>
      <c r="J42" s="51" t="str">
        <f>IF(CHIPOLA!$H41=0," ",CHIPOLA!$H41)</f>
        <v xml:space="preserve"> </v>
      </c>
      <c r="K42" s="51" t="str">
        <f>IF(DAYTONA!$H41=0," ",DAYTONA!$H41)</f>
        <v xml:space="preserve"> </v>
      </c>
      <c r="L42" s="51" t="str">
        <f>IF(SOUTHWESTERN!$H41=0," ",SOUTHWESTERN!$H41)</f>
        <v xml:space="preserve"> </v>
      </c>
      <c r="M42" s="51" t="str">
        <f>IF('FSC JAX'!$H41=0," ",'FSC JAX'!$H41)</f>
        <v xml:space="preserve"> </v>
      </c>
      <c r="N42" s="51" t="str">
        <f>IF('FL KEYS'!$H41=0," ",'FL KEYS'!$H41)</f>
        <v>NO</v>
      </c>
      <c r="O42" s="51" t="str">
        <f>IF('GULF COAST'!$H41=0," ",'GULF COAST'!$H41)</f>
        <v>Yes</v>
      </c>
      <c r="P42" s="51" t="str">
        <f>IF(HILLSBOROUGH!$H41=0," ",HILLSBOROUGH!$H41)</f>
        <v xml:space="preserve"> </v>
      </c>
      <c r="Q42" s="51" t="str">
        <f>IF('INDIAN RIVER'!$H41=0," ",'INDIAN RIVER'!$H41)</f>
        <v>No</v>
      </c>
      <c r="R42" s="51" t="str">
        <f>IF(GATEWAY!$H41=0," ",GATEWAY!$H41)</f>
        <v xml:space="preserve"> </v>
      </c>
      <c r="S42" s="51" t="str">
        <f>IF('LAKE SUMTER'!$H41=0," ",'LAKE SUMTER'!$H41)</f>
        <v xml:space="preserve"> </v>
      </c>
      <c r="T42" s="51" t="str">
        <f>IF('SCF MANATEE'!$H41=0," ",'SCF MANATEE'!$H41)</f>
        <v xml:space="preserve"> </v>
      </c>
      <c r="U42" s="51" t="str">
        <f>IF(MIAMI!$H41=0," ",MIAMI!$H41)</f>
        <v>No</v>
      </c>
      <c r="V42" s="51" t="str">
        <f>IF('NORTH FLORIDA'!$H41=0," ",'NORTH FLORIDA'!$H41)</f>
        <v xml:space="preserve"> </v>
      </c>
      <c r="W42" s="51" t="str">
        <f>IF('NORTHWEST FLORIDA'!$H41=0," ",'NORTHWEST FLORIDA'!$H41)</f>
        <v xml:space="preserve"> </v>
      </c>
      <c r="X42" s="51" t="str">
        <f>IF('PALM BEACH'!$H41=0," ",'PALM BEACH'!$H41)</f>
        <v>No</v>
      </c>
      <c r="Y42" s="51" t="str">
        <f>IF(PASCO!$H41=0," ",PASCO!$H41)</f>
        <v xml:space="preserve"> </v>
      </c>
      <c r="Z42" s="51" t="str">
        <f>IF(PENSACOLA!$H41=0," ",PENSACOLA!$H41)</f>
        <v xml:space="preserve"> </v>
      </c>
      <c r="AA42" s="51" t="str">
        <f>IF(POLK!$H41=0," ",POLK!$H41)</f>
        <v xml:space="preserve"> </v>
      </c>
      <c r="AB42" s="51" t="str">
        <f>IF('ST JOHNS'!$H41=0," ",'ST JOHNS'!$H41)</f>
        <v xml:space="preserve"> </v>
      </c>
      <c r="AC42" s="51" t="str">
        <f>IF('ST PETE'!$H41=0," ",'ST PETE'!$H41)</f>
        <v xml:space="preserve"> </v>
      </c>
      <c r="AD42" s="51" t="str">
        <f>IF('SANTA FE'!$H41=0," ",'SANTA FE'!$H41)</f>
        <v xml:space="preserve"> </v>
      </c>
      <c r="AE42" s="51" t="str">
        <f>IF(SEMINOLE!$H41=0," ",SEMINOLE!$H41)</f>
        <v>Yes</v>
      </c>
      <c r="AF42" s="51" t="str">
        <f>IF('SOUTH FLORIDA'!$H41=0," ",'SOUTH FLORIDA'!$H41)</f>
        <v xml:space="preserve"> </v>
      </c>
      <c r="AG42" s="51" t="str">
        <f>IF(TALLAHASSEE!$H41=0," ",TALLAHASSEE!$H41)</f>
        <v xml:space="preserve"> </v>
      </c>
      <c r="AH42" s="51" t="str">
        <f>IF(VALENCIA!$H41=0," ",VALENCIA!$H41)</f>
        <v>No</v>
      </c>
      <c r="AI42" s="49" t="s">
        <v>24</v>
      </c>
      <c r="AK42" s="32">
        <f t="shared" si="1"/>
        <v>3</v>
      </c>
      <c r="AL42" s="32">
        <f t="shared" si="2"/>
        <v>5</v>
      </c>
      <c r="AM42" s="32">
        <f t="shared" si="3"/>
        <v>1</v>
      </c>
      <c r="AN42" s="32">
        <f t="shared" si="4"/>
        <v>9</v>
      </c>
      <c r="AO42" s="58">
        <f t="shared" si="5"/>
        <v>0.33333333333333331</v>
      </c>
      <c r="AP42" s="56">
        <f t="shared" si="6"/>
        <v>0.55555555555555558</v>
      </c>
      <c r="AQ42" s="58">
        <f t="shared" si="7"/>
        <v>0.1111111111111111</v>
      </c>
    </row>
    <row r="43" spans="1:43" ht="15.75" x14ac:dyDescent="0.25">
      <c r="A43" s="10"/>
      <c r="B43" s="10" t="s">
        <v>82</v>
      </c>
      <c r="C43" s="11"/>
      <c r="D43" s="10"/>
      <c r="E43" s="10" t="s">
        <v>83</v>
      </c>
      <c r="F43" s="10"/>
      <c r="G43" s="51" t="str">
        <f>IF(EASTERN!H42=0," ",EASTERN!H42)</f>
        <v xml:space="preserve"> </v>
      </c>
      <c r="H43" s="51" t="str">
        <f>IF(BROWARD!$H42=0," ",BROWARD!$H42)</f>
        <v xml:space="preserve"> </v>
      </c>
      <c r="I43" s="51" t="str">
        <f>IF(CENTRAL!$H42=0," ",CENTRAL!$H42)</f>
        <v xml:space="preserve"> </v>
      </c>
      <c r="J43" s="51" t="str">
        <f>IF(CHIPOLA!$H42=0," ",CHIPOLA!$H42)</f>
        <v xml:space="preserve"> </v>
      </c>
      <c r="K43" s="51" t="str">
        <f>IF(DAYTONA!$H42=0," ",DAYTONA!$H42)</f>
        <v xml:space="preserve"> </v>
      </c>
      <c r="L43" s="51" t="str">
        <f>IF(SOUTHWESTERN!$H42=0," ",SOUTHWESTERN!$H42)</f>
        <v xml:space="preserve"> </v>
      </c>
      <c r="M43" s="51" t="str">
        <f>IF('FSC JAX'!$H42=0," ",'FSC JAX'!$H42)</f>
        <v xml:space="preserve"> </v>
      </c>
      <c r="N43" s="51" t="str">
        <f>IF('FL KEYS'!$H42=0," ",'FL KEYS'!$H42)</f>
        <v xml:space="preserve"> </v>
      </c>
      <c r="O43" s="51" t="str">
        <f>IF('GULF COAST'!$H42=0," ",'GULF COAST'!$H42)</f>
        <v xml:space="preserve"> </v>
      </c>
      <c r="P43" s="51" t="str">
        <f>IF(HILLSBOROUGH!$H42=0," ",HILLSBOROUGH!$H42)</f>
        <v xml:space="preserve"> </v>
      </c>
      <c r="Q43" s="51" t="str">
        <f>IF('INDIAN RIVER'!$H42=0," ",'INDIAN RIVER'!$H42)</f>
        <v xml:space="preserve"> </v>
      </c>
      <c r="R43" s="51" t="str">
        <f>IF(GATEWAY!$H42=0," ",GATEWAY!$H42)</f>
        <v xml:space="preserve"> </v>
      </c>
      <c r="S43" s="51" t="str">
        <f>IF('LAKE SUMTER'!$H42=0," ",'LAKE SUMTER'!$H42)</f>
        <v xml:space="preserve"> </v>
      </c>
      <c r="T43" s="51" t="str">
        <f>IF('SCF MANATEE'!$H42=0," ",'SCF MANATEE'!$H42)</f>
        <v xml:space="preserve"> </v>
      </c>
      <c r="U43" s="51" t="str">
        <f>IF(MIAMI!$H42=0," ",MIAMI!$H42)</f>
        <v xml:space="preserve"> </v>
      </c>
      <c r="V43" s="51" t="str">
        <f>IF('NORTH FLORIDA'!$H42=0," ",'NORTH FLORIDA'!$H42)</f>
        <v xml:space="preserve"> </v>
      </c>
      <c r="W43" s="51" t="str">
        <f>IF('NORTHWEST FLORIDA'!$H42=0," ",'NORTHWEST FLORIDA'!$H42)</f>
        <v xml:space="preserve"> </v>
      </c>
      <c r="X43" s="51" t="str">
        <f>IF('PALM BEACH'!$H42=0," ",'PALM BEACH'!$H42)</f>
        <v xml:space="preserve"> </v>
      </c>
      <c r="Y43" s="51" t="str">
        <f>IF(PASCO!$H42=0," ",PASCO!$H42)</f>
        <v xml:space="preserve"> </v>
      </c>
      <c r="Z43" s="51" t="str">
        <f>IF(PENSACOLA!$H42=0," ",PENSACOLA!$H42)</f>
        <v xml:space="preserve"> </v>
      </c>
      <c r="AA43" s="51" t="str">
        <f>IF(POLK!$H42=0," ",POLK!$H42)</f>
        <v xml:space="preserve"> </v>
      </c>
      <c r="AB43" s="51" t="str">
        <f>IF('ST JOHNS'!$H42=0," ",'ST JOHNS'!$H42)</f>
        <v xml:space="preserve"> </v>
      </c>
      <c r="AC43" s="51" t="str">
        <f>IF('ST PETE'!$H42=0," ",'ST PETE'!$H42)</f>
        <v xml:space="preserve"> </v>
      </c>
      <c r="AD43" s="51" t="str">
        <f>IF('SANTA FE'!$H42=0," ",'SANTA FE'!$H42)</f>
        <v xml:space="preserve"> </v>
      </c>
      <c r="AE43" s="51" t="str">
        <f>IF(SEMINOLE!$H42=0," ",SEMINOLE!$H42)</f>
        <v xml:space="preserve"> </v>
      </c>
      <c r="AF43" s="51" t="str">
        <f>IF('SOUTH FLORIDA'!$H42=0," ",'SOUTH FLORIDA'!$H42)</f>
        <v xml:space="preserve"> </v>
      </c>
      <c r="AG43" s="51" t="str">
        <f>IF(TALLAHASSEE!$H42=0," ",TALLAHASSEE!$H42)</f>
        <v xml:space="preserve"> </v>
      </c>
      <c r="AH43" s="51" t="str">
        <f>IF(VALENCIA!$H42=0," ",VALENCIA!$H42)</f>
        <v xml:space="preserve"> </v>
      </c>
      <c r="AI43" s="49"/>
      <c r="AK43" s="32">
        <f t="shared" si="1"/>
        <v>0</v>
      </c>
      <c r="AL43" s="32">
        <f t="shared" si="2"/>
        <v>0</v>
      </c>
      <c r="AM43" s="32">
        <f t="shared" si="3"/>
        <v>0</v>
      </c>
      <c r="AN43" s="32">
        <f t="shared" si="4"/>
        <v>0</v>
      </c>
      <c r="AO43" s="58">
        <f t="shared" si="5"/>
        <v>0</v>
      </c>
      <c r="AP43" s="58">
        <f t="shared" si="6"/>
        <v>0</v>
      </c>
      <c r="AQ43" s="58">
        <f t="shared" si="7"/>
        <v>0</v>
      </c>
    </row>
    <row r="44" spans="1:43" ht="15.75" x14ac:dyDescent="0.25">
      <c r="A44" s="10"/>
      <c r="B44" s="10"/>
      <c r="C44" s="11" t="s">
        <v>84</v>
      </c>
      <c r="D44" s="10"/>
      <c r="E44" s="10"/>
      <c r="F44" s="10" t="s">
        <v>85</v>
      </c>
      <c r="G44" s="51" t="str">
        <f>IF(EASTERN!H43=0," ",EASTERN!H43)</f>
        <v xml:space="preserve"> </v>
      </c>
      <c r="H44" s="51" t="str">
        <f>IF(BROWARD!$H43=0," ",BROWARD!$H43)</f>
        <v>No</v>
      </c>
      <c r="I44" s="51" t="str">
        <f>IF(CENTRAL!$H43=0," ",CENTRAL!$H43)</f>
        <v>no</v>
      </c>
      <c r="J44" s="51" t="str">
        <f>IF(CHIPOLA!$H43=0," ",CHIPOLA!$H43)</f>
        <v>Partial</v>
      </c>
      <c r="K44" s="51" t="str">
        <f>IF(DAYTONA!$H43=0," ",DAYTONA!$H43)</f>
        <v>No</v>
      </c>
      <c r="L44" s="51" t="str">
        <f>IF(SOUTHWESTERN!$H43=0," ",SOUTHWESTERN!$H43)</f>
        <v xml:space="preserve"> </v>
      </c>
      <c r="M44" s="51" t="str">
        <f>IF('FSC JAX'!$H43=0," ",'FSC JAX'!$H43)</f>
        <v xml:space="preserve"> </v>
      </c>
      <c r="N44" s="51" t="str">
        <f>IF('FL KEYS'!$H43=0," ",'FL KEYS'!$H43)</f>
        <v>NO</v>
      </c>
      <c r="O44" s="51" t="str">
        <f>IF('GULF COAST'!$H43=0," ",'GULF COAST'!$H43)</f>
        <v>No</v>
      </c>
      <c r="P44" s="51" t="str">
        <f>IF(HILLSBOROUGH!$H43=0," ",HILLSBOROUGH!$H43)</f>
        <v>No</v>
      </c>
      <c r="Q44" s="51" t="str">
        <f>IF('INDIAN RIVER'!$H43=0," ",'INDIAN RIVER'!$H43)</f>
        <v xml:space="preserve"> </v>
      </c>
      <c r="R44" s="51" t="str">
        <f>IF(GATEWAY!$H43=0," ",GATEWAY!$H43)</f>
        <v xml:space="preserve"> </v>
      </c>
      <c r="S44" s="51" t="str">
        <f>IF('LAKE SUMTER'!$H43=0," ",'LAKE SUMTER'!$H43)</f>
        <v>No</v>
      </c>
      <c r="T44" s="51" t="str">
        <f>IF('SCF MANATEE'!$H43=0," ",'SCF MANATEE'!$H43)</f>
        <v xml:space="preserve"> </v>
      </c>
      <c r="U44" s="51" t="str">
        <f>IF(MIAMI!$H43=0," ",MIAMI!$H43)</f>
        <v>No</v>
      </c>
      <c r="V44" s="51" t="str">
        <f>IF('NORTH FLORIDA'!$H43=0," ",'NORTH FLORIDA'!$H43)</f>
        <v>No</v>
      </c>
      <c r="W44" s="51" t="str">
        <f>IF('NORTHWEST FLORIDA'!$H43=0," ",'NORTHWEST FLORIDA'!$H43)</f>
        <v>Partial</v>
      </c>
      <c r="X44" s="51" t="str">
        <f>IF('PALM BEACH'!$H43=0," ",'PALM BEACH'!$H43)</f>
        <v xml:space="preserve"> </v>
      </c>
      <c r="Y44" s="51" t="str">
        <f>IF(PASCO!$H43=0," ",PASCO!$H43)</f>
        <v>No</v>
      </c>
      <c r="Z44" s="51" t="str">
        <f>IF(PENSACOLA!$H43=0," ",PENSACOLA!$H43)</f>
        <v>no</v>
      </c>
      <c r="AA44" s="51" t="str">
        <f>IF(POLK!$H43=0," ",POLK!$H43)</f>
        <v>No</v>
      </c>
      <c r="AB44" s="51" t="str">
        <f>IF('ST JOHNS'!$H43=0," ",'ST JOHNS'!$H43)</f>
        <v>Partial</v>
      </c>
      <c r="AC44" s="51" t="str">
        <f>IF('ST PETE'!$H43=0," ",'ST PETE'!$H43)</f>
        <v xml:space="preserve"> </v>
      </c>
      <c r="AD44" s="51" t="str">
        <f>IF('SANTA FE'!$H43=0," ",'SANTA FE'!$H43)</f>
        <v>partial</v>
      </c>
      <c r="AE44" s="51" t="str">
        <f>IF(SEMINOLE!$H43=0," ",SEMINOLE!$H43)</f>
        <v>No</v>
      </c>
      <c r="AF44" s="51" t="str">
        <f>IF('SOUTH FLORIDA'!$H43=0," ",'SOUTH FLORIDA'!$H43)</f>
        <v>No</v>
      </c>
      <c r="AG44" s="51" t="str">
        <f>IF(TALLAHASSEE!$H43=0," ",TALLAHASSEE!$H43)</f>
        <v>No</v>
      </c>
      <c r="AH44" s="51" t="str">
        <f>IF(VALENCIA!$H43=0," ",VALENCIA!$H43)</f>
        <v xml:space="preserve"> </v>
      </c>
      <c r="AI44" s="49" t="s">
        <v>24</v>
      </c>
      <c r="AK44" s="32">
        <f t="shared" si="1"/>
        <v>0</v>
      </c>
      <c r="AL44" s="32">
        <f t="shared" si="2"/>
        <v>15</v>
      </c>
      <c r="AM44" s="32">
        <f t="shared" si="3"/>
        <v>4</v>
      </c>
      <c r="AN44" s="32">
        <f t="shared" si="4"/>
        <v>19</v>
      </c>
      <c r="AO44" s="58">
        <f t="shared" si="5"/>
        <v>0</v>
      </c>
      <c r="AP44" s="56">
        <f t="shared" si="6"/>
        <v>0.78947368421052633</v>
      </c>
      <c r="AQ44" s="58">
        <f t="shared" si="7"/>
        <v>0.21052631578947367</v>
      </c>
    </row>
    <row r="45" spans="1:43" ht="15.75" x14ac:dyDescent="0.25">
      <c r="A45" s="10"/>
      <c r="B45" s="10"/>
      <c r="C45" s="11" t="s">
        <v>86</v>
      </c>
      <c r="D45" s="10"/>
      <c r="E45" s="10"/>
      <c r="F45" s="10" t="s">
        <v>87</v>
      </c>
      <c r="G45" s="51" t="str">
        <f>IF(EASTERN!H44=0," ",EASTERN!H44)</f>
        <v>No</v>
      </c>
      <c r="H45" s="51" t="str">
        <f>IF(BROWARD!$H44=0," ",BROWARD!$H44)</f>
        <v xml:space="preserve"> </v>
      </c>
      <c r="I45" s="51" t="str">
        <f>IF(CENTRAL!$H44=0," ",CENTRAL!$H44)</f>
        <v xml:space="preserve"> </v>
      </c>
      <c r="J45" s="51" t="str">
        <f>IF(CHIPOLA!$H44=0," ",CHIPOLA!$H44)</f>
        <v xml:space="preserve"> </v>
      </c>
      <c r="K45" s="51" t="str">
        <f>IF(DAYTONA!$H44=0," ",DAYTONA!$H44)</f>
        <v>No</v>
      </c>
      <c r="L45" s="51" t="str">
        <f>IF(SOUTHWESTERN!$H44=0," ",SOUTHWESTERN!$H44)</f>
        <v>Partial</v>
      </c>
      <c r="M45" s="51" t="str">
        <f>IF('FSC JAX'!$H44=0," ",'FSC JAX'!$H44)</f>
        <v>No</v>
      </c>
      <c r="N45" s="51" t="str">
        <f>IF('FL KEYS'!$H44=0," ",'FL KEYS'!$H44)</f>
        <v xml:space="preserve"> </v>
      </c>
      <c r="O45" s="51" t="str">
        <f>IF('GULF COAST'!$H44=0," ",'GULF COAST'!$H44)</f>
        <v>No</v>
      </c>
      <c r="P45" s="51" t="str">
        <f>IF(HILLSBOROUGH!$H44=0," ",HILLSBOROUGH!$H44)</f>
        <v>Partial</v>
      </c>
      <c r="Q45" s="51" t="str">
        <f>IF('INDIAN RIVER'!$H44=0," ",'INDIAN RIVER'!$H44)</f>
        <v>No</v>
      </c>
      <c r="R45" s="51" t="str">
        <f>IF(GATEWAY!$H44=0," ",GATEWAY!$H44)</f>
        <v>Partial</v>
      </c>
      <c r="S45" s="51" t="str">
        <f>IF('LAKE SUMTER'!$H44=0," ",'LAKE SUMTER'!$H44)</f>
        <v xml:space="preserve"> </v>
      </c>
      <c r="T45" s="51" t="str">
        <f>IF('SCF MANATEE'!$H44=0," ",'SCF MANATEE'!$H44)</f>
        <v>Partial</v>
      </c>
      <c r="U45" s="51" t="str">
        <f>IF(MIAMI!$H44=0," ",MIAMI!$H44)</f>
        <v>No</v>
      </c>
      <c r="V45" s="51" t="str">
        <f>IF('NORTH FLORIDA'!$H44=0," ",'NORTH FLORIDA'!$H44)</f>
        <v xml:space="preserve"> </v>
      </c>
      <c r="W45" s="51" t="str">
        <f>IF('NORTHWEST FLORIDA'!$H44=0," ",'NORTHWEST FLORIDA'!$H44)</f>
        <v>No</v>
      </c>
      <c r="X45" s="51" t="str">
        <f>IF('PALM BEACH'!$H44=0," ",'PALM BEACH'!$H44)</f>
        <v>Yes</v>
      </c>
      <c r="Y45" s="51" t="str">
        <f>IF(PASCO!$H44=0," ",PASCO!$H44)</f>
        <v>No</v>
      </c>
      <c r="Z45" s="51" t="str">
        <f>IF(PENSACOLA!$H44=0," ",PENSACOLA!$H44)</f>
        <v>no</v>
      </c>
      <c r="AA45" s="51" t="str">
        <f>IF(POLK!$H44=0," ",POLK!$H44)</f>
        <v>No</v>
      </c>
      <c r="AB45" s="51" t="str">
        <f>IF('ST JOHNS'!$H44=0," ",'ST JOHNS'!$H44)</f>
        <v xml:space="preserve"> </v>
      </c>
      <c r="AC45" s="51" t="str">
        <f>IF('ST PETE'!$H44=0," ",'ST PETE'!$H44)</f>
        <v>Yes</v>
      </c>
      <c r="AD45" s="51" t="str">
        <f>IF('SANTA FE'!$H44=0," ",'SANTA FE'!$H44)</f>
        <v>partial</v>
      </c>
      <c r="AE45" s="51" t="str">
        <f>IF(SEMINOLE!$H44=0," ",SEMINOLE!$H44)</f>
        <v>No</v>
      </c>
      <c r="AF45" s="51" t="str">
        <f>IF('SOUTH FLORIDA'!$H44=0," ",'SOUTH FLORIDA'!$H44)</f>
        <v xml:space="preserve"> </v>
      </c>
      <c r="AG45" s="51" t="str">
        <f>IF(TALLAHASSEE!$H44=0," ",TALLAHASSEE!$H44)</f>
        <v xml:space="preserve"> </v>
      </c>
      <c r="AH45" s="51" t="str">
        <f>IF(VALENCIA!$H44=0," ",VALENCIA!$H44)</f>
        <v>No</v>
      </c>
      <c r="AI45" s="49" t="s">
        <v>24</v>
      </c>
      <c r="AK45" s="32">
        <f t="shared" si="1"/>
        <v>2</v>
      </c>
      <c r="AL45" s="32">
        <f t="shared" si="2"/>
        <v>12</v>
      </c>
      <c r="AM45" s="32">
        <f t="shared" si="3"/>
        <v>5</v>
      </c>
      <c r="AN45" s="32">
        <f t="shared" si="4"/>
        <v>19</v>
      </c>
      <c r="AO45" s="58">
        <f t="shared" si="5"/>
        <v>0.10526315789473684</v>
      </c>
      <c r="AP45" s="56">
        <f t="shared" si="6"/>
        <v>0.63157894736842102</v>
      </c>
      <c r="AQ45" s="58">
        <f t="shared" si="7"/>
        <v>0.26315789473684209</v>
      </c>
    </row>
    <row r="46" spans="1:43" ht="15.75" x14ac:dyDescent="0.25">
      <c r="A46" s="10"/>
      <c r="B46" s="10"/>
      <c r="C46" s="11" t="s">
        <v>88</v>
      </c>
      <c r="D46" s="10"/>
      <c r="E46" s="10"/>
      <c r="F46" s="10" t="s">
        <v>89</v>
      </c>
      <c r="G46" s="51" t="str">
        <f>IF(EASTERN!H45=0," ",EASTERN!H45)</f>
        <v xml:space="preserve"> </v>
      </c>
      <c r="H46" s="51" t="str">
        <f>IF(BROWARD!$H45=0," ",BROWARD!$H45)</f>
        <v xml:space="preserve"> </v>
      </c>
      <c r="I46" s="51" t="str">
        <f>IF(CENTRAL!$H45=0," ",CENTRAL!$H45)</f>
        <v xml:space="preserve"> </v>
      </c>
      <c r="J46" s="51" t="str">
        <f>IF(CHIPOLA!$H45=0," ",CHIPOLA!$H45)</f>
        <v xml:space="preserve"> </v>
      </c>
      <c r="K46" s="51" t="str">
        <f>IF(DAYTONA!$H45=0," ",DAYTONA!$H45)</f>
        <v>Yes</v>
      </c>
      <c r="L46" s="51" t="str">
        <f>IF(SOUTHWESTERN!$H45=0," ",SOUTHWESTERN!$H45)</f>
        <v xml:space="preserve"> </v>
      </c>
      <c r="M46" s="51" t="str">
        <f>IF('FSC JAX'!$H45=0," ",'FSC JAX'!$H45)</f>
        <v xml:space="preserve"> </v>
      </c>
      <c r="N46" s="51" t="str">
        <f>IF('FL KEYS'!$H45=0," ",'FL KEYS'!$H45)</f>
        <v xml:space="preserve"> </v>
      </c>
      <c r="O46" s="51" t="str">
        <f>IF('GULF COAST'!$H45=0," ",'GULF COAST'!$H45)</f>
        <v xml:space="preserve"> </v>
      </c>
      <c r="P46" s="51" t="str">
        <f>IF(HILLSBOROUGH!$H45=0," ",HILLSBOROUGH!$H45)</f>
        <v xml:space="preserve"> </v>
      </c>
      <c r="Q46" s="51" t="str">
        <f>IF('INDIAN RIVER'!$H45=0," ",'INDIAN RIVER'!$H45)</f>
        <v xml:space="preserve"> </v>
      </c>
      <c r="R46" s="51" t="str">
        <f>IF(GATEWAY!$H45=0," ",GATEWAY!$H45)</f>
        <v>No</v>
      </c>
      <c r="S46" s="51" t="str">
        <f>IF('LAKE SUMTER'!$H45=0," ",'LAKE SUMTER'!$H45)</f>
        <v xml:space="preserve"> </v>
      </c>
      <c r="T46" s="51" t="str">
        <f>IF('SCF MANATEE'!$H45=0," ",'SCF MANATEE'!$H45)</f>
        <v>Partial</v>
      </c>
      <c r="U46" s="51" t="str">
        <f>IF(MIAMI!$H45=0," ",MIAMI!$H45)</f>
        <v>No</v>
      </c>
      <c r="V46" s="51" t="str">
        <f>IF('NORTH FLORIDA'!$H45=0," ",'NORTH FLORIDA'!$H45)</f>
        <v xml:space="preserve"> </v>
      </c>
      <c r="W46" s="51" t="str">
        <f>IF('NORTHWEST FLORIDA'!$H45=0," ",'NORTHWEST FLORIDA'!$H45)</f>
        <v xml:space="preserve"> </v>
      </c>
      <c r="X46" s="51" t="str">
        <f>IF('PALM BEACH'!$H45=0," ",'PALM BEACH'!$H45)</f>
        <v>No</v>
      </c>
      <c r="Y46" s="51" t="str">
        <f>IF(PASCO!$H45=0," ",PASCO!$H45)</f>
        <v xml:space="preserve"> </v>
      </c>
      <c r="Z46" s="51" t="str">
        <f>IF(PENSACOLA!$H45=0," ",PENSACOLA!$H45)</f>
        <v xml:space="preserve"> </v>
      </c>
      <c r="AA46" s="51" t="str">
        <f>IF(POLK!$H45=0," ",POLK!$H45)</f>
        <v xml:space="preserve"> </v>
      </c>
      <c r="AB46" s="51" t="str">
        <f>IF('ST JOHNS'!$H45=0," ",'ST JOHNS'!$H45)</f>
        <v xml:space="preserve"> </v>
      </c>
      <c r="AC46" s="51" t="str">
        <f>IF('ST PETE'!$H45=0," ",'ST PETE'!$H45)</f>
        <v>Yes</v>
      </c>
      <c r="AD46" s="51" t="str">
        <f>IF('SANTA FE'!$H45=0," ",'SANTA FE'!$H45)</f>
        <v xml:space="preserve"> </v>
      </c>
      <c r="AE46" s="51" t="str">
        <f>IF(SEMINOLE!$H45=0," ",SEMINOLE!$H45)</f>
        <v>No</v>
      </c>
      <c r="AF46" s="51" t="str">
        <f>IF('SOUTH FLORIDA'!$H45=0," ",'SOUTH FLORIDA'!$H45)</f>
        <v xml:space="preserve"> </v>
      </c>
      <c r="AG46" s="51" t="str">
        <f>IF(TALLAHASSEE!$H45=0," ",TALLAHASSEE!$H45)</f>
        <v xml:space="preserve"> </v>
      </c>
      <c r="AH46" s="51" t="str">
        <f>IF(VALENCIA!$H45=0," ",VALENCIA!$H45)</f>
        <v xml:space="preserve"> </v>
      </c>
      <c r="AI46" s="49" t="s">
        <v>24</v>
      </c>
      <c r="AK46" s="32">
        <f t="shared" si="1"/>
        <v>2</v>
      </c>
      <c r="AL46" s="32">
        <f t="shared" si="2"/>
        <v>4</v>
      </c>
      <c r="AM46" s="32">
        <f t="shared" si="3"/>
        <v>1</v>
      </c>
      <c r="AN46" s="32">
        <f t="shared" si="4"/>
        <v>7</v>
      </c>
      <c r="AO46" s="58">
        <f t="shared" si="5"/>
        <v>0.2857142857142857</v>
      </c>
      <c r="AP46" s="56">
        <f t="shared" si="6"/>
        <v>0.5714285714285714</v>
      </c>
      <c r="AQ46" s="58">
        <f t="shared" si="7"/>
        <v>0.14285714285714285</v>
      </c>
    </row>
    <row r="47" spans="1:43" ht="15.75" x14ac:dyDescent="0.25">
      <c r="A47" s="10"/>
      <c r="B47" s="10"/>
      <c r="C47" s="11" t="s">
        <v>90</v>
      </c>
      <c r="D47" s="10"/>
      <c r="E47" s="10"/>
      <c r="F47" s="10" t="s">
        <v>91</v>
      </c>
      <c r="G47" s="51" t="str">
        <f>IF(EASTERN!H46=0," ",EASTERN!H46)</f>
        <v xml:space="preserve"> </v>
      </c>
      <c r="H47" s="51" t="str">
        <f>IF(BROWARD!$H46=0," ",BROWARD!$H46)</f>
        <v xml:space="preserve"> </v>
      </c>
      <c r="I47" s="51" t="str">
        <f>IF(CENTRAL!$H46=0," ",CENTRAL!$H46)</f>
        <v xml:space="preserve"> </v>
      </c>
      <c r="J47" s="51" t="str">
        <f>IF(CHIPOLA!$H46=0," ",CHIPOLA!$H46)</f>
        <v xml:space="preserve"> </v>
      </c>
      <c r="K47" s="51" t="str">
        <f>IF(DAYTONA!$H46=0," ",DAYTONA!$H46)</f>
        <v>No</v>
      </c>
      <c r="L47" s="51" t="str">
        <f>IF(SOUTHWESTERN!$H46=0," ",SOUTHWESTERN!$H46)</f>
        <v xml:space="preserve"> </v>
      </c>
      <c r="M47" s="51" t="str">
        <f>IF('FSC JAX'!$H46=0," ",'FSC JAX'!$H46)</f>
        <v xml:space="preserve"> </v>
      </c>
      <c r="N47" s="51" t="str">
        <f>IF('FL KEYS'!$H46=0," ",'FL KEYS'!$H46)</f>
        <v xml:space="preserve"> </v>
      </c>
      <c r="O47" s="51" t="str">
        <f>IF('GULF COAST'!$H46=0," ",'GULF COAST'!$H46)</f>
        <v xml:space="preserve"> </v>
      </c>
      <c r="P47" s="51" t="str">
        <f>IF(HILLSBOROUGH!$H46=0," ",HILLSBOROUGH!$H46)</f>
        <v>No</v>
      </c>
      <c r="Q47" s="51" t="str">
        <f>IF('INDIAN RIVER'!$H46=0," ",'INDIAN RIVER'!$H46)</f>
        <v xml:space="preserve"> </v>
      </c>
      <c r="R47" s="51" t="str">
        <f>IF(GATEWAY!$H46=0," ",GATEWAY!$H46)</f>
        <v xml:space="preserve"> </v>
      </c>
      <c r="S47" s="51" t="str">
        <f>IF('LAKE SUMTER'!$H46=0," ",'LAKE SUMTER'!$H46)</f>
        <v xml:space="preserve"> </v>
      </c>
      <c r="T47" s="51" t="str">
        <f>IF('SCF MANATEE'!$H46=0," ",'SCF MANATEE'!$H46)</f>
        <v xml:space="preserve"> </v>
      </c>
      <c r="U47" s="51" t="str">
        <f>IF(MIAMI!$H46=0," ",MIAMI!$H46)</f>
        <v>No</v>
      </c>
      <c r="V47" s="51" t="str">
        <f>IF('NORTH FLORIDA'!$H46=0," ",'NORTH FLORIDA'!$H46)</f>
        <v xml:space="preserve"> </v>
      </c>
      <c r="W47" s="51" t="str">
        <f>IF('NORTHWEST FLORIDA'!$H46=0," ",'NORTHWEST FLORIDA'!$H46)</f>
        <v xml:space="preserve"> </v>
      </c>
      <c r="X47" s="51" t="str">
        <f>IF('PALM BEACH'!$H46=0," ",'PALM BEACH'!$H46)</f>
        <v>No</v>
      </c>
      <c r="Y47" s="51" t="str">
        <f>IF(PASCO!$H46=0," ",PASCO!$H46)</f>
        <v>No</v>
      </c>
      <c r="Z47" s="51" t="str">
        <f>IF(PENSACOLA!$H46=0," ",PENSACOLA!$H46)</f>
        <v>no</v>
      </c>
      <c r="AA47" s="51" t="str">
        <f>IF(POLK!$H46=0," ",POLK!$H46)</f>
        <v xml:space="preserve"> </v>
      </c>
      <c r="AB47" s="51" t="str">
        <f>IF('ST JOHNS'!$H46=0," ",'ST JOHNS'!$H46)</f>
        <v xml:space="preserve"> </v>
      </c>
      <c r="AC47" s="51" t="str">
        <f>IF('ST PETE'!$H46=0," ",'ST PETE'!$H46)</f>
        <v>Yes</v>
      </c>
      <c r="AD47" s="51" t="str">
        <f>IF('SANTA FE'!$H46=0," ",'SANTA FE'!$H46)</f>
        <v>partial</v>
      </c>
      <c r="AE47" s="51" t="str">
        <f>IF(SEMINOLE!$H46=0," ",SEMINOLE!$H46)</f>
        <v xml:space="preserve"> </v>
      </c>
      <c r="AF47" s="51" t="str">
        <f>IF('SOUTH FLORIDA'!$H46=0," ",'SOUTH FLORIDA'!$H46)</f>
        <v xml:space="preserve"> </v>
      </c>
      <c r="AG47" s="51" t="str">
        <f>IF(TALLAHASSEE!$H46=0," ",TALLAHASSEE!$H46)</f>
        <v xml:space="preserve"> </v>
      </c>
      <c r="AH47" s="51" t="str">
        <f>IF(VALENCIA!$H46=0," ",VALENCIA!$H46)</f>
        <v xml:space="preserve"> </v>
      </c>
      <c r="AI47" s="49" t="s">
        <v>24</v>
      </c>
      <c r="AK47" s="32">
        <f t="shared" si="1"/>
        <v>1</v>
      </c>
      <c r="AL47" s="32">
        <f t="shared" si="2"/>
        <v>6</v>
      </c>
      <c r="AM47" s="32">
        <f t="shared" si="3"/>
        <v>1</v>
      </c>
      <c r="AN47" s="32">
        <f t="shared" si="4"/>
        <v>8</v>
      </c>
      <c r="AO47" s="58">
        <f t="shared" si="5"/>
        <v>0.125</v>
      </c>
      <c r="AP47" s="56">
        <f t="shared" si="6"/>
        <v>0.75</v>
      </c>
      <c r="AQ47" s="58">
        <f t="shared" si="7"/>
        <v>0.125</v>
      </c>
    </row>
    <row r="48" spans="1:43" ht="15.75" x14ac:dyDescent="0.25">
      <c r="A48" s="10"/>
      <c r="B48" s="10"/>
      <c r="C48" s="11" t="s">
        <v>92</v>
      </c>
      <c r="D48" s="10"/>
      <c r="E48" s="10"/>
      <c r="F48" s="10" t="s">
        <v>93</v>
      </c>
      <c r="G48" s="51" t="str">
        <f>IF(EASTERN!H47=0," ",EASTERN!H47)</f>
        <v>Yes</v>
      </c>
      <c r="H48" s="51" t="str">
        <f>IF(BROWARD!$H47=0," ",BROWARD!$H47)</f>
        <v>Partial</v>
      </c>
      <c r="I48" s="51" t="str">
        <f>IF(CENTRAL!$H47=0," ",CENTRAL!$H47)</f>
        <v>partial</v>
      </c>
      <c r="J48" s="51" t="str">
        <f>IF(CHIPOLA!$H47=0," ",CHIPOLA!$H47)</f>
        <v>Yes</v>
      </c>
      <c r="K48" s="51" t="str">
        <f>IF(DAYTONA!$H47=0," ",DAYTONA!$H47)</f>
        <v>Yes</v>
      </c>
      <c r="L48" s="51" t="str">
        <f>IF(SOUTHWESTERN!$H47=0," ",SOUTHWESTERN!$H47)</f>
        <v>Yes</v>
      </c>
      <c r="M48" s="51" t="str">
        <f>IF('FSC JAX'!$H47=0," ",'FSC JAX'!$H47)</f>
        <v>Yes</v>
      </c>
      <c r="N48" s="51" t="str">
        <f>IF('FL KEYS'!$H47=0," ",'FL KEYS'!$H47)</f>
        <v>YES</v>
      </c>
      <c r="O48" s="51" t="str">
        <f>IF('GULF COAST'!$H47=0," ",'GULF COAST'!$H47)</f>
        <v>Yes</v>
      </c>
      <c r="P48" s="51" t="str">
        <f>IF(HILLSBOROUGH!$H47=0," ",HILLSBOROUGH!$H47)</f>
        <v>Yes</v>
      </c>
      <c r="Q48" s="51" t="str">
        <f>IF('INDIAN RIVER'!$H47=0," ",'INDIAN RIVER'!$H47)</f>
        <v>Partial</v>
      </c>
      <c r="R48" s="51" t="str">
        <f>IF(GATEWAY!$H47=0," ",GATEWAY!$H47)</f>
        <v>Yes</v>
      </c>
      <c r="S48" s="51" t="str">
        <f>IF('LAKE SUMTER'!$H47=0," ",'LAKE SUMTER'!$H47)</f>
        <v>Yes</v>
      </c>
      <c r="T48" s="51" t="str">
        <f>IF('SCF MANATEE'!$H47=0," ",'SCF MANATEE'!$H47)</f>
        <v>Partial</v>
      </c>
      <c r="U48" s="51" t="str">
        <f>IF(MIAMI!$H47=0," ",MIAMI!$H47)</f>
        <v>Yes</v>
      </c>
      <c r="V48" s="51" t="str">
        <f>IF('NORTH FLORIDA'!$H47=0," ",'NORTH FLORIDA'!$H47)</f>
        <v>Yes</v>
      </c>
      <c r="W48" s="51" t="str">
        <f>IF('NORTHWEST FLORIDA'!$H47=0," ",'NORTHWEST FLORIDA'!$H47)</f>
        <v>Yes</v>
      </c>
      <c r="X48" s="51" t="str">
        <f>IF('PALM BEACH'!$H47=0," ",'PALM BEACH'!$H47)</f>
        <v>Yes</v>
      </c>
      <c r="Y48" s="51" t="str">
        <f>IF(PASCO!$H47=0," ",PASCO!$H47)</f>
        <v>Yes</v>
      </c>
      <c r="Z48" s="51" t="str">
        <f>IF(PENSACOLA!$H47=0," ",PENSACOLA!$H47)</f>
        <v>yes</v>
      </c>
      <c r="AA48" s="51" t="str">
        <f>IF(POLK!$H47=0," ",POLK!$H47)</f>
        <v>Yes</v>
      </c>
      <c r="AB48" s="51" t="str">
        <f>IF('ST JOHNS'!$H47=0," ",'ST JOHNS'!$H47)</f>
        <v>Yes</v>
      </c>
      <c r="AC48" s="51" t="str">
        <f>IF('ST PETE'!$H47=0," ",'ST PETE'!$H47)</f>
        <v>Yes</v>
      </c>
      <c r="AD48" s="51" t="str">
        <f>IF('SANTA FE'!$H47=0," ",'SANTA FE'!$H47)</f>
        <v>partial</v>
      </c>
      <c r="AE48" s="51" t="str">
        <f>IF(SEMINOLE!$H47=0," ",SEMINOLE!$H47)</f>
        <v>Partial</v>
      </c>
      <c r="AF48" s="51" t="str">
        <f>IF('SOUTH FLORIDA'!$H47=0," ",'SOUTH FLORIDA'!$H47)</f>
        <v>Yes</v>
      </c>
      <c r="AG48" s="51" t="str">
        <f>IF(TALLAHASSEE!$H47=0," ",TALLAHASSEE!$H47)</f>
        <v>Yes</v>
      </c>
      <c r="AH48" s="51" t="str">
        <f>IF(VALENCIA!$H47=0," ",VALENCIA!$H47)</f>
        <v>Yes</v>
      </c>
      <c r="AI48" s="49" t="s">
        <v>15</v>
      </c>
      <c r="AK48" s="32">
        <f t="shared" si="1"/>
        <v>22</v>
      </c>
      <c r="AL48" s="32">
        <f t="shared" si="2"/>
        <v>0</v>
      </c>
      <c r="AM48" s="32">
        <f t="shared" si="3"/>
        <v>6</v>
      </c>
      <c r="AN48" s="32">
        <f t="shared" si="4"/>
        <v>28</v>
      </c>
      <c r="AO48" s="56">
        <f t="shared" si="5"/>
        <v>0.7857142857142857</v>
      </c>
      <c r="AP48" s="58">
        <f t="shared" si="6"/>
        <v>0</v>
      </c>
      <c r="AQ48" s="58">
        <f t="shared" si="7"/>
        <v>0.21428571428571427</v>
      </c>
    </row>
    <row r="49" spans="1:43" ht="15.75" x14ac:dyDescent="0.25">
      <c r="A49" s="10"/>
      <c r="B49" s="10"/>
      <c r="C49" s="11" t="s">
        <v>94</v>
      </c>
      <c r="D49" s="10"/>
      <c r="E49" s="10"/>
      <c r="F49" s="10" t="s">
        <v>95</v>
      </c>
      <c r="G49" s="51" t="str">
        <f>IF(EASTERN!H48=0," ",EASTERN!H48)</f>
        <v xml:space="preserve"> </v>
      </c>
      <c r="H49" s="51" t="str">
        <f>IF(BROWARD!$H48=0," ",BROWARD!$H48)</f>
        <v xml:space="preserve"> </v>
      </c>
      <c r="I49" s="51" t="str">
        <f>IF(CENTRAL!$H48=0," ",CENTRAL!$H48)</f>
        <v xml:space="preserve"> </v>
      </c>
      <c r="J49" s="51" t="str">
        <f>IF(CHIPOLA!$H48=0," ",CHIPOLA!$H48)</f>
        <v xml:space="preserve"> </v>
      </c>
      <c r="K49" s="51" t="str">
        <f>IF(DAYTONA!$H48=0," ",DAYTONA!$H48)</f>
        <v xml:space="preserve"> </v>
      </c>
      <c r="L49" s="51" t="str">
        <f>IF(SOUTHWESTERN!$H48=0," ",SOUTHWESTERN!$H48)</f>
        <v xml:space="preserve"> </v>
      </c>
      <c r="M49" s="51" t="str">
        <f>IF('FSC JAX'!$H48=0," ",'FSC JAX'!$H48)</f>
        <v>No</v>
      </c>
      <c r="N49" s="51" t="str">
        <f>IF('FL KEYS'!$H48=0," ",'FL KEYS'!$H48)</f>
        <v xml:space="preserve"> </v>
      </c>
      <c r="O49" s="51" t="str">
        <f>IF('GULF COAST'!$H48=0," ",'GULF COAST'!$H48)</f>
        <v xml:space="preserve"> </v>
      </c>
      <c r="P49" s="51" t="str">
        <f>IF(HILLSBOROUGH!$H48=0," ",HILLSBOROUGH!$H48)</f>
        <v xml:space="preserve"> </v>
      </c>
      <c r="Q49" s="51" t="str">
        <f>IF('INDIAN RIVER'!$H48=0," ",'INDIAN RIVER'!$H48)</f>
        <v xml:space="preserve"> </v>
      </c>
      <c r="R49" s="51" t="str">
        <f>IF(GATEWAY!$H48=0," ",GATEWAY!$H48)</f>
        <v xml:space="preserve"> </v>
      </c>
      <c r="S49" s="51" t="str">
        <f>IF('LAKE SUMTER'!$H48=0," ",'LAKE SUMTER'!$H48)</f>
        <v xml:space="preserve"> </v>
      </c>
      <c r="T49" s="51" t="str">
        <f>IF('SCF MANATEE'!$H48=0," ",'SCF MANATEE'!$H48)</f>
        <v xml:space="preserve"> </v>
      </c>
      <c r="U49" s="51" t="str">
        <f>IF(MIAMI!$H48=0," ",MIAMI!$H48)</f>
        <v>Yes</v>
      </c>
      <c r="V49" s="51" t="str">
        <f>IF('NORTH FLORIDA'!$H48=0," ",'NORTH FLORIDA'!$H48)</f>
        <v xml:space="preserve"> </v>
      </c>
      <c r="W49" s="51" t="str">
        <f>IF('NORTHWEST FLORIDA'!$H48=0," ",'NORTHWEST FLORIDA'!$H48)</f>
        <v>No</v>
      </c>
      <c r="X49" s="51" t="str">
        <f>IF('PALM BEACH'!$H48=0," ",'PALM BEACH'!$H48)</f>
        <v xml:space="preserve"> </v>
      </c>
      <c r="Y49" s="51" t="str">
        <f>IF(PASCO!$H48=0," ",PASCO!$H48)</f>
        <v xml:space="preserve"> </v>
      </c>
      <c r="Z49" s="51" t="str">
        <f>IF(PENSACOLA!$H48=0," ",PENSACOLA!$H48)</f>
        <v xml:space="preserve"> </v>
      </c>
      <c r="AA49" s="51" t="str">
        <f>IF(POLK!$H48=0," ",POLK!$H48)</f>
        <v>No</v>
      </c>
      <c r="AB49" s="51" t="str">
        <f>IF('ST JOHNS'!$H48=0," ",'ST JOHNS'!$H48)</f>
        <v xml:space="preserve"> </v>
      </c>
      <c r="AC49" s="51" t="str">
        <f>IF('ST PETE'!$H48=0," ",'ST PETE'!$H48)</f>
        <v xml:space="preserve"> </v>
      </c>
      <c r="AD49" s="51" t="str">
        <f>IF('SANTA FE'!$H48=0," ",'SANTA FE'!$H48)</f>
        <v xml:space="preserve"> </v>
      </c>
      <c r="AE49" s="51" t="str">
        <f>IF(SEMINOLE!$H48=0," ",SEMINOLE!$H48)</f>
        <v xml:space="preserve"> </v>
      </c>
      <c r="AF49" s="51" t="str">
        <f>IF('SOUTH FLORIDA'!$H48=0," ",'SOUTH FLORIDA'!$H48)</f>
        <v xml:space="preserve"> </v>
      </c>
      <c r="AG49" s="51" t="str">
        <f>IF(TALLAHASSEE!$H48=0," ",TALLAHASSEE!$H48)</f>
        <v xml:space="preserve"> </v>
      </c>
      <c r="AH49" s="51" t="str">
        <f>IF(VALENCIA!$H48=0," ",VALENCIA!$H48)</f>
        <v xml:space="preserve"> </v>
      </c>
      <c r="AI49" s="49" t="s">
        <v>15</v>
      </c>
      <c r="AK49" s="32">
        <f t="shared" si="1"/>
        <v>1</v>
      </c>
      <c r="AL49" s="32">
        <f t="shared" si="2"/>
        <v>3</v>
      </c>
      <c r="AM49" s="32">
        <f t="shared" si="3"/>
        <v>0</v>
      </c>
      <c r="AN49" s="32">
        <f t="shared" si="4"/>
        <v>4</v>
      </c>
      <c r="AO49" s="56">
        <f t="shared" si="5"/>
        <v>0.25</v>
      </c>
      <c r="AP49" s="58">
        <f t="shared" si="6"/>
        <v>0.75</v>
      </c>
      <c r="AQ49" s="58">
        <f t="shared" si="7"/>
        <v>0</v>
      </c>
    </row>
    <row r="50" spans="1:43" ht="15.75" x14ac:dyDescent="0.25">
      <c r="A50" s="10"/>
      <c r="B50" s="10"/>
      <c r="C50" s="11" t="s">
        <v>96</v>
      </c>
      <c r="D50" s="10"/>
      <c r="E50" s="10"/>
      <c r="F50" s="10" t="s">
        <v>97</v>
      </c>
      <c r="G50" s="51" t="str">
        <f>IF(EASTERN!H49=0," ",EASTERN!H49)</f>
        <v>Yes</v>
      </c>
      <c r="H50" s="51" t="str">
        <f>IF(BROWARD!$H49=0," ",BROWARD!$H49)</f>
        <v>Partial</v>
      </c>
      <c r="I50" s="51" t="str">
        <f>IF(CENTRAL!$H49=0," ",CENTRAL!$H49)</f>
        <v>yes</v>
      </c>
      <c r="J50" s="51" t="str">
        <f>IF(CHIPOLA!$H49=0," ",CHIPOLA!$H49)</f>
        <v xml:space="preserve"> </v>
      </c>
      <c r="K50" s="51" t="str">
        <f>IF(DAYTONA!$H49=0," ",DAYTONA!$H49)</f>
        <v>Yes</v>
      </c>
      <c r="L50" s="51" t="str">
        <f>IF(SOUTHWESTERN!$H49=0," ",SOUTHWESTERN!$H49)</f>
        <v>Yes</v>
      </c>
      <c r="M50" s="51" t="str">
        <f>IF('FSC JAX'!$H49=0," ",'FSC JAX'!$H49)</f>
        <v>Yes</v>
      </c>
      <c r="N50" s="51" t="str">
        <f>IF('FL KEYS'!$H49=0," ",'FL KEYS'!$H49)</f>
        <v>YES</v>
      </c>
      <c r="O50" s="51" t="str">
        <f>IF('GULF COAST'!$H49=0," ",'GULF COAST'!$H49)</f>
        <v>Yes</v>
      </c>
      <c r="P50" s="51" t="str">
        <f>IF(HILLSBOROUGH!$H49=0," ",HILLSBOROUGH!$H49)</f>
        <v>Yes</v>
      </c>
      <c r="Q50" s="51" t="str">
        <f>IF('INDIAN RIVER'!$H49=0," ",'INDIAN RIVER'!$H49)</f>
        <v>Yes</v>
      </c>
      <c r="R50" s="51" t="str">
        <f>IF(GATEWAY!$H49=0," ",GATEWAY!$H49)</f>
        <v>Yes</v>
      </c>
      <c r="S50" s="51" t="str">
        <f>IF('LAKE SUMTER'!$H49=0," ",'LAKE SUMTER'!$H49)</f>
        <v>Yes</v>
      </c>
      <c r="T50" s="51" t="str">
        <f>IF('SCF MANATEE'!$H49=0," ",'SCF MANATEE'!$H49)</f>
        <v>Partial</v>
      </c>
      <c r="U50" s="51" t="str">
        <f>IF(MIAMI!$H49=0," ",MIAMI!$H49)</f>
        <v>Yes</v>
      </c>
      <c r="V50" s="51" t="str">
        <f>IF('NORTH FLORIDA'!$H49=0," ",'NORTH FLORIDA'!$H49)</f>
        <v>Yes</v>
      </c>
      <c r="W50" s="51" t="str">
        <f>IF('NORTHWEST FLORIDA'!$H49=0," ",'NORTHWEST FLORIDA'!$H49)</f>
        <v>Yes</v>
      </c>
      <c r="X50" s="51" t="str">
        <f>IF('PALM BEACH'!$H49=0," ",'PALM BEACH'!$H49)</f>
        <v>Yes</v>
      </c>
      <c r="Y50" s="51" t="str">
        <f>IF(PASCO!$H49=0," ",PASCO!$H49)</f>
        <v>Yes</v>
      </c>
      <c r="Z50" s="51" t="str">
        <f>IF(PENSACOLA!$H49=0," ",PENSACOLA!$H49)</f>
        <v>yes</v>
      </c>
      <c r="AA50" s="51" t="str">
        <f>IF(POLK!$H49=0," ",POLK!$H49)</f>
        <v>Yes</v>
      </c>
      <c r="AB50" s="51" t="str">
        <f>IF('ST JOHNS'!$H49=0," ",'ST JOHNS'!$H49)</f>
        <v xml:space="preserve"> </v>
      </c>
      <c r="AC50" s="51" t="str">
        <f>IF('ST PETE'!$H49=0," ",'ST PETE'!$H49)</f>
        <v>Yes</v>
      </c>
      <c r="AD50" s="51" t="str">
        <f>IF('SANTA FE'!$H49=0," ",'SANTA FE'!$H49)</f>
        <v>yes</v>
      </c>
      <c r="AE50" s="51" t="str">
        <f>IF(SEMINOLE!$H49=0," ",SEMINOLE!$H49)</f>
        <v>Yes</v>
      </c>
      <c r="AF50" s="51" t="str">
        <f>IF('SOUTH FLORIDA'!$H49=0," ",'SOUTH FLORIDA'!$H49)</f>
        <v>Yes</v>
      </c>
      <c r="AG50" s="51" t="str">
        <f>IF(TALLAHASSEE!$H49=0," ",TALLAHASSEE!$H49)</f>
        <v>Yes</v>
      </c>
      <c r="AH50" s="51" t="str">
        <f>IF(VALENCIA!$H49=0," ",VALENCIA!$H49)</f>
        <v>Yes</v>
      </c>
      <c r="AI50" s="49" t="s">
        <v>15</v>
      </c>
      <c r="AK50" s="32">
        <f t="shared" si="1"/>
        <v>24</v>
      </c>
      <c r="AL50" s="32">
        <f t="shared" si="2"/>
        <v>0</v>
      </c>
      <c r="AM50" s="32">
        <f t="shared" si="3"/>
        <v>2</v>
      </c>
      <c r="AN50" s="32">
        <f t="shared" si="4"/>
        <v>26</v>
      </c>
      <c r="AO50" s="56">
        <f t="shared" si="5"/>
        <v>0.92307692307692313</v>
      </c>
      <c r="AP50" s="58">
        <f t="shared" si="6"/>
        <v>0</v>
      </c>
      <c r="AQ50" s="58">
        <f t="shared" si="7"/>
        <v>7.6923076923076927E-2</v>
      </c>
    </row>
    <row r="51" spans="1:43" ht="15.75" x14ac:dyDescent="0.25">
      <c r="A51" s="10"/>
      <c r="B51" s="10"/>
      <c r="C51" s="11" t="s">
        <v>98</v>
      </c>
      <c r="D51" s="10"/>
      <c r="E51" s="10"/>
      <c r="F51" s="10" t="s">
        <v>99</v>
      </c>
      <c r="G51" s="51" t="str">
        <f>IF(EASTERN!H50=0," ",EASTERN!H50)</f>
        <v xml:space="preserve"> </v>
      </c>
      <c r="H51" s="51" t="str">
        <f>IF(BROWARD!$H50=0," ",BROWARD!$H50)</f>
        <v>Partial</v>
      </c>
      <c r="I51" s="51" t="str">
        <f>IF(CENTRAL!$H50=0," ",CENTRAL!$H50)</f>
        <v>no</v>
      </c>
      <c r="J51" s="51" t="str">
        <f>IF(CHIPOLA!$H50=0," ",CHIPOLA!$H50)</f>
        <v xml:space="preserve"> </v>
      </c>
      <c r="K51" s="51" t="str">
        <f>IF(DAYTONA!$H50=0," ",DAYTONA!$H50)</f>
        <v>Yes</v>
      </c>
      <c r="L51" s="51" t="str">
        <f>IF(SOUTHWESTERN!$H50=0," ",SOUTHWESTERN!$H50)</f>
        <v xml:space="preserve"> </v>
      </c>
      <c r="M51" s="51" t="str">
        <f>IF('FSC JAX'!$H50=0," ",'FSC JAX'!$H50)</f>
        <v xml:space="preserve"> </v>
      </c>
      <c r="N51" s="51" t="str">
        <f>IF('FL KEYS'!$H50=0," ",'FL KEYS'!$H50)</f>
        <v xml:space="preserve"> </v>
      </c>
      <c r="O51" s="51" t="str">
        <f>IF('GULF COAST'!$H50=0," ",'GULF COAST'!$H50)</f>
        <v>Yes</v>
      </c>
      <c r="P51" s="51" t="str">
        <f>IF(HILLSBOROUGH!$H50=0," ",HILLSBOROUGH!$H50)</f>
        <v>No</v>
      </c>
      <c r="Q51" s="51" t="str">
        <f>IF('INDIAN RIVER'!$H50=0," ",'INDIAN RIVER'!$H50)</f>
        <v xml:space="preserve"> </v>
      </c>
      <c r="R51" s="51" t="str">
        <f>IF(GATEWAY!$H50=0," ",GATEWAY!$H50)</f>
        <v xml:space="preserve"> </v>
      </c>
      <c r="S51" s="51" t="str">
        <f>IF('LAKE SUMTER'!$H50=0," ",'LAKE SUMTER'!$H50)</f>
        <v xml:space="preserve"> </v>
      </c>
      <c r="T51" s="51" t="str">
        <f>IF('SCF MANATEE'!$H50=0," ",'SCF MANATEE'!$H50)</f>
        <v xml:space="preserve"> </v>
      </c>
      <c r="U51" s="51" t="str">
        <f>IF(MIAMI!$H50=0," ",MIAMI!$H50)</f>
        <v xml:space="preserve"> </v>
      </c>
      <c r="V51" s="51" t="str">
        <f>IF('NORTH FLORIDA'!$H50=0," ",'NORTH FLORIDA'!$H50)</f>
        <v xml:space="preserve"> </v>
      </c>
      <c r="W51" s="51" t="str">
        <f>IF('NORTHWEST FLORIDA'!$H50=0," ",'NORTHWEST FLORIDA'!$H50)</f>
        <v xml:space="preserve"> </v>
      </c>
      <c r="X51" s="51" t="str">
        <f>IF('PALM BEACH'!$H50=0," ",'PALM BEACH'!$H50)</f>
        <v>Yes</v>
      </c>
      <c r="Y51" s="51" t="str">
        <f>IF(PASCO!$H50=0," ",PASCO!$H50)</f>
        <v xml:space="preserve"> </v>
      </c>
      <c r="Z51" s="51" t="str">
        <f>IF(PENSACOLA!$H50=0," ",PENSACOLA!$H50)</f>
        <v xml:space="preserve"> </v>
      </c>
      <c r="AA51" s="51" t="str">
        <f>IF(POLK!$H50=0," ",POLK!$H50)</f>
        <v xml:space="preserve"> </v>
      </c>
      <c r="AB51" s="51" t="str">
        <f>IF('ST JOHNS'!$H50=0," ",'ST JOHNS'!$H50)</f>
        <v>No</v>
      </c>
      <c r="AC51" s="51" t="str">
        <f>IF('ST PETE'!$H50=0," ",'ST PETE'!$H50)</f>
        <v>Yes</v>
      </c>
      <c r="AD51" s="51" t="str">
        <f>IF('SANTA FE'!$H50=0," ",'SANTA FE'!$H50)</f>
        <v xml:space="preserve"> </v>
      </c>
      <c r="AE51" s="51" t="str">
        <f>IF(SEMINOLE!$H50=0," ",SEMINOLE!$H50)</f>
        <v>No</v>
      </c>
      <c r="AF51" s="51" t="str">
        <f>IF('SOUTH FLORIDA'!$H50=0," ",'SOUTH FLORIDA'!$H50)</f>
        <v xml:space="preserve"> </v>
      </c>
      <c r="AG51" s="51" t="str">
        <f>IF(TALLAHASSEE!$H50=0," ",TALLAHASSEE!$H50)</f>
        <v xml:space="preserve"> </v>
      </c>
      <c r="AH51" s="51" t="str">
        <f>IF(VALENCIA!$H50=0," ",VALENCIA!$H50)</f>
        <v xml:space="preserve"> </v>
      </c>
      <c r="AI51" s="49" t="s">
        <v>15</v>
      </c>
      <c r="AK51" s="32">
        <f t="shared" si="1"/>
        <v>4</v>
      </c>
      <c r="AL51" s="32">
        <f t="shared" si="2"/>
        <v>4</v>
      </c>
      <c r="AM51" s="32">
        <f t="shared" si="3"/>
        <v>1</v>
      </c>
      <c r="AN51" s="32">
        <f t="shared" si="4"/>
        <v>9</v>
      </c>
      <c r="AO51" s="56">
        <f t="shared" si="5"/>
        <v>0.44444444444444442</v>
      </c>
      <c r="AP51" s="58">
        <f t="shared" si="6"/>
        <v>0.44444444444444442</v>
      </c>
      <c r="AQ51" s="58">
        <f t="shared" si="7"/>
        <v>0.1111111111111111</v>
      </c>
    </row>
    <row r="52" spans="1:43" ht="15.75" x14ac:dyDescent="0.25">
      <c r="A52" s="10"/>
      <c r="B52" s="10"/>
      <c r="C52" s="11" t="s">
        <v>100</v>
      </c>
      <c r="D52" s="10"/>
      <c r="E52" s="10"/>
      <c r="F52" s="10" t="s">
        <v>101</v>
      </c>
      <c r="G52" s="51" t="str">
        <f>IF(EASTERN!H51=0," ",EASTERN!H51)</f>
        <v xml:space="preserve"> </v>
      </c>
      <c r="H52" s="51" t="str">
        <f>IF(BROWARD!$H51=0," ",BROWARD!$H51)</f>
        <v xml:space="preserve"> </v>
      </c>
      <c r="I52" s="51" t="str">
        <f>IF(CENTRAL!$H51=0," ",CENTRAL!$H51)</f>
        <v xml:space="preserve"> </v>
      </c>
      <c r="J52" s="51" t="str">
        <f>IF(CHIPOLA!$H51=0," ",CHIPOLA!$H51)</f>
        <v xml:space="preserve"> </v>
      </c>
      <c r="K52" s="51" t="str">
        <f>IF(DAYTONA!$H51=0," ",DAYTONA!$H51)</f>
        <v xml:space="preserve"> </v>
      </c>
      <c r="L52" s="51" t="str">
        <f>IF(SOUTHWESTERN!$H51=0," ",SOUTHWESTERN!$H51)</f>
        <v xml:space="preserve"> </v>
      </c>
      <c r="M52" s="51" t="str">
        <f>IF('FSC JAX'!$H51=0," ",'FSC JAX'!$H51)</f>
        <v xml:space="preserve"> </v>
      </c>
      <c r="N52" s="51" t="str">
        <f>IF('FL KEYS'!$H51=0," ",'FL KEYS'!$H51)</f>
        <v xml:space="preserve"> </v>
      </c>
      <c r="O52" s="51" t="str">
        <f>IF('GULF COAST'!$H51=0," ",'GULF COAST'!$H51)</f>
        <v xml:space="preserve"> </v>
      </c>
      <c r="P52" s="51" t="str">
        <f>IF(HILLSBOROUGH!$H51=0," ",HILLSBOROUGH!$H51)</f>
        <v xml:space="preserve"> </v>
      </c>
      <c r="Q52" s="51" t="str">
        <f>IF('INDIAN RIVER'!$H51=0," ",'INDIAN RIVER'!$H51)</f>
        <v xml:space="preserve"> </v>
      </c>
      <c r="R52" s="51" t="str">
        <f>IF(GATEWAY!$H51=0," ",GATEWAY!$H51)</f>
        <v xml:space="preserve"> </v>
      </c>
      <c r="S52" s="51" t="str">
        <f>IF('LAKE SUMTER'!$H51=0," ",'LAKE SUMTER'!$H51)</f>
        <v xml:space="preserve"> </v>
      </c>
      <c r="T52" s="51" t="str">
        <f>IF('SCF MANATEE'!$H51=0," ",'SCF MANATEE'!$H51)</f>
        <v xml:space="preserve"> </v>
      </c>
      <c r="U52" s="51" t="str">
        <f>IF(MIAMI!$H51=0," ",MIAMI!$H51)</f>
        <v xml:space="preserve"> </v>
      </c>
      <c r="V52" s="51" t="str">
        <f>IF('NORTH FLORIDA'!$H51=0," ",'NORTH FLORIDA'!$H51)</f>
        <v xml:space="preserve"> </v>
      </c>
      <c r="W52" s="51" t="str">
        <f>IF('NORTHWEST FLORIDA'!$H51=0," ",'NORTHWEST FLORIDA'!$H51)</f>
        <v xml:space="preserve"> </v>
      </c>
      <c r="X52" s="51" t="str">
        <f>IF('PALM BEACH'!$H51=0," ",'PALM BEACH'!$H51)</f>
        <v xml:space="preserve"> </v>
      </c>
      <c r="Y52" s="51" t="str">
        <f>IF(PASCO!$H51=0," ",PASCO!$H51)</f>
        <v xml:space="preserve"> </v>
      </c>
      <c r="Z52" s="51" t="str">
        <f>IF(PENSACOLA!$H51=0," ",PENSACOLA!$H51)</f>
        <v xml:space="preserve"> </v>
      </c>
      <c r="AA52" s="51" t="str">
        <f>IF(POLK!$H51=0," ",POLK!$H51)</f>
        <v xml:space="preserve"> </v>
      </c>
      <c r="AB52" s="51" t="str">
        <f>IF('ST JOHNS'!$H51=0," ",'ST JOHNS'!$H51)</f>
        <v xml:space="preserve"> </v>
      </c>
      <c r="AC52" s="51" t="str">
        <f>IF('ST PETE'!$H51=0," ",'ST PETE'!$H51)</f>
        <v xml:space="preserve"> </v>
      </c>
      <c r="AD52" s="51" t="str">
        <f>IF('SANTA FE'!$H51=0," ",'SANTA FE'!$H51)</f>
        <v xml:space="preserve"> </v>
      </c>
      <c r="AE52" s="51" t="str">
        <f>IF(SEMINOLE!$H51=0," ",SEMINOLE!$H51)</f>
        <v xml:space="preserve"> </v>
      </c>
      <c r="AF52" s="51" t="str">
        <f>IF('SOUTH FLORIDA'!$H51=0," ",'SOUTH FLORIDA'!$H51)</f>
        <v xml:space="preserve"> </v>
      </c>
      <c r="AG52" s="51" t="str">
        <f>IF(TALLAHASSEE!$H51=0," ",TALLAHASSEE!$H51)</f>
        <v xml:space="preserve"> </v>
      </c>
      <c r="AH52" s="51" t="str">
        <f>IF(VALENCIA!$H51=0," ",VALENCIA!$H51)</f>
        <v xml:space="preserve"> </v>
      </c>
      <c r="AI52" s="49"/>
      <c r="AK52" s="32">
        <f t="shared" si="1"/>
        <v>0</v>
      </c>
      <c r="AL52" s="32">
        <f t="shared" si="2"/>
        <v>0</v>
      </c>
      <c r="AM52" s="32">
        <f t="shared" si="3"/>
        <v>0</v>
      </c>
      <c r="AN52" s="32">
        <f t="shared" si="4"/>
        <v>0</v>
      </c>
      <c r="AO52" s="58">
        <f t="shared" si="5"/>
        <v>0</v>
      </c>
      <c r="AP52" s="58">
        <f t="shared" si="6"/>
        <v>0</v>
      </c>
      <c r="AQ52" s="58">
        <f t="shared" si="7"/>
        <v>0</v>
      </c>
    </row>
    <row r="53" spans="1:43" ht="15.75" x14ac:dyDescent="0.25">
      <c r="A53" s="10"/>
      <c r="B53" s="10"/>
      <c r="C53" s="11" t="s">
        <v>102</v>
      </c>
      <c r="D53" s="10"/>
      <c r="E53" s="10"/>
      <c r="F53" s="10" t="s">
        <v>103</v>
      </c>
      <c r="G53" s="51" t="str">
        <f>IF(EASTERN!H52=0," ",EASTERN!H52)</f>
        <v xml:space="preserve"> </v>
      </c>
      <c r="H53" s="51" t="str">
        <f>IF(BROWARD!$H52=0," ",BROWARD!$H52)</f>
        <v>Partial</v>
      </c>
      <c r="I53" s="51" t="str">
        <f>IF(CENTRAL!$H52=0," ",CENTRAL!$H52)</f>
        <v xml:space="preserve"> </v>
      </c>
      <c r="J53" s="51" t="str">
        <f>IF(CHIPOLA!$H52=0," ",CHIPOLA!$H52)</f>
        <v xml:space="preserve"> </v>
      </c>
      <c r="K53" s="51" t="str">
        <f>IF(DAYTONA!$H52=0," ",DAYTONA!$H52)</f>
        <v xml:space="preserve"> </v>
      </c>
      <c r="L53" s="51" t="str">
        <f>IF(SOUTHWESTERN!$H52=0," ",SOUTHWESTERN!$H52)</f>
        <v xml:space="preserve"> </v>
      </c>
      <c r="M53" s="51" t="str">
        <f>IF('FSC JAX'!$H52=0," ",'FSC JAX'!$H52)</f>
        <v>No</v>
      </c>
      <c r="N53" s="51" t="str">
        <f>IF('FL KEYS'!$H52=0," ",'FL KEYS'!$H52)</f>
        <v xml:space="preserve"> </v>
      </c>
      <c r="O53" s="51" t="str">
        <f>IF('GULF COAST'!$H52=0," ",'GULF COAST'!$H52)</f>
        <v xml:space="preserve"> </v>
      </c>
      <c r="P53" s="51" t="str">
        <f>IF(HILLSBOROUGH!$H52=0," ",HILLSBOROUGH!$H52)</f>
        <v xml:space="preserve"> </v>
      </c>
      <c r="Q53" s="51" t="str">
        <f>IF('INDIAN RIVER'!$H52=0," ",'INDIAN RIVER'!$H52)</f>
        <v xml:space="preserve"> </v>
      </c>
      <c r="R53" s="51" t="str">
        <f>IF(GATEWAY!$H52=0," ",GATEWAY!$H52)</f>
        <v xml:space="preserve"> </v>
      </c>
      <c r="S53" s="51" t="str">
        <f>IF('LAKE SUMTER'!$H52=0," ",'LAKE SUMTER'!$H52)</f>
        <v xml:space="preserve"> </v>
      </c>
      <c r="T53" s="51" t="str">
        <f>IF('SCF MANATEE'!$H52=0," ",'SCF MANATEE'!$H52)</f>
        <v>Yes</v>
      </c>
      <c r="U53" s="51" t="str">
        <f>IF(MIAMI!$H52=0," ",MIAMI!$H52)</f>
        <v xml:space="preserve"> </v>
      </c>
      <c r="V53" s="51" t="str">
        <f>IF('NORTH FLORIDA'!$H52=0," ",'NORTH FLORIDA'!$H52)</f>
        <v xml:space="preserve"> </v>
      </c>
      <c r="W53" s="51" t="str">
        <f>IF('NORTHWEST FLORIDA'!$H52=0," ",'NORTHWEST FLORIDA'!$H52)</f>
        <v xml:space="preserve"> </v>
      </c>
      <c r="X53" s="51" t="str">
        <f>IF('PALM BEACH'!$H52=0," ",'PALM BEACH'!$H52)</f>
        <v xml:space="preserve"> </v>
      </c>
      <c r="Y53" s="51" t="str">
        <f>IF(PASCO!$H52=0," ",PASCO!$H52)</f>
        <v xml:space="preserve"> </v>
      </c>
      <c r="Z53" s="51" t="str">
        <f>IF(PENSACOLA!$H52=0," ",PENSACOLA!$H52)</f>
        <v xml:space="preserve"> </v>
      </c>
      <c r="AA53" s="51" t="str">
        <f>IF(POLK!$H52=0," ",POLK!$H52)</f>
        <v xml:space="preserve"> </v>
      </c>
      <c r="AB53" s="51" t="str">
        <f>IF('ST JOHNS'!$H52=0," ",'ST JOHNS'!$H52)</f>
        <v xml:space="preserve"> </v>
      </c>
      <c r="AC53" s="51" t="str">
        <f>IF('ST PETE'!$H52=0," ",'ST PETE'!$H52)</f>
        <v>Yes</v>
      </c>
      <c r="AD53" s="51" t="str">
        <f>IF('SANTA FE'!$H52=0," ",'SANTA FE'!$H52)</f>
        <v xml:space="preserve"> </v>
      </c>
      <c r="AE53" s="51" t="str">
        <f>IF(SEMINOLE!$H52=0," ",SEMINOLE!$H52)</f>
        <v>No</v>
      </c>
      <c r="AF53" s="51" t="str">
        <f>IF('SOUTH FLORIDA'!$H52=0," ",'SOUTH FLORIDA'!$H52)</f>
        <v xml:space="preserve"> </v>
      </c>
      <c r="AG53" s="51" t="str">
        <f>IF(TALLAHASSEE!$H52=0," ",TALLAHASSEE!$H52)</f>
        <v xml:space="preserve"> </v>
      </c>
      <c r="AH53" s="51" t="str">
        <f>IF(VALENCIA!$H52=0," ",VALENCIA!$H52)</f>
        <v xml:space="preserve"> </v>
      </c>
      <c r="AI53" s="49" t="s">
        <v>15</v>
      </c>
      <c r="AK53" s="32">
        <f t="shared" si="1"/>
        <v>2</v>
      </c>
      <c r="AL53" s="32">
        <f t="shared" si="2"/>
        <v>2</v>
      </c>
      <c r="AM53" s="32">
        <f t="shared" si="3"/>
        <v>1</v>
      </c>
      <c r="AN53" s="32">
        <f t="shared" si="4"/>
        <v>5</v>
      </c>
      <c r="AO53" s="56">
        <f t="shared" si="5"/>
        <v>0.4</v>
      </c>
      <c r="AP53" s="58">
        <f t="shared" si="6"/>
        <v>0.4</v>
      </c>
      <c r="AQ53" s="58">
        <f t="shared" si="7"/>
        <v>0.2</v>
      </c>
    </row>
    <row r="54" spans="1:43" ht="15.75" x14ac:dyDescent="0.25">
      <c r="A54" s="10"/>
      <c r="B54" s="10"/>
      <c r="C54" s="11" t="s">
        <v>104</v>
      </c>
      <c r="D54" s="10"/>
      <c r="E54" s="10"/>
      <c r="F54" s="10" t="s">
        <v>105</v>
      </c>
      <c r="G54" s="51" t="str">
        <f>IF(EASTERN!H53=0," ",EASTERN!H53)</f>
        <v xml:space="preserve"> </v>
      </c>
      <c r="H54" s="51" t="str">
        <f>IF(BROWARD!$H53=0," ",BROWARD!$H53)</f>
        <v xml:space="preserve"> </v>
      </c>
      <c r="I54" s="51" t="str">
        <f>IF(CENTRAL!$H53=0," ",CENTRAL!$H53)</f>
        <v xml:space="preserve"> </v>
      </c>
      <c r="J54" s="51" t="str">
        <f>IF(CHIPOLA!$H53=0," ",CHIPOLA!$H53)</f>
        <v>Yes</v>
      </c>
      <c r="K54" s="51" t="str">
        <f>IF(DAYTONA!$H53=0," ",DAYTONA!$H53)</f>
        <v>Yes</v>
      </c>
      <c r="L54" s="51" t="str">
        <f>IF(SOUTHWESTERN!$H53=0," ",SOUTHWESTERN!$H53)</f>
        <v xml:space="preserve"> </v>
      </c>
      <c r="M54" s="51" t="str">
        <f>IF('FSC JAX'!$H53=0," ",'FSC JAX'!$H53)</f>
        <v xml:space="preserve"> </v>
      </c>
      <c r="N54" s="51" t="str">
        <f>IF('FL KEYS'!$H53=0," ",'FL KEYS'!$H53)</f>
        <v xml:space="preserve"> </v>
      </c>
      <c r="O54" s="51" t="str">
        <f>IF('GULF COAST'!$H53=0," ",'GULF COAST'!$H53)</f>
        <v xml:space="preserve"> </v>
      </c>
      <c r="P54" s="51" t="str">
        <f>IF(HILLSBOROUGH!$H53=0," ",HILLSBOROUGH!$H53)</f>
        <v>No</v>
      </c>
      <c r="Q54" s="51" t="str">
        <f>IF('INDIAN RIVER'!$H53=0," ",'INDIAN RIVER'!$H53)</f>
        <v xml:space="preserve"> </v>
      </c>
      <c r="R54" s="51" t="str">
        <f>IF(GATEWAY!$H53=0," ",GATEWAY!$H53)</f>
        <v xml:space="preserve"> </v>
      </c>
      <c r="S54" s="51" t="str">
        <f>IF('LAKE SUMTER'!$H53=0," ",'LAKE SUMTER'!$H53)</f>
        <v xml:space="preserve"> </v>
      </c>
      <c r="T54" s="51" t="str">
        <f>IF('SCF MANATEE'!$H53=0," ",'SCF MANATEE'!$H53)</f>
        <v>Yes</v>
      </c>
      <c r="U54" s="51" t="str">
        <f>IF(MIAMI!$H53=0," ",MIAMI!$H53)</f>
        <v>Yes</v>
      </c>
      <c r="V54" s="51" t="str">
        <f>IF('NORTH FLORIDA'!$H53=0," ",'NORTH FLORIDA'!$H53)</f>
        <v xml:space="preserve"> </v>
      </c>
      <c r="W54" s="51" t="str">
        <f>IF('NORTHWEST FLORIDA'!$H53=0," ",'NORTHWEST FLORIDA'!$H53)</f>
        <v xml:space="preserve"> </v>
      </c>
      <c r="X54" s="51" t="str">
        <f>IF('PALM BEACH'!$H53=0," ",'PALM BEACH'!$H53)</f>
        <v>Yes</v>
      </c>
      <c r="Y54" s="51" t="str">
        <f>IF(PASCO!$H53=0," ",PASCO!$H53)</f>
        <v xml:space="preserve"> </v>
      </c>
      <c r="Z54" s="51" t="str">
        <f>IF(PENSACOLA!$H53=0," ",PENSACOLA!$H53)</f>
        <v xml:space="preserve"> </v>
      </c>
      <c r="AA54" s="51" t="str">
        <f>IF(POLK!$H53=0," ",POLK!$H53)</f>
        <v xml:space="preserve"> </v>
      </c>
      <c r="AB54" s="51" t="str">
        <f>IF('ST JOHNS'!$H53=0," ",'ST JOHNS'!$H53)</f>
        <v xml:space="preserve"> </v>
      </c>
      <c r="AC54" s="51" t="str">
        <f>IF('ST PETE'!$H53=0," ",'ST PETE'!$H53)</f>
        <v>Yes</v>
      </c>
      <c r="AD54" s="51" t="str">
        <f>IF('SANTA FE'!$H53=0," ",'SANTA FE'!$H53)</f>
        <v xml:space="preserve"> </v>
      </c>
      <c r="AE54" s="51" t="str">
        <f>IF(SEMINOLE!$H53=0," ",SEMINOLE!$H53)</f>
        <v xml:space="preserve"> </v>
      </c>
      <c r="AF54" s="51" t="str">
        <f>IF('SOUTH FLORIDA'!$H53=0," ",'SOUTH FLORIDA'!$H53)</f>
        <v xml:space="preserve"> </v>
      </c>
      <c r="AG54" s="51" t="str">
        <f>IF(TALLAHASSEE!$H53=0," ",TALLAHASSEE!$H53)</f>
        <v xml:space="preserve"> </v>
      </c>
      <c r="AH54" s="51" t="str">
        <f>IF(VALENCIA!$H53=0," ",VALENCIA!$H53)</f>
        <v>Yes</v>
      </c>
      <c r="AI54" s="49" t="s">
        <v>15</v>
      </c>
      <c r="AK54" s="32">
        <f t="shared" si="1"/>
        <v>7</v>
      </c>
      <c r="AL54" s="32">
        <f t="shared" si="2"/>
        <v>1</v>
      </c>
      <c r="AM54" s="32">
        <f t="shared" si="3"/>
        <v>0</v>
      </c>
      <c r="AN54" s="32">
        <f t="shared" si="4"/>
        <v>8</v>
      </c>
      <c r="AO54" s="56">
        <f t="shared" si="5"/>
        <v>0.875</v>
      </c>
      <c r="AP54" s="58">
        <f t="shared" si="6"/>
        <v>0.125</v>
      </c>
      <c r="AQ54" s="58">
        <f t="shared" si="7"/>
        <v>0</v>
      </c>
    </row>
    <row r="55" spans="1:43" ht="15.75" x14ac:dyDescent="0.25">
      <c r="A55" s="10"/>
      <c r="B55" s="10"/>
      <c r="C55" s="11" t="s">
        <v>106</v>
      </c>
      <c r="D55" s="10"/>
      <c r="E55" s="10"/>
      <c r="F55" s="10" t="s">
        <v>107</v>
      </c>
      <c r="G55" s="51" t="str">
        <f>IF(EASTERN!H54=0," ",EASTERN!H54)</f>
        <v xml:space="preserve"> </v>
      </c>
      <c r="H55" s="51" t="str">
        <f>IF(BROWARD!$H54=0," ",BROWARD!$H54)</f>
        <v>Partial</v>
      </c>
      <c r="I55" s="51" t="str">
        <f>IF(CENTRAL!$H54=0," ",CENTRAL!$H54)</f>
        <v xml:space="preserve"> </v>
      </c>
      <c r="J55" s="51" t="str">
        <f>IF(CHIPOLA!$H54=0," ",CHIPOLA!$H54)</f>
        <v>No</v>
      </c>
      <c r="K55" s="51" t="str">
        <f>IF(DAYTONA!$H54=0," ",DAYTONA!$H54)</f>
        <v>Yes</v>
      </c>
      <c r="L55" s="51" t="str">
        <f>IF(SOUTHWESTERN!$H54=0," ",SOUTHWESTERN!$H54)</f>
        <v>Yes</v>
      </c>
      <c r="M55" s="51" t="str">
        <f>IF('FSC JAX'!$H54=0," ",'FSC JAX'!$H54)</f>
        <v>No</v>
      </c>
      <c r="N55" s="51" t="str">
        <f>IF('FL KEYS'!$H54=0," ",'FL KEYS'!$H54)</f>
        <v xml:space="preserve"> </v>
      </c>
      <c r="O55" s="51" t="str">
        <f>IF('GULF COAST'!$H54=0," ",'GULF COAST'!$H54)</f>
        <v>No</v>
      </c>
      <c r="P55" s="51" t="str">
        <f>IF(HILLSBOROUGH!$H54=0," ",HILLSBOROUGH!$H54)</f>
        <v>No</v>
      </c>
      <c r="Q55" s="51" t="str">
        <f>IF('INDIAN RIVER'!$H54=0," ",'INDIAN RIVER'!$H54)</f>
        <v>No</v>
      </c>
      <c r="R55" s="51" t="str">
        <f>IF(GATEWAY!$H54=0," ",GATEWAY!$H54)</f>
        <v>No</v>
      </c>
      <c r="S55" s="51" t="str">
        <f>IF('LAKE SUMTER'!$H54=0," ",'LAKE SUMTER'!$H54)</f>
        <v>No</v>
      </c>
      <c r="T55" s="51" t="str">
        <f>IF('SCF MANATEE'!$H54=0," ",'SCF MANATEE'!$H54)</f>
        <v>Partial</v>
      </c>
      <c r="U55" s="51" t="str">
        <f>IF(MIAMI!$H54=0," ",MIAMI!$H54)</f>
        <v>No</v>
      </c>
      <c r="V55" s="51" t="str">
        <f>IF('NORTH FLORIDA'!$H54=0," ",'NORTH FLORIDA'!$H54)</f>
        <v>No</v>
      </c>
      <c r="W55" s="51" t="str">
        <f>IF('NORTHWEST FLORIDA'!$H54=0," ",'NORTHWEST FLORIDA'!$H54)</f>
        <v xml:space="preserve"> </v>
      </c>
      <c r="X55" s="51" t="str">
        <f>IF('PALM BEACH'!$H54=0," ",'PALM BEACH'!$H54)</f>
        <v xml:space="preserve"> </v>
      </c>
      <c r="Y55" s="51" t="str">
        <f>IF(PASCO!$H54=0," ",PASCO!$H54)</f>
        <v>No</v>
      </c>
      <c r="Z55" s="51" t="str">
        <f>IF(PENSACOLA!$H54=0," ",PENSACOLA!$H54)</f>
        <v>yes</v>
      </c>
      <c r="AA55" s="51" t="str">
        <f>IF(POLK!$H54=0," ",POLK!$H54)</f>
        <v>No</v>
      </c>
      <c r="AB55" s="51" t="str">
        <f>IF('ST JOHNS'!$H54=0," ",'ST JOHNS'!$H54)</f>
        <v xml:space="preserve"> </v>
      </c>
      <c r="AC55" s="51" t="str">
        <f>IF('ST PETE'!$H54=0," ",'ST PETE'!$H54)</f>
        <v>Yes</v>
      </c>
      <c r="AD55" s="51" t="str">
        <f>IF('SANTA FE'!$H54=0," ",'SANTA FE'!$H54)</f>
        <v>no</v>
      </c>
      <c r="AE55" s="51" t="str">
        <f>IF(SEMINOLE!$H54=0," ",SEMINOLE!$H54)</f>
        <v xml:space="preserve"> </v>
      </c>
      <c r="AF55" s="51" t="str">
        <f>IF('SOUTH FLORIDA'!$H54=0," ",'SOUTH FLORIDA'!$H54)</f>
        <v>No</v>
      </c>
      <c r="AG55" s="51" t="str">
        <f>IF(TALLAHASSEE!$H54=0," ",TALLAHASSEE!$H54)</f>
        <v>No</v>
      </c>
      <c r="AH55" s="51" t="str">
        <f>IF(VALENCIA!$H54=0," ",VALENCIA!$H54)</f>
        <v>No</v>
      </c>
      <c r="AI55" s="49" t="s">
        <v>24</v>
      </c>
      <c r="AK55" s="32">
        <f t="shared" si="1"/>
        <v>4</v>
      </c>
      <c r="AL55" s="32">
        <f t="shared" si="2"/>
        <v>15</v>
      </c>
      <c r="AM55" s="32">
        <f t="shared" si="3"/>
        <v>2</v>
      </c>
      <c r="AN55" s="32">
        <f t="shared" si="4"/>
        <v>21</v>
      </c>
      <c r="AO55" s="58">
        <f t="shared" si="5"/>
        <v>0.19047619047619047</v>
      </c>
      <c r="AP55" s="56">
        <f t="shared" si="6"/>
        <v>0.7142857142857143</v>
      </c>
      <c r="AQ55" s="58">
        <f t="shared" si="7"/>
        <v>9.5238095238095233E-2</v>
      </c>
    </row>
    <row r="56" spans="1:43" ht="15.75" x14ac:dyDescent="0.25">
      <c r="A56" s="10"/>
      <c r="B56" s="10"/>
      <c r="C56" s="11" t="s">
        <v>108</v>
      </c>
      <c r="D56" s="10"/>
      <c r="E56" s="10"/>
      <c r="F56" s="10" t="s">
        <v>109</v>
      </c>
      <c r="G56" s="51" t="str">
        <f>IF(EASTERN!H55=0," ",EASTERN!H55)</f>
        <v xml:space="preserve"> </v>
      </c>
      <c r="H56" s="51" t="str">
        <f>IF(BROWARD!$H55=0," ",BROWARD!$H55)</f>
        <v xml:space="preserve"> </v>
      </c>
      <c r="I56" s="51" t="str">
        <f>IF(CENTRAL!$H55=0," ",CENTRAL!$H55)</f>
        <v>no</v>
      </c>
      <c r="J56" s="51" t="str">
        <f>IF(CHIPOLA!$H55=0," ",CHIPOLA!$H55)</f>
        <v>No</v>
      </c>
      <c r="K56" s="51" t="str">
        <f>IF(DAYTONA!$H55=0," ",DAYTONA!$H55)</f>
        <v xml:space="preserve"> </v>
      </c>
      <c r="L56" s="51" t="str">
        <f>IF(SOUTHWESTERN!$H55=0," ",SOUTHWESTERN!$H55)</f>
        <v>No</v>
      </c>
      <c r="M56" s="51" t="str">
        <f>IF('FSC JAX'!$H55=0," ",'FSC JAX'!$H55)</f>
        <v>No</v>
      </c>
      <c r="N56" s="51" t="str">
        <f>IF('FL KEYS'!$H55=0," ",'FL KEYS'!$H55)</f>
        <v>NO</v>
      </c>
      <c r="O56" s="51" t="str">
        <f>IF('GULF COAST'!$H55=0," ",'GULF COAST'!$H55)</f>
        <v>No</v>
      </c>
      <c r="P56" s="51" t="str">
        <f>IF(HILLSBOROUGH!$H55=0," ",HILLSBOROUGH!$H55)</f>
        <v>No</v>
      </c>
      <c r="Q56" s="51" t="str">
        <f>IF('INDIAN RIVER'!$H55=0," ",'INDIAN RIVER'!$H55)</f>
        <v>No</v>
      </c>
      <c r="R56" s="51" t="str">
        <f>IF(GATEWAY!$H55=0," ",GATEWAY!$H55)</f>
        <v xml:space="preserve"> </v>
      </c>
      <c r="S56" s="51" t="str">
        <f>IF('LAKE SUMTER'!$H55=0," ",'LAKE SUMTER'!$H55)</f>
        <v>No</v>
      </c>
      <c r="T56" s="51" t="str">
        <f>IF('SCF MANATEE'!$H55=0," ",'SCF MANATEE'!$H55)</f>
        <v>Partial</v>
      </c>
      <c r="U56" s="51" t="str">
        <f>IF(MIAMI!$H55=0," ",MIAMI!$H55)</f>
        <v>No</v>
      </c>
      <c r="V56" s="51" t="str">
        <f>IF('NORTH FLORIDA'!$H55=0," ",'NORTH FLORIDA'!$H55)</f>
        <v>No</v>
      </c>
      <c r="W56" s="51" t="str">
        <f>IF('NORTHWEST FLORIDA'!$H55=0," ",'NORTHWEST FLORIDA'!$H55)</f>
        <v xml:space="preserve"> </v>
      </c>
      <c r="X56" s="51" t="str">
        <f>IF('PALM BEACH'!$H55=0," ",'PALM BEACH'!$H55)</f>
        <v xml:space="preserve"> </v>
      </c>
      <c r="Y56" s="51" t="str">
        <f>IF(PASCO!$H55=0," ",PASCO!$H55)</f>
        <v>No</v>
      </c>
      <c r="Z56" s="51" t="str">
        <f>IF(PENSACOLA!$H55=0," ",PENSACOLA!$H55)</f>
        <v>no</v>
      </c>
      <c r="AA56" s="51" t="str">
        <f>IF(POLK!$H55=0," ",POLK!$H55)</f>
        <v>No</v>
      </c>
      <c r="AB56" s="51" t="str">
        <f>IF('ST JOHNS'!$H55=0," ",'ST JOHNS'!$H55)</f>
        <v xml:space="preserve"> </v>
      </c>
      <c r="AC56" s="51" t="str">
        <f>IF('ST PETE'!$H55=0," ",'ST PETE'!$H55)</f>
        <v>Yes</v>
      </c>
      <c r="AD56" s="51" t="str">
        <f>IF('SANTA FE'!$H55=0," ",'SANTA FE'!$H55)</f>
        <v>no</v>
      </c>
      <c r="AE56" s="51" t="str">
        <f>IF(SEMINOLE!$H55=0," ",SEMINOLE!$H55)</f>
        <v xml:space="preserve"> </v>
      </c>
      <c r="AF56" s="51" t="str">
        <f>IF('SOUTH FLORIDA'!$H55=0," ",'SOUTH FLORIDA'!$H55)</f>
        <v>No</v>
      </c>
      <c r="AG56" s="51" t="str">
        <f>IF(TALLAHASSEE!$H55=0," ",TALLAHASSEE!$H55)</f>
        <v>No</v>
      </c>
      <c r="AH56" s="51" t="str">
        <f>IF(VALENCIA!$H55=0," ",VALENCIA!$H55)</f>
        <v xml:space="preserve"> </v>
      </c>
      <c r="AI56" s="49" t="s">
        <v>24</v>
      </c>
      <c r="AK56" s="32">
        <f t="shared" si="1"/>
        <v>1</v>
      </c>
      <c r="AL56" s="32">
        <f t="shared" si="2"/>
        <v>17</v>
      </c>
      <c r="AM56" s="32">
        <f t="shared" si="3"/>
        <v>1</v>
      </c>
      <c r="AN56" s="32">
        <f t="shared" si="4"/>
        <v>19</v>
      </c>
      <c r="AO56" s="58">
        <f t="shared" si="5"/>
        <v>5.2631578947368418E-2</v>
      </c>
      <c r="AP56" s="56">
        <f t="shared" si="6"/>
        <v>0.89473684210526316</v>
      </c>
      <c r="AQ56" s="58">
        <f t="shared" si="7"/>
        <v>5.2631578947368418E-2</v>
      </c>
    </row>
    <row r="57" spans="1:43" ht="15.75" x14ac:dyDescent="0.25">
      <c r="A57" s="10"/>
      <c r="B57" s="10"/>
      <c r="C57" s="11" t="s">
        <v>110</v>
      </c>
      <c r="D57" s="10"/>
      <c r="E57" s="10"/>
      <c r="F57" s="10" t="s">
        <v>111</v>
      </c>
      <c r="G57" s="51" t="str">
        <f>IF(EASTERN!H56=0," ",EASTERN!H56)</f>
        <v xml:space="preserve"> </v>
      </c>
      <c r="H57" s="51" t="str">
        <f>IF(BROWARD!$H56=0," ",BROWARD!$H56)</f>
        <v xml:space="preserve"> </v>
      </c>
      <c r="I57" s="51" t="str">
        <f>IF(CENTRAL!$H56=0," ",CENTRAL!$H56)</f>
        <v>no</v>
      </c>
      <c r="J57" s="51" t="str">
        <f>IF(CHIPOLA!$H56=0," ",CHIPOLA!$H56)</f>
        <v>No</v>
      </c>
      <c r="K57" s="51" t="str">
        <f>IF(DAYTONA!$H56=0," ",DAYTONA!$H56)</f>
        <v>Yes</v>
      </c>
      <c r="L57" s="51" t="str">
        <f>IF(SOUTHWESTERN!$H56=0," ",SOUTHWESTERN!$H56)</f>
        <v xml:space="preserve"> </v>
      </c>
      <c r="M57" s="51" t="str">
        <f>IF('FSC JAX'!$H56=0," ",'FSC JAX'!$H56)</f>
        <v xml:space="preserve"> </v>
      </c>
      <c r="N57" s="51" t="str">
        <f>IF('FL KEYS'!$H56=0," ",'FL KEYS'!$H56)</f>
        <v>YES</v>
      </c>
      <c r="O57" s="51" t="str">
        <f>IF('GULF COAST'!$H56=0," ",'GULF COAST'!$H56)</f>
        <v xml:space="preserve"> </v>
      </c>
      <c r="P57" s="51" t="str">
        <f>IF(HILLSBOROUGH!$H56=0," ",HILLSBOROUGH!$H56)</f>
        <v>No</v>
      </c>
      <c r="Q57" s="51" t="str">
        <f>IF('INDIAN RIVER'!$H56=0," ",'INDIAN RIVER'!$H56)</f>
        <v xml:space="preserve"> </v>
      </c>
      <c r="R57" s="51" t="str">
        <f>IF(GATEWAY!$H56=0," ",GATEWAY!$H56)</f>
        <v xml:space="preserve"> </v>
      </c>
      <c r="S57" s="51" t="str">
        <f>IF('LAKE SUMTER'!$H56=0," ",'LAKE SUMTER'!$H56)</f>
        <v>No</v>
      </c>
      <c r="T57" s="51" t="str">
        <f>IF('SCF MANATEE'!$H56=0," ",'SCF MANATEE'!$H56)</f>
        <v>Partial</v>
      </c>
      <c r="U57" s="51" t="str">
        <f>IF(MIAMI!$H56=0," ",MIAMI!$H56)</f>
        <v>No</v>
      </c>
      <c r="V57" s="51" t="str">
        <f>IF('NORTH FLORIDA'!$H56=0," ",'NORTH FLORIDA'!$H56)</f>
        <v>No</v>
      </c>
      <c r="W57" s="51" t="str">
        <f>IF('NORTHWEST FLORIDA'!$H56=0," ",'NORTHWEST FLORIDA'!$H56)</f>
        <v>No</v>
      </c>
      <c r="X57" s="51" t="str">
        <f>IF('PALM BEACH'!$H56=0," ",'PALM BEACH'!$H56)</f>
        <v>No</v>
      </c>
      <c r="Y57" s="51" t="str">
        <f>IF(PASCO!$H56=0," ",PASCO!$H56)</f>
        <v>No</v>
      </c>
      <c r="Z57" s="51" t="str">
        <f>IF(PENSACOLA!$H56=0," ",PENSACOLA!$H56)</f>
        <v>no</v>
      </c>
      <c r="AA57" s="51" t="str">
        <f>IF(POLK!$H56=0," ",POLK!$H56)</f>
        <v xml:space="preserve"> </v>
      </c>
      <c r="AB57" s="51" t="str">
        <f>IF('ST JOHNS'!$H56=0," ",'ST JOHNS'!$H56)</f>
        <v xml:space="preserve"> </v>
      </c>
      <c r="AC57" s="51" t="str">
        <f>IF('ST PETE'!$H56=0," ",'ST PETE'!$H56)</f>
        <v>Partial</v>
      </c>
      <c r="AD57" s="51" t="str">
        <f>IF('SANTA FE'!$H56=0," ",'SANTA FE'!$H56)</f>
        <v xml:space="preserve"> </v>
      </c>
      <c r="AE57" s="51" t="str">
        <f>IF(SEMINOLE!$H56=0," ",SEMINOLE!$H56)</f>
        <v xml:space="preserve"> </v>
      </c>
      <c r="AF57" s="51" t="str">
        <f>IF('SOUTH FLORIDA'!$H56=0," ",'SOUTH FLORIDA'!$H56)</f>
        <v xml:space="preserve"> </v>
      </c>
      <c r="AG57" s="51" t="str">
        <f>IF(TALLAHASSEE!$H56=0," ",TALLAHASSEE!$H56)</f>
        <v xml:space="preserve"> </v>
      </c>
      <c r="AH57" s="51" t="str">
        <f>IF(VALENCIA!$H56=0," ",VALENCIA!$H56)</f>
        <v xml:space="preserve"> </v>
      </c>
      <c r="AI57" s="49" t="s">
        <v>24</v>
      </c>
      <c r="AK57" s="32">
        <f t="shared" si="1"/>
        <v>2</v>
      </c>
      <c r="AL57" s="32">
        <f t="shared" si="2"/>
        <v>10</v>
      </c>
      <c r="AM57" s="32">
        <f t="shared" si="3"/>
        <v>2</v>
      </c>
      <c r="AN57" s="32">
        <f t="shared" si="4"/>
        <v>14</v>
      </c>
      <c r="AO57" s="58">
        <f t="shared" si="5"/>
        <v>0.14285714285714285</v>
      </c>
      <c r="AP57" s="56">
        <f t="shared" si="6"/>
        <v>0.7142857142857143</v>
      </c>
      <c r="AQ57" s="58">
        <f t="shared" si="7"/>
        <v>0.14285714285714285</v>
      </c>
    </row>
    <row r="58" spans="1:43" ht="15.75" x14ac:dyDescent="0.25">
      <c r="A58" s="10"/>
      <c r="B58" s="10"/>
      <c r="C58" s="11" t="s">
        <v>112</v>
      </c>
      <c r="D58" s="10"/>
      <c r="E58" s="10"/>
      <c r="F58" s="10" t="s">
        <v>113</v>
      </c>
      <c r="G58" s="51" t="str">
        <f>IF(EASTERN!H57=0," ",EASTERN!H57)</f>
        <v>No</v>
      </c>
      <c r="H58" s="51" t="str">
        <f>IF(BROWARD!$H57=0," ",BROWARD!$H57)</f>
        <v xml:space="preserve"> </v>
      </c>
      <c r="I58" s="51" t="str">
        <f>IF(CENTRAL!$H57=0," ",CENTRAL!$H57)</f>
        <v>no</v>
      </c>
      <c r="J58" s="51" t="str">
        <f>IF(CHIPOLA!$H57=0," ",CHIPOLA!$H57)</f>
        <v>No</v>
      </c>
      <c r="K58" s="51" t="str">
        <f>IF(DAYTONA!$H57=0," ",DAYTONA!$H57)</f>
        <v>No</v>
      </c>
      <c r="L58" s="51" t="str">
        <f>IF(SOUTHWESTERN!$H57=0," ",SOUTHWESTERN!$H57)</f>
        <v xml:space="preserve"> </v>
      </c>
      <c r="M58" s="51" t="str">
        <f>IF('FSC JAX'!$H57=0," ",'FSC JAX'!$H57)</f>
        <v xml:space="preserve"> </v>
      </c>
      <c r="N58" s="51" t="str">
        <f>IF('FL KEYS'!$H57=0," ",'FL KEYS'!$H57)</f>
        <v xml:space="preserve"> </v>
      </c>
      <c r="O58" s="51" t="str">
        <f>IF('GULF COAST'!$H57=0," ",'GULF COAST'!$H57)</f>
        <v xml:space="preserve"> </v>
      </c>
      <c r="P58" s="51" t="str">
        <f>IF(HILLSBOROUGH!$H57=0," ",HILLSBOROUGH!$H57)</f>
        <v xml:space="preserve"> </v>
      </c>
      <c r="Q58" s="51" t="str">
        <f>IF('INDIAN RIVER'!$H57=0," ",'INDIAN RIVER'!$H57)</f>
        <v>No</v>
      </c>
      <c r="R58" s="51" t="str">
        <f>IF(GATEWAY!$H57=0," ",GATEWAY!$H57)</f>
        <v xml:space="preserve"> </v>
      </c>
      <c r="S58" s="51" t="str">
        <f>IF('LAKE SUMTER'!$H57=0," ",'LAKE SUMTER'!$H57)</f>
        <v>No</v>
      </c>
      <c r="T58" s="51" t="str">
        <f>IF('SCF MANATEE'!$H57=0," ",'SCF MANATEE'!$H57)</f>
        <v>Partial</v>
      </c>
      <c r="U58" s="51" t="str">
        <f>IF(MIAMI!$H57=0," ",MIAMI!$H57)</f>
        <v>No</v>
      </c>
      <c r="V58" s="51" t="str">
        <f>IF('NORTH FLORIDA'!$H57=0," ",'NORTH FLORIDA'!$H57)</f>
        <v xml:space="preserve"> </v>
      </c>
      <c r="W58" s="51" t="str">
        <f>IF('NORTHWEST FLORIDA'!$H57=0," ",'NORTHWEST FLORIDA'!$H57)</f>
        <v>Partial</v>
      </c>
      <c r="X58" s="51" t="str">
        <f>IF('PALM BEACH'!$H57=0," ",'PALM BEACH'!$H57)</f>
        <v xml:space="preserve"> </v>
      </c>
      <c r="Y58" s="51" t="str">
        <f>IF(PASCO!$H57=0," ",PASCO!$H57)</f>
        <v xml:space="preserve"> </v>
      </c>
      <c r="Z58" s="51" t="str">
        <f>IF(PENSACOLA!$H57=0," ",PENSACOLA!$H57)</f>
        <v>no</v>
      </c>
      <c r="AA58" s="51" t="str">
        <f>IF(POLK!$H57=0," ",POLK!$H57)</f>
        <v xml:space="preserve"> </v>
      </c>
      <c r="AB58" s="51" t="str">
        <f>IF('ST JOHNS'!$H57=0," ",'ST JOHNS'!$H57)</f>
        <v xml:space="preserve"> </v>
      </c>
      <c r="AC58" s="51" t="str">
        <f>IF('ST PETE'!$H57=0," ",'ST PETE'!$H57)</f>
        <v>Yes</v>
      </c>
      <c r="AD58" s="51" t="str">
        <f>IF('SANTA FE'!$H57=0," ",'SANTA FE'!$H57)</f>
        <v xml:space="preserve"> </v>
      </c>
      <c r="AE58" s="51" t="str">
        <f>IF(SEMINOLE!$H57=0," ",SEMINOLE!$H57)</f>
        <v xml:space="preserve"> </v>
      </c>
      <c r="AF58" s="51" t="str">
        <f>IF('SOUTH FLORIDA'!$H57=0," ",'SOUTH FLORIDA'!$H57)</f>
        <v xml:space="preserve"> </v>
      </c>
      <c r="AG58" s="51" t="str">
        <f>IF(TALLAHASSEE!$H57=0," ",TALLAHASSEE!$H57)</f>
        <v xml:space="preserve"> </v>
      </c>
      <c r="AH58" s="51" t="str">
        <f>IF(VALENCIA!$H57=0," ",VALENCIA!$H57)</f>
        <v>No</v>
      </c>
      <c r="AI58" s="49" t="s">
        <v>24</v>
      </c>
      <c r="AK58" s="32">
        <f t="shared" si="1"/>
        <v>1</v>
      </c>
      <c r="AL58" s="32">
        <f t="shared" si="2"/>
        <v>9</v>
      </c>
      <c r="AM58" s="32">
        <f t="shared" si="3"/>
        <v>2</v>
      </c>
      <c r="AN58" s="32">
        <f t="shared" si="4"/>
        <v>12</v>
      </c>
      <c r="AO58" s="58">
        <f t="shared" si="5"/>
        <v>8.3333333333333329E-2</v>
      </c>
      <c r="AP58" s="56">
        <f t="shared" si="6"/>
        <v>0.75</v>
      </c>
      <c r="AQ58" s="58">
        <f t="shared" si="7"/>
        <v>0.16666666666666666</v>
      </c>
    </row>
    <row r="59" spans="1:43" ht="15.75" x14ac:dyDescent="0.25">
      <c r="A59" s="10"/>
      <c r="B59" s="10"/>
      <c r="C59" s="11" t="s">
        <v>114</v>
      </c>
      <c r="D59" s="10"/>
      <c r="E59" s="10"/>
      <c r="F59" s="10" t="s">
        <v>115</v>
      </c>
      <c r="G59" s="51" t="str">
        <f>IF(EASTERN!H58=0," ",EASTERN!H58)</f>
        <v xml:space="preserve"> </v>
      </c>
      <c r="H59" s="51" t="str">
        <f>IF(BROWARD!$H58=0," ",BROWARD!$H58)</f>
        <v xml:space="preserve"> </v>
      </c>
      <c r="I59" s="51" t="str">
        <f>IF(CENTRAL!$H58=0," ",CENTRAL!$H58)</f>
        <v xml:space="preserve"> </v>
      </c>
      <c r="J59" s="51" t="str">
        <f>IF(CHIPOLA!$H58=0," ",CHIPOLA!$H58)</f>
        <v xml:space="preserve"> </v>
      </c>
      <c r="K59" s="51" t="str">
        <f>IF(DAYTONA!$H58=0," ",DAYTONA!$H58)</f>
        <v xml:space="preserve"> </v>
      </c>
      <c r="L59" s="51" t="str">
        <f>IF(SOUTHWESTERN!$H58=0," ",SOUTHWESTERN!$H58)</f>
        <v xml:space="preserve"> </v>
      </c>
      <c r="M59" s="51" t="str">
        <f>IF('FSC JAX'!$H58=0," ",'FSC JAX'!$H58)</f>
        <v xml:space="preserve"> </v>
      </c>
      <c r="N59" s="51" t="str">
        <f>IF('FL KEYS'!$H58=0," ",'FL KEYS'!$H58)</f>
        <v xml:space="preserve"> </v>
      </c>
      <c r="O59" s="51" t="str">
        <f>IF('GULF COAST'!$H58=0," ",'GULF COAST'!$H58)</f>
        <v xml:space="preserve"> </v>
      </c>
      <c r="P59" s="51" t="str">
        <f>IF(HILLSBOROUGH!$H58=0," ",HILLSBOROUGH!$H58)</f>
        <v>No</v>
      </c>
      <c r="Q59" s="51" t="str">
        <f>IF('INDIAN RIVER'!$H58=0," ",'INDIAN RIVER'!$H58)</f>
        <v xml:space="preserve"> </v>
      </c>
      <c r="R59" s="51" t="str">
        <f>IF(GATEWAY!$H58=0," ",GATEWAY!$H58)</f>
        <v xml:space="preserve"> </v>
      </c>
      <c r="S59" s="51" t="str">
        <f>IF('LAKE SUMTER'!$H58=0," ",'LAKE SUMTER'!$H58)</f>
        <v xml:space="preserve"> </v>
      </c>
      <c r="T59" s="51" t="str">
        <f>IF('SCF MANATEE'!$H58=0," ",'SCF MANATEE'!$H58)</f>
        <v xml:space="preserve"> </v>
      </c>
      <c r="U59" s="51" t="str">
        <f>IF(MIAMI!$H58=0," ",MIAMI!$H58)</f>
        <v>No</v>
      </c>
      <c r="V59" s="51" t="str">
        <f>IF('NORTH FLORIDA'!$H58=0," ",'NORTH FLORIDA'!$H58)</f>
        <v xml:space="preserve"> </v>
      </c>
      <c r="W59" s="51" t="str">
        <f>IF('NORTHWEST FLORIDA'!$H58=0," ",'NORTHWEST FLORIDA'!$H58)</f>
        <v xml:space="preserve"> </v>
      </c>
      <c r="X59" s="51" t="str">
        <f>IF('PALM BEACH'!$H58=0," ",'PALM BEACH'!$H58)</f>
        <v xml:space="preserve"> </v>
      </c>
      <c r="Y59" s="51" t="str">
        <f>IF(PASCO!$H58=0," ",PASCO!$H58)</f>
        <v xml:space="preserve"> </v>
      </c>
      <c r="Z59" s="51" t="str">
        <f>IF(PENSACOLA!$H58=0," ",PENSACOLA!$H58)</f>
        <v xml:space="preserve"> </v>
      </c>
      <c r="AA59" s="51" t="str">
        <f>IF(POLK!$H58=0," ",POLK!$H58)</f>
        <v xml:space="preserve"> </v>
      </c>
      <c r="AB59" s="51" t="str">
        <f>IF('ST JOHNS'!$H58=0," ",'ST JOHNS'!$H58)</f>
        <v xml:space="preserve"> </v>
      </c>
      <c r="AC59" s="51" t="str">
        <f>IF('ST PETE'!$H58=0," ",'ST PETE'!$H58)</f>
        <v xml:space="preserve"> </v>
      </c>
      <c r="AD59" s="51" t="str">
        <f>IF('SANTA FE'!$H58=0," ",'SANTA FE'!$H58)</f>
        <v xml:space="preserve"> </v>
      </c>
      <c r="AE59" s="51" t="str">
        <f>IF(SEMINOLE!$H58=0," ",SEMINOLE!$H58)</f>
        <v xml:space="preserve"> </v>
      </c>
      <c r="AF59" s="51" t="str">
        <f>IF('SOUTH FLORIDA'!$H58=0," ",'SOUTH FLORIDA'!$H58)</f>
        <v xml:space="preserve"> </v>
      </c>
      <c r="AG59" s="51" t="str">
        <f>IF(TALLAHASSEE!$H58=0," ",TALLAHASSEE!$H58)</f>
        <v xml:space="preserve"> </v>
      </c>
      <c r="AH59" s="51" t="str">
        <f>IF(VALENCIA!$H58=0," ",VALENCIA!$H58)</f>
        <v xml:space="preserve"> </v>
      </c>
      <c r="AI59" s="49" t="s">
        <v>24</v>
      </c>
      <c r="AK59" s="32">
        <f t="shared" si="1"/>
        <v>0</v>
      </c>
      <c r="AL59" s="32">
        <f t="shared" si="2"/>
        <v>2</v>
      </c>
      <c r="AM59" s="32">
        <f t="shared" si="3"/>
        <v>0</v>
      </c>
      <c r="AN59" s="32">
        <f t="shared" si="4"/>
        <v>2</v>
      </c>
      <c r="AO59" s="58">
        <f t="shared" si="5"/>
        <v>0</v>
      </c>
      <c r="AP59" s="56">
        <f t="shared" si="6"/>
        <v>1</v>
      </c>
      <c r="AQ59" s="58">
        <f t="shared" si="7"/>
        <v>0</v>
      </c>
    </row>
    <row r="60" spans="1:43" ht="15.75" x14ac:dyDescent="0.25">
      <c r="A60" s="10"/>
      <c r="B60" s="10"/>
      <c r="C60" s="11" t="s">
        <v>116</v>
      </c>
      <c r="D60" s="10"/>
      <c r="E60" s="10"/>
      <c r="F60" s="10" t="s">
        <v>117</v>
      </c>
      <c r="G60" s="51" t="str">
        <f>IF(EASTERN!H59=0," ",EASTERN!H59)</f>
        <v xml:space="preserve"> </v>
      </c>
      <c r="H60" s="51" t="str">
        <f>IF(BROWARD!$H59=0," ",BROWARD!$H59)</f>
        <v xml:space="preserve"> </v>
      </c>
      <c r="I60" s="51" t="str">
        <f>IF(CENTRAL!$H59=0," ",CENTRAL!$H59)</f>
        <v>No</v>
      </c>
      <c r="J60" s="51" t="str">
        <f>IF(CHIPOLA!$H59=0," ",CHIPOLA!$H59)</f>
        <v>No</v>
      </c>
      <c r="K60" s="51" t="str">
        <f>IF(DAYTONA!$H59=0," ",DAYTONA!$H59)</f>
        <v xml:space="preserve"> </v>
      </c>
      <c r="L60" s="51" t="str">
        <f>IF(SOUTHWESTERN!$H59=0," ",SOUTHWESTERN!$H59)</f>
        <v xml:space="preserve"> </v>
      </c>
      <c r="M60" s="51" t="str">
        <f>IF('FSC JAX'!$H59=0," ",'FSC JAX'!$H59)</f>
        <v>No</v>
      </c>
      <c r="N60" s="51" t="str">
        <f>IF('FL KEYS'!$H59=0," ",'FL KEYS'!$H59)</f>
        <v>PARTIAL</v>
      </c>
      <c r="O60" s="51" t="str">
        <f>IF('GULF COAST'!$H59=0," ",'GULF COAST'!$H59)</f>
        <v xml:space="preserve"> </v>
      </c>
      <c r="P60" s="51" t="str">
        <f>IF(HILLSBOROUGH!$H59=0," ",HILLSBOROUGH!$H59)</f>
        <v>No</v>
      </c>
      <c r="Q60" s="51" t="str">
        <f>IF('INDIAN RIVER'!$H59=0," ",'INDIAN RIVER'!$H59)</f>
        <v xml:space="preserve"> </v>
      </c>
      <c r="R60" s="51" t="str">
        <f>IF(GATEWAY!$H59=0," ",GATEWAY!$H59)</f>
        <v xml:space="preserve"> </v>
      </c>
      <c r="S60" s="51" t="str">
        <f>IF('LAKE SUMTER'!$H59=0," ",'LAKE SUMTER'!$H59)</f>
        <v>No</v>
      </c>
      <c r="T60" s="51" t="str">
        <f>IF('SCF MANATEE'!$H59=0," ",'SCF MANATEE'!$H59)</f>
        <v>Partial</v>
      </c>
      <c r="U60" s="51" t="str">
        <f>IF(MIAMI!$H59=0," ",MIAMI!$H59)</f>
        <v xml:space="preserve"> </v>
      </c>
      <c r="V60" s="51" t="str">
        <f>IF('NORTH FLORIDA'!$H59=0," ",'NORTH FLORIDA'!$H59)</f>
        <v>No</v>
      </c>
      <c r="W60" s="51" t="str">
        <f>IF('NORTHWEST FLORIDA'!$H59=0," ",'NORTHWEST FLORIDA'!$H59)</f>
        <v xml:space="preserve"> </v>
      </c>
      <c r="X60" s="51" t="str">
        <f>IF('PALM BEACH'!$H59=0," ",'PALM BEACH'!$H59)</f>
        <v>No</v>
      </c>
      <c r="Y60" s="51" t="str">
        <f>IF(PASCO!$H59=0," ",PASCO!$H59)</f>
        <v xml:space="preserve"> </v>
      </c>
      <c r="Z60" s="51" t="str">
        <f>IF(PENSACOLA!$H59=0," ",PENSACOLA!$H59)</f>
        <v>no</v>
      </c>
      <c r="AA60" s="51" t="str">
        <f>IF(POLK!$H59=0," ",POLK!$H59)</f>
        <v xml:space="preserve"> </v>
      </c>
      <c r="AB60" s="51" t="str">
        <f>IF('ST JOHNS'!$H59=0," ",'ST JOHNS'!$H59)</f>
        <v xml:space="preserve"> </v>
      </c>
      <c r="AC60" s="51" t="str">
        <f>IF('ST PETE'!$H59=0," ",'ST PETE'!$H59)</f>
        <v xml:space="preserve"> </v>
      </c>
      <c r="AD60" s="51" t="str">
        <f>IF('SANTA FE'!$H59=0," ",'SANTA FE'!$H59)</f>
        <v xml:space="preserve"> </v>
      </c>
      <c r="AE60" s="51" t="str">
        <f>IF(SEMINOLE!$H59=0," ",SEMINOLE!$H59)</f>
        <v xml:space="preserve"> </v>
      </c>
      <c r="AF60" s="51" t="str">
        <f>IF('SOUTH FLORIDA'!$H59=0," ",'SOUTH FLORIDA'!$H59)</f>
        <v>Yes</v>
      </c>
      <c r="AG60" s="51" t="str">
        <f>IF(TALLAHASSEE!$H59=0," ",TALLAHASSEE!$H59)</f>
        <v>No</v>
      </c>
      <c r="AH60" s="51" t="str">
        <f>IF(VALENCIA!$H59=0," ",VALENCIA!$H59)</f>
        <v>No</v>
      </c>
      <c r="AI60" s="49" t="s">
        <v>24</v>
      </c>
      <c r="AK60" s="32">
        <f t="shared" si="1"/>
        <v>1</v>
      </c>
      <c r="AL60" s="32">
        <f t="shared" si="2"/>
        <v>10</v>
      </c>
      <c r="AM60" s="32">
        <f t="shared" si="3"/>
        <v>2</v>
      </c>
      <c r="AN60" s="32">
        <f t="shared" si="4"/>
        <v>13</v>
      </c>
      <c r="AO60" s="58">
        <f t="shared" si="5"/>
        <v>7.6923076923076927E-2</v>
      </c>
      <c r="AP60" s="56">
        <f t="shared" si="6"/>
        <v>0.76923076923076927</v>
      </c>
      <c r="AQ60" s="58">
        <f t="shared" si="7"/>
        <v>0.15384615384615385</v>
      </c>
    </row>
    <row r="61" spans="1:43" ht="15.75" x14ac:dyDescent="0.25">
      <c r="A61" s="10"/>
      <c r="B61" s="10"/>
      <c r="C61" s="11" t="s">
        <v>118</v>
      </c>
      <c r="D61" s="10"/>
      <c r="E61" s="10"/>
      <c r="F61" s="10" t="s">
        <v>119</v>
      </c>
      <c r="G61" s="51" t="str">
        <f>IF(EASTERN!H60=0," ",EASTERN!H60)</f>
        <v>No</v>
      </c>
      <c r="H61" s="51" t="str">
        <f>IF(BROWARD!$H60=0," ",BROWARD!$H60)</f>
        <v xml:space="preserve"> </v>
      </c>
      <c r="I61" s="51" t="str">
        <f>IF(CENTRAL!$H60=0," ",CENTRAL!$H60)</f>
        <v xml:space="preserve"> </v>
      </c>
      <c r="J61" s="51" t="str">
        <f>IF(CHIPOLA!$H60=0," ",CHIPOLA!$H60)</f>
        <v xml:space="preserve"> </v>
      </c>
      <c r="K61" s="51" t="str">
        <f>IF(DAYTONA!$H60=0," ",DAYTONA!$H60)</f>
        <v xml:space="preserve"> </v>
      </c>
      <c r="L61" s="51" t="str">
        <f>IF(SOUTHWESTERN!$H60=0," ",SOUTHWESTERN!$H60)</f>
        <v xml:space="preserve"> </v>
      </c>
      <c r="M61" s="51" t="str">
        <f>IF('FSC JAX'!$H60=0," ",'FSC JAX'!$H60)</f>
        <v>Yes</v>
      </c>
      <c r="N61" s="51" t="str">
        <f>IF('FL KEYS'!$H60=0," ",'FL KEYS'!$H60)</f>
        <v xml:space="preserve"> </v>
      </c>
      <c r="O61" s="51" t="str">
        <f>IF('GULF COAST'!$H60=0," ",'GULF COAST'!$H60)</f>
        <v>No</v>
      </c>
      <c r="P61" s="51" t="str">
        <f>IF(HILLSBOROUGH!$H60=0," ",HILLSBOROUGH!$H60)</f>
        <v>No</v>
      </c>
      <c r="Q61" s="51" t="str">
        <f>IF('INDIAN RIVER'!$H60=0," ",'INDIAN RIVER'!$H60)</f>
        <v xml:space="preserve"> </v>
      </c>
      <c r="R61" s="51" t="str">
        <f>IF(GATEWAY!$H60=0," ",GATEWAY!$H60)</f>
        <v xml:space="preserve"> </v>
      </c>
      <c r="S61" s="51" t="str">
        <f>IF('LAKE SUMTER'!$H60=0," ",'LAKE SUMTER'!$H60)</f>
        <v>No</v>
      </c>
      <c r="T61" s="51" t="str">
        <f>IF('SCF MANATEE'!$H60=0," ",'SCF MANATEE'!$H60)</f>
        <v>Partial</v>
      </c>
      <c r="U61" s="51" t="str">
        <f>IF(MIAMI!$H60=0," ",MIAMI!$H60)</f>
        <v>Yes</v>
      </c>
      <c r="V61" s="51" t="str">
        <f>IF('NORTH FLORIDA'!$H60=0," ",'NORTH FLORIDA'!$H60)</f>
        <v xml:space="preserve"> </v>
      </c>
      <c r="W61" s="51" t="str">
        <f>IF('NORTHWEST FLORIDA'!$H60=0," ",'NORTHWEST FLORIDA'!$H60)</f>
        <v xml:space="preserve"> </v>
      </c>
      <c r="X61" s="51" t="str">
        <f>IF('PALM BEACH'!$H60=0," ",'PALM BEACH'!$H60)</f>
        <v>No</v>
      </c>
      <c r="Y61" s="51" t="str">
        <f>IF(PASCO!$H60=0," ",PASCO!$H60)</f>
        <v>no</v>
      </c>
      <c r="Z61" s="51" t="str">
        <f>IF(PENSACOLA!$H60=0," ",PENSACOLA!$H60)</f>
        <v>no</v>
      </c>
      <c r="AA61" s="51" t="str">
        <f>IF(POLK!$H60=0," ",POLK!$H60)</f>
        <v xml:space="preserve"> </v>
      </c>
      <c r="AB61" s="51" t="str">
        <f>IF('ST JOHNS'!$H60=0," ",'ST JOHNS'!$H60)</f>
        <v xml:space="preserve"> </v>
      </c>
      <c r="AC61" s="51" t="str">
        <f>IF('ST PETE'!$H60=0," ",'ST PETE'!$H60)</f>
        <v xml:space="preserve"> </v>
      </c>
      <c r="AD61" s="51" t="str">
        <f>IF('SANTA FE'!$H60=0," ",'SANTA FE'!$H60)</f>
        <v>yes</v>
      </c>
      <c r="AE61" s="51" t="str">
        <f>IF(SEMINOLE!$H60=0," ",SEMINOLE!$H60)</f>
        <v>No</v>
      </c>
      <c r="AF61" s="51" t="str">
        <f>IF('SOUTH FLORIDA'!$H60=0," ",'SOUTH FLORIDA'!$H60)</f>
        <v>Yes</v>
      </c>
      <c r="AG61" s="51" t="str">
        <f>IF(TALLAHASSEE!$H60=0," ",TALLAHASSEE!$H60)</f>
        <v xml:space="preserve"> </v>
      </c>
      <c r="AH61" s="51" t="str">
        <f>IF(VALENCIA!$H60=0," ",VALENCIA!$H60)</f>
        <v xml:space="preserve"> </v>
      </c>
      <c r="AI61" s="49" t="s">
        <v>24</v>
      </c>
      <c r="AK61" s="32">
        <f t="shared" si="1"/>
        <v>4</v>
      </c>
      <c r="AL61" s="32">
        <f t="shared" si="2"/>
        <v>8</v>
      </c>
      <c r="AM61" s="32">
        <f t="shared" si="3"/>
        <v>1</v>
      </c>
      <c r="AN61" s="32">
        <f t="shared" si="4"/>
        <v>13</v>
      </c>
      <c r="AO61" s="58">
        <f t="shared" si="5"/>
        <v>0.30769230769230771</v>
      </c>
      <c r="AP61" s="56">
        <f t="shared" si="6"/>
        <v>0.61538461538461542</v>
      </c>
      <c r="AQ61" s="58">
        <f t="shared" si="7"/>
        <v>7.6923076923076927E-2</v>
      </c>
    </row>
    <row r="62" spans="1:43" ht="15.75" x14ac:dyDescent="0.25">
      <c r="A62" s="10"/>
      <c r="B62" s="10"/>
      <c r="C62" s="11" t="s">
        <v>120</v>
      </c>
      <c r="D62" s="10"/>
      <c r="E62" s="10"/>
      <c r="F62" s="10" t="s">
        <v>121</v>
      </c>
      <c r="G62" s="51" t="str">
        <f>IF(EASTERN!H61=0," ",EASTERN!H61)</f>
        <v>No</v>
      </c>
      <c r="H62" s="51" t="str">
        <f>IF(BROWARD!$H61=0," ",BROWARD!$H61)</f>
        <v xml:space="preserve"> </v>
      </c>
      <c r="I62" s="51" t="str">
        <f>IF(CENTRAL!$H61=0," ",CENTRAL!$H61)</f>
        <v>no</v>
      </c>
      <c r="J62" s="51" t="str">
        <f>IF(CHIPOLA!$H61=0," ",CHIPOLA!$H61)</f>
        <v>Yes</v>
      </c>
      <c r="K62" s="51" t="str">
        <f>IF(DAYTONA!$H61=0," ",DAYTONA!$H61)</f>
        <v>No</v>
      </c>
      <c r="L62" s="51" t="str">
        <f>IF(SOUTHWESTERN!$H61=0," ",SOUTHWESTERN!$H61)</f>
        <v xml:space="preserve"> </v>
      </c>
      <c r="M62" s="51" t="str">
        <f>IF('FSC JAX'!$H61=0," ",'FSC JAX'!$H61)</f>
        <v>No</v>
      </c>
      <c r="N62" s="51" t="str">
        <f>IF('FL KEYS'!$H61=0," ",'FL KEYS'!$H61)</f>
        <v xml:space="preserve"> </v>
      </c>
      <c r="O62" s="51" t="str">
        <f>IF('GULF COAST'!$H61=0," ",'GULF COAST'!$H61)</f>
        <v>Yes</v>
      </c>
      <c r="P62" s="51" t="str">
        <f>IF(HILLSBOROUGH!$H61=0," ",HILLSBOROUGH!$H61)</f>
        <v xml:space="preserve"> </v>
      </c>
      <c r="Q62" s="51" t="str">
        <f>IF('INDIAN RIVER'!$H61=0," ",'INDIAN RIVER'!$H61)</f>
        <v>Yes</v>
      </c>
      <c r="R62" s="51" t="str">
        <f>IF(GATEWAY!$H61=0," ",GATEWAY!$H61)</f>
        <v xml:space="preserve"> </v>
      </c>
      <c r="S62" s="51" t="str">
        <f>IF('LAKE SUMTER'!$H61=0," ",'LAKE SUMTER'!$H61)</f>
        <v>Yes</v>
      </c>
      <c r="T62" s="51" t="str">
        <f>IF('SCF MANATEE'!$H61=0," ",'SCF MANATEE'!$H61)</f>
        <v>Partial</v>
      </c>
      <c r="U62" s="51" t="str">
        <f>IF(MIAMI!$H61=0," ",MIAMI!$H61)</f>
        <v>Yes</v>
      </c>
      <c r="V62" s="51" t="str">
        <f>IF('NORTH FLORIDA'!$H61=0," ",'NORTH FLORIDA'!$H61)</f>
        <v>No</v>
      </c>
      <c r="W62" s="51" t="str">
        <f>IF('NORTHWEST FLORIDA'!$H61=0," ",'NORTHWEST FLORIDA'!$H61)</f>
        <v>No</v>
      </c>
      <c r="X62" s="51" t="str">
        <f>IF('PALM BEACH'!$H61=0," ",'PALM BEACH'!$H61)</f>
        <v>No</v>
      </c>
      <c r="Y62" s="51" t="str">
        <f>IF(PASCO!$H61=0," ",PASCO!$H61)</f>
        <v>Yes</v>
      </c>
      <c r="Z62" s="51" t="str">
        <f>IF(PENSACOLA!$H61=0," ",PENSACOLA!$H61)</f>
        <v>yes</v>
      </c>
      <c r="AA62" s="51" t="str">
        <f>IF(POLK!$H61=0," ",POLK!$H61)</f>
        <v>Yes</v>
      </c>
      <c r="AB62" s="51" t="str">
        <f>IF('ST JOHNS'!$H61=0," ",'ST JOHNS'!$H61)</f>
        <v xml:space="preserve"> </v>
      </c>
      <c r="AC62" s="51" t="str">
        <f>IF('ST PETE'!$H61=0," ",'ST PETE'!$H61)</f>
        <v>Yes</v>
      </c>
      <c r="AD62" s="51" t="str">
        <f>IF('SANTA FE'!$H61=0," ",'SANTA FE'!$H61)</f>
        <v>yes</v>
      </c>
      <c r="AE62" s="51" t="str">
        <f>IF(SEMINOLE!$H61=0," ",SEMINOLE!$H61)</f>
        <v>Yes</v>
      </c>
      <c r="AF62" s="51" t="str">
        <f>IF('SOUTH FLORIDA'!$H61=0," ",'SOUTH FLORIDA'!$H61)</f>
        <v>Yes</v>
      </c>
      <c r="AG62" s="51" t="str">
        <f>IF(TALLAHASSEE!$H61=0," ",TALLAHASSEE!$H61)</f>
        <v>No</v>
      </c>
      <c r="AH62" s="51" t="str">
        <f>IF(VALENCIA!$H61=0," ",VALENCIA!$H61)</f>
        <v>Yes</v>
      </c>
      <c r="AI62" s="49" t="s">
        <v>15</v>
      </c>
      <c r="AK62" s="32">
        <f t="shared" si="1"/>
        <v>13</v>
      </c>
      <c r="AL62" s="32">
        <f t="shared" si="2"/>
        <v>8</v>
      </c>
      <c r="AM62" s="32">
        <f t="shared" si="3"/>
        <v>1</v>
      </c>
      <c r="AN62" s="32">
        <f t="shared" si="4"/>
        <v>22</v>
      </c>
      <c r="AO62" s="56">
        <f t="shared" si="5"/>
        <v>0.59090909090909094</v>
      </c>
      <c r="AP62" s="58">
        <f t="shared" si="6"/>
        <v>0.36363636363636365</v>
      </c>
      <c r="AQ62" s="58">
        <f t="shared" si="7"/>
        <v>4.5454545454545456E-2</v>
      </c>
    </row>
    <row r="63" spans="1:43" ht="15.75" x14ac:dyDescent="0.25">
      <c r="A63" s="10"/>
      <c r="B63" s="10"/>
      <c r="C63" s="11" t="s">
        <v>122</v>
      </c>
      <c r="D63" s="10"/>
      <c r="E63" s="10"/>
      <c r="F63" s="10" t="s">
        <v>123</v>
      </c>
      <c r="G63" s="51" t="str">
        <f>IF(EASTERN!H62=0," ",EASTERN!H62)</f>
        <v>No</v>
      </c>
      <c r="H63" s="51" t="str">
        <f>IF(BROWARD!$H62=0," ",BROWARD!$H62)</f>
        <v>Partial</v>
      </c>
      <c r="I63" s="51" t="str">
        <f>IF(CENTRAL!$H62=0," ",CENTRAL!$H62)</f>
        <v>no</v>
      </c>
      <c r="J63" s="51" t="str">
        <f>IF(CHIPOLA!$H62=0," ",CHIPOLA!$H62)</f>
        <v>No</v>
      </c>
      <c r="K63" s="51" t="str">
        <f>IF(DAYTONA!$H62=0," ",DAYTONA!$H62)</f>
        <v>No</v>
      </c>
      <c r="L63" s="51" t="str">
        <f>IF(SOUTHWESTERN!$H62=0," ",SOUTHWESTERN!$H62)</f>
        <v>Partial</v>
      </c>
      <c r="M63" s="51" t="str">
        <f>IF('FSC JAX'!$H62=0," ",'FSC JAX'!$H62)</f>
        <v>No</v>
      </c>
      <c r="N63" s="51" t="str">
        <f>IF('FL KEYS'!$H62=0," ",'FL KEYS'!$H62)</f>
        <v xml:space="preserve"> </v>
      </c>
      <c r="O63" s="51" t="str">
        <f>IF('GULF COAST'!$H62=0," ",'GULF COAST'!$H62)</f>
        <v>No</v>
      </c>
      <c r="P63" s="51" t="str">
        <f>IF(HILLSBOROUGH!$H62=0," ",HILLSBOROUGH!$H62)</f>
        <v xml:space="preserve"> </v>
      </c>
      <c r="Q63" s="51" t="str">
        <f>IF('INDIAN RIVER'!$H62=0," ",'INDIAN RIVER'!$H62)</f>
        <v xml:space="preserve"> </v>
      </c>
      <c r="R63" s="51" t="str">
        <f>IF(GATEWAY!$H62=0," ",GATEWAY!$H62)</f>
        <v>No</v>
      </c>
      <c r="S63" s="51" t="str">
        <f>IF('LAKE SUMTER'!$H62=0," ",'LAKE SUMTER'!$H62)</f>
        <v>No</v>
      </c>
      <c r="T63" s="51" t="str">
        <f>IF('SCF MANATEE'!$H62=0," ",'SCF MANATEE'!$H62)</f>
        <v>Partial</v>
      </c>
      <c r="U63" s="51" t="str">
        <f>IF(MIAMI!$H62=0," ",MIAMI!$H62)</f>
        <v>No</v>
      </c>
      <c r="V63" s="51" t="str">
        <f>IF('NORTH FLORIDA'!$H62=0," ",'NORTH FLORIDA'!$H62)</f>
        <v xml:space="preserve"> </v>
      </c>
      <c r="W63" s="51" t="str">
        <f>IF('NORTHWEST FLORIDA'!$H62=0," ",'NORTHWEST FLORIDA'!$H62)</f>
        <v>No</v>
      </c>
      <c r="X63" s="51" t="str">
        <f>IF('PALM BEACH'!$H62=0," ",'PALM BEACH'!$H62)</f>
        <v xml:space="preserve"> </v>
      </c>
      <c r="Y63" s="51" t="str">
        <f>IF(PASCO!$H62=0," ",PASCO!$H62)</f>
        <v>No</v>
      </c>
      <c r="Z63" s="51" t="str">
        <f>IF(PENSACOLA!$H62=0," ",PENSACOLA!$H62)</f>
        <v>no</v>
      </c>
      <c r="AA63" s="51" t="str">
        <f>IF(POLK!$H62=0," ",POLK!$H62)</f>
        <v>No</v>
      </c>
      <c r="AB63" s="51" t="str">
        <f>IF('ST JOHNS'!$H62=0," ",'ST JOHNS'!$H62)</f>
        <v xml:space="preserve"> </v>
      </c>
      <c r="AC63" s="51" t="str">
        <f>IF('ST PETE'!$H62=0," ",'ST PETE'!$H62)</f>
        <v>No</v>
      </c>
      <c r="AD63" s="51" t="str">
        <f>IF('SANTA FE'!$H62=0," ",'SANTA FE'!$H62)</f>
        <v>no</v>
      </c>
      <c r="AE63" s="51" t="str">
        <f>IF(SEMINOLE!$H62=0," ",SEMINOLE!$H62)</f>
        <v>Partial</v>
      </c>
      <c r="AF63" s="51" t="str">
        <f>IF('SOUTH FLORIDA'!$H62=0," ",'SOUTH FLORIDA'!$H62)</f>
        <v>Yes</v>
      </c>
      <c r="AG63" s="51" t="str">
        <f>IF(TALLAHASSEE!$H62=0," ",TALLAHASSEE!$H62)</f>
        <v xml:space="preserve"> </v>
      </c>
      <c r="AH63" s="51" t="str">
        <f>IF(VALENCIA!$H62=0," ",VALENCIA!$H62)</f>
        <v>No</v>
      </c>
      <c r="AI63" s="49" t="s">
        <v>24</v>
      </c>
      <c r="AK63" s="32">
        <f t="shared" si="1"/>
        <v>1</v>
      </c>
      <c r="AL63" s="32">
        <f t="shared" si="2"/>
        <v>16</v>
      </c>
      <c r="AM63" s="32">
        <f t="shared" si="3"/>
        <v>4</v>
      </c>
      <c r="AN63" s="32">
        <f t="shared" si="4"/>
        <v>21</v>
      </c>
      <c r="AO63" s="58">
        <f t="shared" si="5"/>
        <v>4.7619047619047616E-2</v>
      </c>
      <c r="AP63" s="56">
        <f t="shared" si="6"/>
        <v>0.76190476190476186</v>
      </c>
      <c r="AQ63" s="58">
        <f t="shared" si="7"/>
        <v>0.19047619047619047</v>
      </c>
    </row>
    <row r="64" spans="1:43" ht="15.75" x14ac:dyDescent="0.25">
      <c r="A64" s="10"/>
      <c r="B64" s="10"/>
      <c r="C64" s="11" t="s">
        <v>124</v>
      </c>
      <c r="D64" s="10"/>
      <c r="E64" s="10"/>
      <c r="F64" s="10" t="s">
        <v>125</v>
      </c>
      <c r="G64" s="51" t="str">
        <f>IF(EASTERN!H63=0," ",EASTERN!H63)</f>
        <v>No</v>
      </c>
      <c r="H64" s="51" t="str">
        <f>IF(BROWARD!$H63=0," ",BROWARD!$H63)</f>
        <v xml:space="preserve"> </v>
      </c>
      <c r="I64" s="51" t="str">
        <f>IF(CENTRAL!$H63=0," ",CENTRAL!$H63)</f>
        <v xml:space="preserve"> </v>
      </c>
      <c r="J64" s="51" t="str">
        <f>IF(CHIPOLA!$H63=0," ",CHIPOLA!$H63)</f>
        <v>No</v>
      </c>
      <c r="K64" s="51" t="str">
        <f>IF(DAYTONA!$H63=0," ",DAYTONA!$H63)</f>
        <v>No</v>
      </c>
      <c r="L64" s="51" t="str">
        <f>IF(SOUTHWESTERN!$H63=0," ",SOUTHWESTERN!$H63)</f>
        <v>No</v>
      </c>
      <c r="M64" s="51" t="str">
        <f>IF('FSC JAX'!$H63=0," ",'FSC JAX'!$H63)</f>
        <v>No</v>
      </c>
      <c r="N64" s="51" t="str">
        <f>IF('FL KEYS'!$H63=0," ",'FL KEYS'!$H63)</f>
        <v xml:space="preserve"> </v>
      </c>
      <c r="O64" s="51" t="str">
        <f>IF('GULF COAST'!$H63=0," ",'GULF COAST'!$H63)</f>
        <v>No</v>
      </c>
      <c r="P64" s="51" t="str">
        <f>IF(HILLSBOROUGH!$H63=0," ",HILLSBOROUGH!$H63)</f>
        <v xml:space="preserve"> </v>
      </c>
      <c r="Q64" s="51" t="str">
        <f>IF('INDIAN RIVER'!$H63=0," ",'INDIAN RIVER'!$H63)</f>
        <v xml:space="preserve"> </v>
      </c>
      <c r="R64" s="51" t="str">
        <f>IF(GATEWAY!$H63=0," ",GATEWAY!$H63)</f>
        <v>No</v>
      </c>
      <c r="S64" s="51" t="str">
        <f>IF('LAKE SUMTER'!$H63=0," ",'LAKE SUMTER'!$H63)</f>
        <v>No</v>
      </c>
      <c r="T64" s="51" t="str">
        <f>IF('SCF MANATEE'!$H63=0," ",'SCF MANATEE'!$H63)</f>
        <v>No</v>
      </c>
      <c r="U64" s="51" t="str">
        <f>IF(MIAMI!$H63=0," ",MIAMI!$H63)</f>
        <v>No</v>
      </c>
      <c r="V64" s="51" t="str">
        <f>IF('NORTH FLORIDA'!$H63=0," ",'NORTH FLORIDA'!$H63)</f>
        <v>No</v>
      </c>
      <c r="W64" s="51" t="str">
        <f>IF('NORTHWEST FLORIDA'!$H63=0," ",'NORTHWEST FLORIDA'!$H63)</f>
        <v xml:space="preserve"> </v>
      </c>
      <c r="X64" s="51" t="str">
        <f>IF('PALM BEACH'!$H63=0," ",'PALM BEACH'!$H63)</f>
        <v>No</v>
      </c>
      <c r="Y64" s="51" t="str">
        <f>IF(PASCO!$H63=0," ",PASCO!$H63)</f>
        <v>No</v>
      </c>
      <c r="Z64" s="51" t="str">
        <f>IF(PENSACOLA!$H63=0," ",PENSACOLA!$H63)</f>
        <v>no</v>
      </c>
      <c r="AA64" s="51" t="str">
        <f>IF(POLK!$H63=0," ",POLK!$H63)</f>
        <v>No</v>
      </c>
      <c r="AB64" s="51" t="str">
        <f>IF('ST JOHNS'!$H63=0," ",'ST JOHNS'!$H63)</f>
        <v xml:space="preserve"> </v>
      </c>
      <c r="AC64" s="51" t="str">
        <f>IF('ST PETE'!$H63=0," ",'ST PETE'!$H63)</f>
        <v>No</v>
      </c>
      <c r="AD64" s="51" t="str">
        <f>IF('SANTA FE'!$H63=0," ",'SANTA FE'!$H63)</f>
        <v xml:space="preserve"> </v>
      </c>
      <c r="AE64" s="51" t="str">
        <f>IF(SEMINOLE!$H63=0," ",SEMINOLE!$H63)</f>
        <v>No</v>
      </c>
      <c r="AF64" s="51" t="str">
        <f>IF('SOUTH FLORIDA'!$H63=0," ",'SOUTH FLORIDA'!$H63)</f>
        <v>No</v>
      </c>
      <c r="AG64" s="51" t="str">
        <f>IF(TALLAHASSEE!$H63=0," ",TALLAHASSEE!$H63)</f>
        <v xml:space="preserve"> </v>
      </c>
      <c r="AH64" s="51" t="str">
        <f>IF(VALENCIA!$H63=0," ",VALENCIA!$H63)</f>
        <v xml:space="preserve"> </v>
      </c>
      <c r="AI64" s="49" t="s">
        <v>24</v>
      </c>
      <c r="AK64" s="32">
        <f t="shared" si="1"/>
        <v>0</v>
      </c>
      <c r="AL64" s="32">
        <f t="shared" si="2"/>
        <v>18</v>
      </c>
      <c r="AM64" s="32">
        <f t="shared" si="3"/>
        <v>0</v>
      </c>
      <c r="AN64" s="32">
        <f t="shared" si="4"/>
        <v>18</v>
      </c>
      <c r="AO64" s="58">
        <f t="shared" si="5"/>
        <v>0</v>
      </c>
      <c r="AP64" s="56">
        <f t="shared" si="6"/>
        <v>1</v>
      </c>
      <c r="AQ64" s="58">
        <f t="shared" si="7"/>
        <v>0</v>
      </c>
    </row>
    <row r="65" spans="1:43" ht="15.75" x14ac:dyDescent="0.25">
      <c r="A65" s="10"/>
      <c r="B65" s="10" t="s">
        <v>126</v>
      </c>
      <c r="C65" s="11"/>
      <c r="D65" s="10"/>
      <c r="E65" s="10" t="s">
        <v>127</v>
      </c>
      <c r="F65" s="10"/>
      <c r="G65" s="51" t="str">
        <f>IF(EASTERN!H64=0," ",EASTERN!H64)</f>
        <v xml:space="preserve"> </v>
      </c>
      <c r="H65" s="51" t="str">
        <f>IF(BROWARD!$H64=0," ",BROWARD!$H64)</f>
        <v xml:space="preserve"> </v>
      </c>
      <c r="I65" s="51" t="str">
        <f>IF(CENTRAL!$H64=0," ",CENTRAL!$H64)</f>
        <v xml:space="preserve"> </v>
      </c>
      <c r="J65" s="51" t="str">
        <f>IF(CHIPOLA!$H64=0," ",CHIPOLA!$H64)</f>
        <v xml:space="preserve"> </v>
      </c>
      <c r="K65" s="51" t="str">
        <f>IF(DAYTONA!$H64=0," ",DAYTONA!$H64)</f>
        <v xml:space="preserve"> </v>
      </c>
      <c r="L65" s="51" t="str">
        <f>IF(SOUTHWESTERN!$H64=0," ",SOUTHWESTERN!$H64)</f>
        <v xml:space="preserve"> </v>
      </c>
      <c r="M65" s="51" t="str">
        <f>IF('FSC JAX'!$H64=0," ",'FSC JAX'!$H64)</f>
        <v xml:space="preserve"> </v>
      </c>
      <c r="N65" s="51" t="str">
        <f>IF('FL KEYS'!$H64=0," ",'FL KEYS'!$H64)</f>
        <v xml:space="preserve"> </v>
      </c>
      <c r="O65" s="51" t="str">
        <f>IF('GULF COAST'!$H64=0," ",'GULF COAST'!$H64)</f>
        <v xml:space="preserve"> </v>
      </c>
      <c r="P65" s="51" t="str">
        <f>IF(HILLSBOROUGH!$H64=0," ",HILLSBOROUGH!$H64)</f>
        <v xml:space="preserve"> </v>
      </c>
      <c r="Q65" s="51" t="str">
        <f>IF('INDIAN RIVER'!$H64=0," ",'INDIAN RIVER'!$H64)</f>
        <v xml:space="preserve"> </v>
      </c>
      <c r="R65" s="51" t="str">
        <f>IF(GATEWAY!$H64=0," ",GATEWAY!$H64)</f>
        <v xml:space="preserve"> </v>
      </c>
      <c r="S65" s="51" t="str">
        <f>IF('LAKE SUMTER'!$H64=0," ",'LAKE SUMTER'!$H64)</f>
        <v xml:space="preserve"> </v>
      </c>
      <c r="T65" s="51" t="str">
        <f>IF('SCF MANATEE'!$H64=0," ",'SCF MANATEE'!$H64)</f>
        <v xml:space="preserve"> </v>
      </c>
      <c r="U65" s="51" t="str">
        <f>IF(MIAMI!$H64=0," ",MIAMI!$H64)</f>
        <v xml:space="preserve"> </v>
      </c>
      <c r="V65" s="51" t="str">
        <f>IF('NORTH FLORIDA'!$H64=0," ",'NORTH FLORIDA'!$H64)</f>
        <v xml:space="preserve"> </v>
      </c>
      <c r="W65" s="51" t="str">
        <f>IF('NORTHWEST FLORIDA'!$H64=0," ",'NORTHWEST FLORIDA'!$H64)</f>
        <v xml:space="preserve"> </v>
      </c>
      <c r="X65" s="51" t="str">
        <f>IF('PALM BEACH'!$H64=0," ",'PALM BEACH'!$H64)</f>
        <v xml:space="preserve"> </v>
      </c>
      <c r="Y65" s="51" t="str">
        <f>IF(PASCO!$H64=0," ",PASCO!$H64)</f>
        <v xml:space="preserve"> </v>
      </c>
      <c r="Z65" s="51" t="str">
        <f>IF(PENSACOLA!$H64=0," ",PENSACOLA!$H64)</f>
        <v xml:space="preserve"> </v>
      </c>
      <c r="AA65" s="51" t="str">
        <f>IF(POLK!$H64=0," ",POLK!$H64)</f>
        <v xml:space="preserve"> </v>
      </c>
      <c r="AB65" s="51" t="str">
        <f>IF('ST JOHNS'!$H64=0," ",'ST JOHNS'!$H64)</f>
        <v xml:space="preserve"> </v>
      </c>
      <c r="AC65" s="51" t="str">
        <f>IF('ST PETE'!$H64=0," ",'ST PETE'!$H64)</f>
        <v xml:space="preserve"> </v>
      </c>
      <c r="AD65" s="51" t="str">
        <f>IF('SANTA FE'!$H64=0," ",'SANTA FE'!$H64)</f>
        <v xml:space="preserve"> </v>
      </c>
      <c r="AE65" s="51" t="str">
        <f>IF(SEMINOLE!$H64=0," ",SEMINOLE!$H64)</f>
        <v xml:space="preserve"> </v>
      </c>
      <c r="AF65" s="51" t="str">
        <f>IF('SOUTH FLORIDA'!$H64=0," ",'SOUTH FLORIDA'!$H64)</f>
        <v xml:space="preserve"> </v>
      </c>
      <c r="AG65" s="51" t="str">
        <f>IF(TALLAHASSEE!$H64=0," ",TALLAHASSEE!$H64)</f>
        <v xml:space="preserve"> </v>
      </c>
      <c r="AH65" s="51" t="str">
        <f>IF(VALENCIA!$H64=0," ",VALENCIA!$H64)</f>
        <v xml:space="preserve"> </v>
      </c>
      <c r="AI65" s="49"/>
      <c r="AK65" s="32">
        <f t="shared" si="1"/>
        <v>0</v>
      </c>
      <c r="AL65" s="32">
        <f t="shared" si="2"/>
        <v>0</v>
      </c>
      <c r="AM65" s="32">
        <f t="shared" si="3"/>
        <v>0</v>
      </c>
      <c r="AN65" s="32">
        <f t="shared" si="4"/>
        <v>0</v>
      </c>
      <c r="AO65" s="58">
        <f t="shared" si="5"/>
        <v>0</v>
      </c>
      <c r="AP65" s="58">
        <f t="shared" si="6"/>
        <v>0</v>
      </c>
      <c r="AQ65" s="58">
        <f t="shared" si="7"/>
        <v>0</v>
      </c>
    </row>
    <row r="66" spans="1:43" ht="15.75" x14ac:dyDescent="0.25">
      <c r="A66" s="10"/>
      <c r="B66" s="10" t="s">
        <v>128</v>
      </c>
      <c r="C66" s="11"/>
      <c r="D66" s="10"/>
      <c r="E66" s="10" t="s">
        <v>127</v>
      </c>
      <c r="F66" s="10"/>
      <c r="G66" s="51" t="str">
        <f>IF(EASTERN!H65=0," ",EASTERN!H65)</f>
        <v xml:space="preserve"> </v>
      </c>
      <c r="H66" s="51" t="str">
        <f>IF(BROWARD!$H65=0," ",BROWARD!$H65)</f>
        <v xml:space="preserve"> </v>
      </c>
      <c r="I66" s="51" t="str">
        <f>IF(CENTRAL!$H65=0," ",CENTRAL!$H65)</f>
        <v xml:space="preserve"> </v>
      </c>
      <c r="J66" s="51" t="str">
        <f>IF(CHIPOLA!$H65=0," ",CHIPOLA!$H65)</f>
        <v xml:space="preserve"> </v>
      </c>
      <c r="K66" s="51" t="str">
        <f>IF(DAYTONA!$H65=0," ",DAYTONA!$H65)</f>
        <v xml:space="preserve"> </v>
      </c>
      <c r="L66" s="51" t="str">
        <f>IF(SOUTHWESTERN!$H65=0," ",SOUTHWESTERN!$H65)</f>
        <v xml:space="preserve"> </v>
      </c>
      <c r="M66" s="51" t="str">
        <f>IF('FSC JAX'!$H65=0," ",'FSC JAX'!$H65)</f>
        <v xml:space="preserve"> </v>
      </c>
      <c r="N66" s="51" t="str">
        <f>IF('FL KEYS'!$H65=0," ",'FL KEYS'!$H65)</f>
        <v xml:space="preserve"> </v>
      </c>
      <c r="O66" s="51" t="str">
        <f>IF('GULF COAST'!$H65=0," ",'GULF COAST'!$H65)</f>
        <v xml:space="preserve"> </v>
      </c>
      <c r="P66" s="51" t="str">
        <f>IF(HILLSBOROUGH!$H65=0," ",HILLSBOROUGH!$H65)</f>
        <v xml:space="preserve"> </v>
      </c>
      <c r="Q66" s="51" t="str">
        <f>IF('INDIAN RIVER'!$H65=0," ",'INDIAN RIVER'!$H65)</f>
        <v xml:space="preserve"> </v>
      </c>
      <c r="R66" s="51" t="str">
        <f>IF(GATEWAY!$H65=0," ",GATEWAY!$H65)</f>
        <v xml:space="preserve"> </v>
      </c>
      <c r="S66" s="51" t="str">
        <f>IF('LAKE SUMTER'!$H65=0," ",'LAKE SUMTER'!$H65)</f>
        <v xml:space="preserve"> </v>
      </c>
      <c r="T66" s="51" t="str">
        <f>IF('SCF MANATEE'!$H65=0," ",'SCF MANATEE'!$H65)</f>
        <v xml:space="preserve"> </v>
      </c>
      <c r="U66" s="51" t="str">
        <f>IF(MIAMI!$H65=0," ",MIAMI!$H65)</f>
        <v xml:space="preserve"> </v>
      </c>
      <c r="V66" s="51" t="str">
        <f>IF('NORTH FLORIDA'!$H65=0," ",'NORTH FLORIDA'!$H65)</f>
        <v xml:space="preserve"> </v>
      </c>
      <c r="W66" s="51" t="str">
        <f>IF('NORTHWEST FLORIDA'!$H65=0," ",'NORTHWEST FLORIDA'!$H65)</f>
        <v xml:space="preserve"> </v>
      </c>
      <c r="X66" s="51" t="str">
        <f>IF('PALM BEACH'!$H65=0," ",'PALM BEACH'!$H65)</f>
        <v xml:space="preserve"> </v>
      </c>
      <c r="Y66" s="51" t="str">
        <f>IF(PASCO!$H65=0," ",PASCO!$H65)</f>
        <v xml:space="preserve"> </v>
      </c>
      <c r="Z66" s="51" t="str">
        <f>IF(PENSACOLA!$H65=0," ",PENSACOLA!$H65)</f>
        <v xml:space="preserve"> </v>
      </c>
      <c r="AA66" s="51" t="str">
        <f>IF(POLK!$H65=0," ",POLK!$H65)</f>
        <v xml:space="preserve"> </v>
      </c>
      <c r="AB66" s="51" t="str">
        <f>IF('ST JOHNS'!$H65=0," ",'ST JOHNS'!$H65)</f>
        <v xml:space="preserve"> </v>
      </c>
      <c r="AC66" s="51" t="str">
        <f>IF('ST PETE'!$H65=0," ",'ST PETE'!$H65)</f>
        <v xml:space="preserve"> </v>
      </c>
      <c r="AD66" s="51" t="str">
        <f>IF('SANTA FE'!$H65=0," ",'SANTA FE'!$H65)</f>
        <v xml:space="preserve"> </v>
      </c>
      <c r="AE66" s="51" t="str">
        <f>IF(SEMINOLE!$H65=0," ",SEMINOLE!$H65)</f>
        <v xml:space="preserve"> </v>
      </c>
      <c r="AF66" s="51" t="str">
        <f>IF('SOUTH FLORIDA'!$H65=0," ",'SOUTH FLORIDA'!$H65)</f>
        <v xml:space="preserve"> </v>
      </c>
      <c r="AG66" s="51" t="str">
        <f>IF(TALLAHASSEE!$H65=0," ",TALLAHASSEE!$H65)</f>
        <v xml:space="preserve"> </v>
      </c>
      <c r="AH66" s="51" t="str">
        <f>IF(VALENCIA!$H65=0," ",VALENCIA!$H65)</f>
        <v xml:space="preserve"> </v>
      </c>
      <c r="AI66" s="49"/>
      <c r="AK66" s="32">
        <f t="shared" si="1"/>
        <v>0</v>
      </c>
      <c r="AL66" s="32">
        <f t="shared" si="2"/>
        <v>0</v>
      </c>
      <c r="AM66" s="32">
        <f t="shared" si="3"/>
        <v>0</v>
      </c>
      <c r="AN66" s="32">
        <f t="shared" si="4"/>
        <v>0</v>
      </c>
      <c r="AO66" s="58">
        <f t="shared" si="5"/>
        <v>0</v>
      </c>
      <c r="AP66" s="58">
        <f t="shared" si="6"/>
        <v>0</v>
      </c>
      <c r="AQ66" s="58">
        <f t="shared" si="7"/>
        <v>0</v>
      </c>
    </row>
    <row r="67" spans="1:43" ht="15.75" x14ac:dyDescent="0.25">
      <c r="A67" s="10"/>
      <c r="B67" s="10" t="s">
        <v>129</v>
      </c>
      <c r="C67" s="11"/>
      <c r="D67" s="10"/>
      <c r="E67" s="10" t="s">
        <v>130</v>
      </c>
      <c r="F67" s="10"/>
      <c r="G67" s="51" t="str">
        <f>IF(EASTERN!H66=0," ",EASTERN!H66)</f>
        <v xml:space="preserve"> </v>
      </c>
      <c r="H67" s="51" t="str">
        <f>IF(BROWARD!$H66=0," ",BROWARD!$H66)</f>
        <v xml:space="preserve"> </v>
      </c>
      <c r="I67" s="51" t="str">
        <f>IF(CENTRAL!$H66=0," ",CENTRAL!$H66)</f>
        <v xml:space="preserve"> </v>
      </c>
      <c r="J67" s="51" t="str">
        <f>IF(CHIPOLA!$H66=0," ",CHIPOLA!$H66)</f>
        <v xml:space="preserve"> </v>
      </c>
      <c r="K67" s="51" t="str">
        <f>IF(DAYTONA!$H66=0," ",DAYTONA!$H66)</f>
        <v xml:space="preserve"> </v>
      </c>
      <c r="L67" s="51" t="str">
        <f>IF(SOUTHWESTERN!$H66=0," ",SOUTHWESTERN!$H66)</f>
        <v xml:space="preserve"> </v>
      </c>
      <c r="M67" s="51" t="str">
        <f>IF('FSC JAX'!$H66=0," ",'FSC JAX'!$H66)</f>
        <v xml:space="preserve"> </v>
      </c>
      <c r="N67" s="51" t="str">
        <f>IF('FL KEYS'!$H66=0," ",'FL KEYS'!$H66)</f>
        <v xml:space="preserve"> </v>
      </c>
      <c r="O67" s="51" t="str">
        <f>IF('GULF COAST'!$H66=0," ",'GULF COAST'!$H66)</f>
        <v xml:space="preserve"> </v>
      </c>
      <c r="P67" s="51" t="str">
        <f>IF(HILLSBOROUGH!$H66=0," ",HILLSBOROUGH!$H66)</f>
        <v xml:space="preserve"> </v>
      </c>
      <c r="Q67" s="51" t="str">
        <f>IF('INDIAN RIVER'!$H66=0," ",'INDIAN RIVER'!$H66)</f>
        <v xml:space="preserve"> </v>
      </c>
      <c r="R67" s="51" t="str">
        <f>IF(GATEWAY!$H66=0," ",GATEWAY!$H66)</f>
        <v xml:space="preserve"> </v>
      </c>
      <c r="S67" s="51" t="str">
        <f>IF('LAKE SUMTER'!$H66=0," ",'LAKE SUMTER'!$H66)</f>
        <v xml:space="preserve"> </v>
      </c>
      <c r="T67" s="51" t="str">
        <f>IF('SCF MANATEE'!$H66=0," ",'SCF MANATEE'!$H66)</f>
        <v xml:space="preserve"> </v>
      </c>
      <c r="U67" s="51" t="str">
        <f>IF(MIAMI!$H66=0," ",MIAMI!$H66)</f>
        <v xml:space="preserve"> </v>
      </c>
      <c r="V67" s="51" t="str">
        <f>IF('NORTH FLORIDA'!$H66=0," ",'NORTH FLORIDA'!$H66)</f>
        <v xml:space="preserve"> </v>
      </c>
      <c r="W67" s="51" t="str">
        <f>IF('NORTHWEST FLORIDA'!$H66=0," ",'NORTHWEST FLORIDA'!$H66)</f>
        <v xml:space="preserve"> </v>
      </c>
      <c r="X67" s="51" t="str">
        <f>IF('PALM BEACH'!$H66=0," ",'PALM BEACH'!$H66)</f>
        <v xml:space="preserve"> </v>
      </c>
      <c r="Y67" s="51" t="str">
        <f>IF(PASCO!$H66=0," ",PASCO!$H66)</f>
        <v xml:space="preserve"> </v>
      </c>
      <c r="Z67" s="51" t="str">
        <f>IF(PENSACOLA!$H66=0," ",PENSACOLA!$H66)</f>
        <v xml:space="preserve"> </v>
      </c>
      <c r="AA67" s="51" t="str">
        <f>IF(POLK!$H66=0," ",POLK!$H66)</f>
        <v xml:space="preserve"> </v>
      </c>
      <c r="AB67" s="51" t="str">
        <f>IF('ST JOHNS'!$H66=0," ",'ST JOHNS'!$H66)</f>
        <v xml:space="preserve"> </v>
      </c>
      <c r="AC67" s="51" t="str">
        <f>IF('ST PETE'!$H66=0," ",'ST PETE'!$H66)</f>
        <v xml:space="preserve"> </v>
      </c>
      <c r="AD67" s="51" t="str">
        <f>IF('SANTA FE'!$H66=0," ",'SANTA FE'!$H66)</f>
        <v xml:space="preserve"> </v>
      </c>
      <c r="AE67" s="51" t="str">
        <f>IF(SEMINOLE!$H66=0," ",SEMINOLE!$H66)</f>
        <v xml:space="preserve"> </v>
      </c>
      <c r="AF67" s="51" t="str">
        <f>IF('SOUTH FLORIDA'!$H66=0," ",'SOUTH FLORIDA'!$H66)</f>
        <v xml:space="preserve"> </v>
      </c>
      <c r="AG67" s="51" t="str">
        <f>IF(TALLAHASSEE!$H66=0," ",TALLAHASSEE!$H66)</f>
        <v xml:space="preserve"> </v>
      </c>
      <c r="AH67" s="51" t="str">
        <f>IF(VALENCIA!$H66=0," ",VALENCIA!$H66)</f>
        <v xml:space="preserve"> </v>
      </c>
      <c r="AI67" s="49"/>
      <c r="AK67" s="32">
        <f t="shared" si="1"/>
        <v>0</v>
      </c>
      <c r="AL67" s="32">
        <f t="shared" si="2"/>
        <v>0</v>
      </c>
      <c r="AM67" s="32">
        <f t="shared" si="3"/>
        <v>0</v>
      </c>
      <c r="AN67" s="32">
        <f t="shared" si="4"/>
        <v>0</v>
      </c>
      <c r="AO67" s="58">
        <f t="shared" si="5"/>
        <v>0</v>
      </c>
      <c r="AP67" s="58">
        <f t="shared" si="6"/>
        <v>0</v>
      </c>
      <c r="AQ67" s="58">
        <f t="shared" si="7"/>
        <v>0</v>
      </c>
    </row>
    <row r="68" spans="1:43" ht="15.75" x14ac:dyDescent="0.25">
      <c r="A68" s="10"/>
      <c r="B68" s="10"/>
      <c r="C68" s="11" t="s">
        <v>131</v>
      </c>
      <c r="D68" s="10"/>
      <c r="E68" s="10"/>
      <c r="F68" s="10" t="s">
        <v>132</v>
      </c>
      <c r="G68" s="51" t="str">
        <f>IF(EASTERN!H67=0," ",EASTERN!H67)</f>
        <v xml:space="preserve"> </v>
      </c>
      <c r="H68" s="51" t="str">
        <f>IF(BROWARD!$H67=0," ",BROWARD!$H67)</f>
        <v xml:space="preserve"> </v>
      </c>
      <c r="I68" s="51" t="str">
        <f>IF(CENTRAL!$H67=0," ",CENTRAL!$H67)</f>
        <v xml:space="preserve"> </v>
      </c>
      <c r="J68" s="51" t="str">
        <f>IF(CHIPOLA!$H67=0," ",CHIPOLA!$H67)</f>
        <v xml:space="preserve"> </v>
      </c>
      <c r="K68" s="51" t="str">
        <f>IF(DAYTONA!$H67=0," ",DAYTONA!$H67)</f>
        <v xml:space="preserve"> </v>
      </c>
      <c r="L68" s="51" t="str">
        <f>IF(SOUTHWESTERN!$H67=0," ",SOUTHWESTERN!$H67)</f>
        <v xml:space="preserve"> </v>
      </c>
      <c r="M68" s="51" t="str">
        <f>IF('FSC JAX'!$H67=0," ",'FSC JAX'!$H67)</f>
        <v xml:space="preserve"> </v>
      </c>
      <c r="N68" s="51" t="str">
        <f>IF('FL KEYS'!$H67=0," ",'FL KEYS'!$H67)</f>
        <v xml:space="preserve"> </v>
      </c>
      <c r="O68" s="51" t="str">
        <f>IF('GULF COAST'!$H67=0," ",'GULF COAST'!$H67)</f>
        <v xml:space="preserve"> </v>
      </c>
      <c r="P68" s="51" t="str">
        <f>IF(HILLSBOROUGH!$H67=0," ",HILLSBOROUGH!$H67)</f>
        <v>Yes</v>
      </c>
      <c r="Q68" s="51" t="str">
        <f>IF('INDIAN RIVER'!$H67=0," ",'INDIAN RIVER'!$H67)</f>
        <v xml:space="preserve"> </v>
      </c>
      <c r="R68" s="51" t="str">
        <f>IF(GATEWAY!$H67=0," ",GATEWAY!$H67)</f>
        <v xml:space="preserve"> </v>
      </c>
      <c r="S68" s="51" t="str">
        <f>IF('LAKE SUMTER'!$H67=0," ",'LAKE SUMTER'!$H67)</f>
        <v xml:space="preserve"> </v>
      </c>
      <c r="T68" s="51" t="str">
        <f>IF('SCF MANATEE'!$H67=0," ",'SCF MANATEE'!$H67)</f>
        <v xml:space="preserve"> </v>
      </c>
      <c r="U68" s="51" t="str">
        <f>IF(MIAMI!$H67=0," ",MIAMI!$H67)</f>
        <v xml:space="preserve"> </v>
      </c>
      <c r="V68" s="51" t="str">
        <f>IF('NORTH FLORIDA'!$H67=0," ",'NORTH FLORIDA'!$H67)</f>
        <v xml:space="preserve"> </v>
      </c>
      <c r="W68" s="51" t="str">
        <f>IF('NORTHWEST FLORIDA'!$H67=0," ",'NORTHWEST FLORIDA'!$H67)</f>
        <v xml:space="preserve"> </v>
      </c>
      <c r="X68" s="51" t="str">
        <f>IF('PALM BEACH'!$H67=0," ",'PALM BEACH'!$H67)</f>
        <v xml:space="preserve"> </v>
      </c>
      <c r="Y68" s="51" t="str">
        <f>IF(PASCO!$H67=0," ",PASCO!$H67)</f>
        <v xml:space="preserve"> </v>
      </c>
      <c r="Z68" s="51" t="str">
        <f>IF(PENSACOLA!$H67=0," ",PENSACOLA!$H67)</f>
        <v>yes</v>
      </c>
      <c r="AA68" s="51" t="str">
        <f>IF(POLK!$H67=0," ",POLK!$H67)</f>
        <v>Yes</v>
      </c>
      <c r="AB68" s="51" t="str">
        <f>IF('ST JOHNS'!$H67=0," ",'ST JOHNS'!$H67)</f>
        <v xml:space="preserve"> </v>
      </c>
      <c r="AC68" s="51" t="str">
        <f>IF('ST PETE'!$H67=0," ",'ST PETE'!$H67)</f>
        <v>Yes</v>
      </c>
      <c r="AD68" s="51" t="str">
        <f>IF('SANTA FE'!$H67=0," ",'SANTA FE'!$H67)</f>
        <v xml:space="preserve"> </v>
      </c>
      <c r="AE68" s="51" t="str">
        <f>IF(SEMINOLE!$H67=0," ",SEMINOLE!$H67)</f>
        <v xml:space="preserve"> </v>
      </c>
      <c r="AF68" s="51" t="str">
        <f>IF('SOUTH FLORIDA'!$H67=0," ",'SOUTH FLORIDA'!$H67)</f>
        <v xml:space="preserve"> </v>
      </c>
      <c r="AG68" s="51" t="str">
        <f>IF(TALLAHASSEE!$H67=0," ",TALLAHASSEE!$H67)</f>
        <v>No</v>
      </c>
      <c r="AH68" s="51" t="str">
        <f>IF(VALENCIA!$H67=0," ",VALENCIA!$H67)</f>
        <v>Yes</v>
      </c>
      <c r="AI68" s="49" t="s">
        <v>15</v>
      </c>
      <c r="AK68" s="32">
        <f t="shared" si="1"/>
        <v>5</v>
      </c>
      <c r="AL68" s="32">
        <f t="shared" si="2"/>
        <v>1</v>
      </c>
      <c r="AM68" s="32">
        <f t="shared" si="3"/>
        <v>0</v>
      </c>
      <c r="AN68" s="32">
        <f t="shared" si="4"/>
        <v>6</v>
      </c>
      <c r="AO68" s="56">
        <f t="shared" si="5"/>
        <v>0.83333333333333337</v>
      </c>
      <c r="AP68" s="58">
        <f t="shared" si="6"/>
        <v>0.16666666666666666</v>
      </c>
      <c r="AQ68" s="58">
        <f t="shared" si="7"/>
        <v>0</v>
      </c>
    </row>
    <row r="69" spans="1:43" ht="15.75" x14ac:dyDescent="0.25">
      <c r="A69" s="10"/>
      <c r="B69" s="10"/>
      <c r="C69" s="11" t="s">
        <v>133</v>
      </c>
      <c r="D69" s="10"/>
      <c r="E69" s="10"/>
      <c r="F69" s="10" t="s">
        <v>134</v>
      </c>
      <c r="G69" s="51" t="str">
        <f>IF(EASTERN!H68=0," ",EASTERN!H68)</f>
        <v xml:space="preserve"> </v>
      </c>
      <c r="H69" s="51" t="str">
        <f>IF(BROWARD!$H68=0," ",BROWARD!$H68)</f>
        <v xml:space="preserve"> </v>
      </c>
      <c r="I69" s="51" t="str">
        <f>IF(CENTRAL!$H68=0," ",CENTRAL!$H68)</f>
        <v xml:space="preserve"> </v>
      </c>
      <c r="J69" s="51" t="str">
        <f>IF(CHIPOLA!$H68=0," ",CHIPOLA!$H68)</f>
        <v xml:space="preserve"> </v>
      </c>
      <c r="K69" s="51" t="str">
        <f>IF(DAYTONA!$H68=0," ",DAYTONA!$H68)</f>
        <v xml:space="preserve"> </v>
      </c>
      <c r="L69" s="51" t="str">
        <f>IF(SOUTHWESTERN!$H68=0," ",SOUTHWESTERN!$H68)</f>
        <v xml:space="preserve"> </v>
      </c>
      <c r="M69" s="51" t="str">
        <f>IF('FSC JAX'!$H68=0," ",'FSC JAX'!$H68)</f>
        <v xml:space="preserve"> </v>
      </c>
      <c r="N69" s="51" t="str">
        <f>IF('FL KEYS'!$H68=0," ",'FL KEYS'!$H68)</f>
        <v xml:space="preserve"> </v>
      </c>
      <c r="O69" s="51" t="str">
        <f>IF('GULF COAST'!$H68=0," ",'GULF COAST'!$H68)</f>
        <v xml:space="preserve"> </v>
      </c>
      <c r="P69" s="51" t="str">
        <f>IF(HILLSBOROUGH!$H68=0," ",HILLSBOROUGH!$H68)</f>
        <v xml:space="preserve"> </v>
      </c>
      <c r="Q69" s="51" t="str">
        <f>IF('INDIAN RIVER'!$H68=0," ",'INDIAN RIVER'!$H68)</f>
        <v xml:space="preserve"> </v>
      </c>
      <c r="R69" s="51" t="str">
        <f>IF(GATEWAY!$H68=0," ",GATEWAY!$H68)</f>
        <v xml:space="preserve"> </v>
      </c>
      <c r="S69" s="51" t="str">
        <f>IF('LAKE SUMTER'!$H68=0," ",'LAKE SUMTER'!$H68)</f>
        <v xml:space="preserve"> </v>
      </c>
      <c r="T69" s="51" t="str">
        <f>IF('SCF MANATEE'!$H68=0," ",'SCF MANATEE'!$H68)</f>
        <v xml:space="preserve"> </v>
      </c>
      <c r="U69" s="51" t="str">
        <f>IF(MIAMI!$H68=0," ",MIAMI!$H68)</f>
        <v xml:space="preserve"> </v>
      </c>
      <c r="V69" s="51" t="str">
        <f>IF('NORTH FLORIDA'!$H68=0," ",'NORTH FLORIDA'!$H68)</f>
        <v xml:space="preserve"> </v>
      </c>
      <c r="W69" s="51" t="str">
        <f>IF('NORTHWEST FLORIDA'!$H68=0," ",'NORTHWEST FLORIDA'!$H68)</f>
        <v xml:space="preserve"> </v>
      </c>
      <c r="X69" s="51" t="str">
        <f>IF('PALM BEACH'!$H68=0," ",'PALM BEACH'!$H68)</f>
        <v xml:space="preserve"> </v>
      </c>
      <c r="Y69" s="51" t="str">
        <f>IF(PASCO!$H68=0," ",PASCO!$H68)</f>
        <v xml:space="preserve"> </v>
      </c>
      <c r="Z69" s="51" t="str">
        <f>IF(PENSACOLA!$H68=0," ",PENSACOLA!$H68)</f>
        <v xml:space="preserve"> </v>
      </c>
      <c r="AA69" s="51" t="str">
        <f>IF(POLK!$H68=0," ",POLK!$H68)</f>
        <v xml:space="preserve"> </v>
      </c>
      <c r="AB69" s="51" t="str">
        <f>IF('ST JOHNS'!$H68=0," ",'ST JOHNS'!$H68)</f>
        <v xml:space="preserve"> </v>
      </c>
      <c r="AC69" s="51" t="str">
        <f>IF('ST PETE'!$H68=0," ",'ST PETE'!$H68)</f>
        <v xml:space="preserve"> </v>
      </c>
      <c r="AD69" s="51" t="str">
        <f>IF('SANTA FE'!$H68=0," ",'SANTA FE'!$H68)</f>
        <v xml:space="preserve"> </v>
      </c>
      <c r="AE69" s="51" t="str">
        <f>IF(SEMINOLE!$H68=0," ",SEMINOLE!$H68)</f>
        <v xml:space="preserve"> </v>
      </c>
      <c r="AF69" s="51" t="str">
        <f>IF('SOUTH FLORIDA'!$H68=0," ",'SOUTH FLORIDA'!$H68)</f>
        <v xml:space="preserve"> </v>
      </c>
      <c r="AG69" s="51" t="str">
        <f>IF(TALLAHASSEE!$H68=0," ",TALLAHASSEE!$H68)</f>
        <v xml:space="preserve"> </v>
      </c>
      <c r="AH69" s="51" t="str">
        <f>IF(VALENCIA!$H68=0," ",VALENCIA!$H68)</f>
        <v xml:space="preserve"> </v>
      </c>
      <c r="AI69" s="49"/>
      <c r="AK69" s="32">
        <f t="shared" si="1"/>
        <v>0</v>
      </c>
      <c r="AL69" s="32">
        <f t="shared" si="2"/>
        <v>0</v>
      </c>
      <c r="AM69" s="32">
        <f t="shared" si="3"/>
        <v>0</v>
      </c>
      <c r="AN69" s="32">
        <f t="shared" si="4"/>
        <v>0</v>
      </c>
      <c r="AO69" s="58">
        <f t="shared" si="5"/>
        <v>0</v>
      </c>
      <c r="AP69" s="58">
        <f t="shared" si="6"/>
        <v>0</v>
      </c>
      <c r="AQ69" s="58">
        <f t="shared" si="7"/>
        <v>0</v>
      </c>
    </row>
    <row r="70" spans="1:43" ht="15.75" x14ac:dyDescent="0.25">
      <c r="A70" s="10"/>
      <c r="B70" s="10"/>
      <c r="C70" s="11" t="s">
        <v>135</v>
      </c>
      <c r="D70" s="10"/>
      <c r="E70" s="10"/>
      <c r="F70" s="10" t="s">
        <v>136</v>
      </c>
      <c r="G70" s="51" t="str">
        <f>IF(EASTERN!H69=0," ",EASTERN!H69)</f>
        <v xml:space="preserve"> </v>
      </c>
      <c r="H70" s="51" t="str">
        <f>IF(BROWARD!$H69=0," ",BROWARD!$H69)</f>
        <v>Partial</v>
      </c>
      <c r="I70" s="51" t="str">
        <f>IF(CENTRAL!$H69=0," ",CENTRAL!$H69)</f>
        <v>yes</v>
      </c>
      <c r="J70" s="51" t="str">
        <f>IF(CHIPOLA!$H69=0," ",CHIPOLA!$H69)</f>
        <v xml:space="preserve"> </v>
      </c>
      <c r="K70" s="51" t="str">
        <f>IF(DAYTONA!$H69=0," ",DAYTONA!$H69)</f>
        <v xml:space="preserve"> </v>
      </c>
      <c r="L70" s="51" t="str">
        <f>IF(SOUTHWESTERN!$H69=0," ",SOUTHWESTERN!$H69)</f>
        <v xml:space="preserve"> </v>
      </c>
      <c r="M70" s="51" t="str">
        <f>IF('FSC JAX'!$H69=0," ",'FSC JAX'!$H69)</f>
        <v xml:space="preserve"> </v>
      </c>
      <c r="N70" s="51" t="str">
        <f>IF('FL KEYS'!$H69=0," ",'FL KEYS'!$H69)</f>
        <v xml:space="preserve"> </v>
      </c>
      <c r="O70" s="51" t="str">
        <f>IF('GULF COAST'!$H69=0," ",'GULF COAST'!$H69)</f>
        <v xml:space="preserve"> </v>
      </c>
      <c r="P70" s="51" t="str">
        <f>IF(HILLSBOROUGH!$H69=0," ",HILLSBOROUGH!$H69)</f>
        <v xml:space="preserve"> </v>
      </c>
      <c r="Q70" s="51" t="str">
        <f>IF('INDIAN RIVER'!$H69=0," ",'INDIAN RIVER'!$H69)</f>
        <v xml:space="preserve"> </v>
      </c>
      <c r="R70" s="51" t="str">
        <f>IF(GATEWAY!$H69=0," ",GATEWAY!$H69)</f>
        <v xml:space="preserve"> </v>
      </c>
      <c r="S70" s="51" t="str">
        <f>IF('LAKE SUMTER'!$H69=0," ",'LAKE SUMTER'!$H69)</f>
        <v xml:space="preserve"> </v>
      </c>
      <c r="T70" s="51" t="str">
        <f>IF('SCF MANATEE'!$H69=0," ",'SCF MANATEE'!$H69)</f>
        <v xml:space="preserve"> </v>
      </c>
      <c r="U70" s="51" t="str">
        <f>IF(MIAMI!$H69=0," ",MIAMI!$H69)</f>
        <v xml:space="preserve"> </v>
      </c>
      <c r="V70" s="51" t="str">
        <f>IF('NORTH FLORIDA'!$H69=0," ",'NORTH FLORIDA'!$H69)</f>
        <v xml:space="preserve"> </v>
      </c>
      <c r="W70" s="51" t="str">
        <f>IF('NORTHWEST FLORIDA'!$H69=0," ",'NORTHWEST FLORIDA'!$H69)</f>
        <v xml:space="preserve"> </v>
      </c>
      <c r="X70" s="51" t="str">
        <f>IF('PALM BEACH'!$H69=0," ",'PALM BEACH'!$H69)</f>
        <v xml:space="preserve"> </v>
      </c>
      <c r="Y70" s="51" t="str">
        <f>IF(PASCO!$H69=0," ",PASCO!$H69)</f>
        <v xml:space="preserve"> </v>
      </c>
      <c r="Z70" s="51" t="str">
        <f>IF(PENSACOLA!$H69=0," ",PENSACOLA!$H69)</f>
        <v xml:space="preserve"> </v>
      </c>
      <c r="AA70" s="51" t="str">
        <f>IF(POLK!$H69=0," ",POLK!$H69)</f>
        <v xml:space="preserve"> </v>
      </c>
      <c r="AB70" s="51" t="str">
        <f>IF('ST JOHNS'!$H69=0," ",'ST JOHNS'!$H69)</f>
        <v xml:space="preserve"> </v>
      </c>
      <c r="AC70" s="51" t="str">
        <f>IF('ST PETE'!$H69=0," ",'ST PETE'!$H69)</f>
        <v xml:space="preserve"> </v>
      </c>
      <c r="AD70" s="51" t="str">
        <f>IF('SANTA FE'!$H69=0," ",'SANTA FE'!$H69)</f>
        <v>no</v>
      </c>
      <c r="AE70" s="51" t="str">
        <f>IF(SEMINOLE!$H69=0," ",SEMINOLE!$H69)</f>
        <v xml:space="preserve"> </v>
      </c>
      <c r="AF70" s="51" t="str">
        <f>IF('SOUTH FLORIDA'!$H69=0," ",'SOUTH FLORIDA'!$H69)</f>
        <v xml:space="preserve"> </v>
      </c>
      <c r="AG70" s="51" t="str">
        <f>IF(TALLAHASSEE!$H69=0," ",TALLAHASSEE!$H69)</f>
        <v xml:space="preserve"> </v>
      </c>
      <c r="AH70" s="51" t="str">
        <f>IF(VALENCIA!$H69=0," ",VALENCIA!$H69)</f>
        <v>No</v>
      </c>
      <c r="AI70" s="49" t="s">
        <v>24</v>
      </c>
      <c r="AK70" s="32">
        <f t="shared" si="1"/>
        <v>1</v>
      </c>
      <c r="AL70" s="32">
        <f t="shared" si="2"/>
        <v>2</v>
      </c>
      <c r="AM70" s="32">
        <f t="shared" si="3"/>
        <v>1</v>
      </c>
      <c r="AN70" s="32">
        <f t="shared" si="4"/>
        <v>4</v>
      </c>
      <c r="AO70" s="58">
        <f t="shared" si="5"/>
        <v>0.25</v>
      </c>
      <c r="AP70" s="56">
        <f t="shared" si="6"/>
        <v>0.5</v>
      </c>
      <c r="AQ70" s="58">
        <f t="shared" si="7"/>
        <v>0.25</v>
      </c>
    </row>
    <row r="71" spans="1:43" ht="15.75" x14ac:dyDescent="0.25">
      <c r="A71" s="10"/>
      <c r="B71" s="10" t="s">
        <v>137</v>
      </c>
      <c r="C71" s="11"/>
      <c r="D71" s="10"/>
      <c r="E71" s="10" t="s">
        <v>138</v>
      </c>
      <c r="F71" s="10"/>
      <c r="G71" s="51" t="str">
        <f>IF(EASTERN!H70=0," ",EASTERN!H70)</f>
        <v xml:space="preserve"> </v>
      </c>
      <c r="H71" s="51" t="str">
        <f>IF(BROWARD!$H70=0," ",BROWARD!$H70)</f>
        <v xml:space="preserve"> </v>
      </c>
      <c r="I71" s="51" t="str">
        <f>IF(CENTRAL!$H70=0," ",CENTRAL!$H70)</f>
        <v xml:space="preserve"> </v>
      </c>
      <c r="J71" s="51" t="str">
        <f>IF(CHIPOLA!$H70=0," ",CHIPOLA!$H70)</f>
        <v xml:space="preserve"> </v>
      </c>
      <c r="K71" s="51" t="str">
        <f>IF(DAYTONA!$H70=0," ",DAYTONA!$H70)</f>
        <v xml:space="preserve"> </v>
      </c>
      <c r="L71" s="51" t="str">
        <f>IF(SOUTHWESTERN!$H70=0," ",SOUTHWESTERN!$H70)</f>
        <v xml:space="preserve"> </v>
      </c>
      <c r="M71" s="51" t="str">
        <f>IF('FSC JAX'!$H70=0," ",'FSC JAX'!$H70)</f>
        <v xml:space="preserve"> </v>
      </c>
      <c r="N71" s="51" t="str">
        <f>IF('FL KEYS'!$H70=0," ",'FL KEYS'!$H70)</f>
        <v xml:space="preserve"> </v>
      </c>
      <c r="O71" s="51" t="str">
        <f>IF('GULF COAST'!$H70=0," ",'GULF COAST'!$H70)</f>
        <v xml:space="preserve"> </v>
      </c>
      <c r="P71" s="51" t="str">
        <f>IF(HILLSBOROUGH!$H70=0," ",HILLSBOROUGH!$H70)</f>
        <v xml:space="preserve"> </v>
      </c>
      <c r="Q71" s="51" t="str">
        <f>IF('INDIAN RIVER'!$H70=0," ",'INDIAN RIVER'!$H70)</f>
        <v xml:space="preserve"> </v>
      </c>
      <c r="R71" s="51" t="str">
        <f>IF(GATEWAY!$H70=0," ",GATEWAY!$H70)</f>
        <v xml:space="preserve"> </v>
      </c>
      <c r="S71" s="51" t="str">
        <f>IF('LAKE SUMTER'!$H70=0," ",'LAKE SUMTER'!$H70)</f>
        <v xml:space="preserve"> </v>
      </c>
      <c r="T71" s="51" t="str">
        <f>IF('SCF MANATEE'!$H70=0," ",'SCF MANATEE'!$H70)</f>
        <v xml:space="preserve"> </v>
      </c>
      <c r="U71" s="51" t="str">
        <f>IF(MIAMI!$H70=0," ",MIAMI!$H70)</f>
        <v xml:space="preserve"> </v>
      </c>
      <c r="V71" s="51" t="str">
        <f>IF('NORTH FLORIDA'!$H70=0," ",'NORTH FLORIDA'!$H70)</f>
        <v xml:space="preserve"> </v>
      </c>
      <c r="W71" s="51" t="str">
        <f>IF('NORTHWEST FLORIDA'!$H70=0," ",'NORTHWEST FLORIDA'!$H70)</f>
        <v xml:space="preserve"> </v>
      </c>
      <c r="X71" s="51" t="str">
        <f>IF('PALM BEACH'!$H70=0," ",'PALM BEACH'!$H70)</f>
        <v xml:space="preserve"> </v>
      </c>
      <c r="Y71" s="51" t="str">
        <f>IF(PASCO!$H70=0," ",PASCO!$H70)</f>
        <v xml:space="preserve"> </v>
      </c>
      <c r="Z71" s="51" t="str">
        <f>IF(PENSACOLA!$H70=0," ",PENSACOLA!$H70)</f>
        <v xml:space="preserve"> </v>
      </c>
      <c r="AA71" s="51" t="str">
        <f>IF(POLK!$H70=0," ",POLK!$H70)</f>
        <v xml:space="preserve"> </v>
      </c>
      <c r="AB71" s="51" t="str">
        <f>IF('ST JOHNS'!$H70=0," ",'ST JOHNS'!$H70)</f>
        <v xml:space="preserve"> </v>
      </c>
      <c r="AC71" s="51" t="str">
        <f>IF('ST PETE'!$H70=0," ",'ST PETE'!$H70)</f>
        <v xml:space="preserve"> </v>
      </c>
      <c r="AD71" s="51" t="str">
        <f>IF('SANTA FE'!$H70=0," ",'SANTA FE'!$H70)</f>
        <v xml:space="preserve"> </v>
      </c>
      <c r="AE71" s="51" t="str">
        <f>IF(SEMINOLE!$H70=0," ",SEMINOLE!$H70)</f>
        <v xml:space="preserve"> </v>
      </c>
      <c r="AF71" s="51" t="str">
        <f>IF('SOUTH FLORIDA'!$H70=0," ",'SOUTH FLORIDA'!$H70)</f>
        <v xml:space="preserve"> </v>
      </c>
      <c r="AG71" s="51" t="str">
        <f>IF(TALLAHASSEE!$H70=0," ",TALLAHASSEE!$H70)</f>
        <v xml:space="preserve"> </v>
      </c>
      <c r="AH71" s="51" t="str">
        <f>IF(VALENCIA!$H70=0," ",VALENCIA!$H70)</f>
        <v xml:space="preserve"> </v>
      </c>
      <c r="AI71" s="49"/>
      <c r="AK71" s="32">
        <f t="shared" si="1"/>
        <v>0</v>
      </c>
      <c r="AL71" s="32">
        <f t="shared" si="2"/>
        <v>0</v>
      </c>
      <c r="AM71" s="32">
        <f t="shared" si="3"/>
        <v>0</v>
      </c>
      <c r="AN71" s="32">
        <f t="shared" si="4"/>
        <v>0</v>
      </c>
      <c r="AO71" s="58">
        <f t="shared" si="5"/>
        <v>0</v>
      </c>
      <c r="AP71" s="58">
        <f t="shared" si="6"/>
        <v>0</v>
      </c>
      <c r="AQ71" s="58">
        <f t="shared" si="7"/>
        <v>0</v>
      </c>
    </row>
    <row r="72" spans="1:43" ht="15.75" x14ac:dyDescent="0.25">
      <c r="A72" s="10"/>
      <c r="B72" s="10"/>
      <c r="C72" s="11" t="s">
        <v>139</v>
      </c>
      <c r="D72" s="10"/>
      <c r="E72" s="10"/>
      <c r="F72" s="10" t="s">
        <v>140</v>
      </c>
      <c r="G72" s="51" t="str">
        <f>IF(EASTERN!H71=0," ",EASTERN!H71)</f>
        <v xml:space="preserve"> </v>
      </c>
      <c r="H72" s="51" t="str">
        <f>IF(BROWARD!$H71=0," ",BROWARD!$H71)</f>
        <v>Partial</v>
      </c>
      <c r="I72" s="51" t="str">
        <f>IF(CENTRAL!$H71=0," ",CENTRAL!$H71)</f>
        <v xml:space="preserve"> </v>
      </c>
      <c r="J72" s="51" t="str">
        <f>IF(CHIPOLA!$H71=0," ",CHIPOLA!$H71)</f>
        <v>No</v>
      </c>
      <c r="K72" s="51" t="str">
        <f>IF(DAYTONA!$H71=0," ",DAYTONA!$H71)</f>
        <v>Yes</v>
      </c>
      <c r="L72" s="51" t="str">
        <f>IF(SOUTHWESTERN!$H71=0," ",SOUTHWESTERN!$H71)</f>
        <v xml:space="preserve"> </v>
      </c>
      <c r="M72" s="51" t="str">
        <f>IF('FSC JAX'!$H71=0," ",'FSC JAX'!$H71)</f>
        <v xml:space="preserve"> </v>
      </c>
      <c r="N72" s="51" t="str">
        <f>IF('FL KEYS'!$H71=0," ",'FL KEYS'!$H71)</f>
        <v>NO</v>
      </c>
      <c r="O72" s="51" t="str">
        <f>IF('GULF COAST'!$H71=0," ",'GULF COAST'!$H71)</f>
        <v xml:space="preserve"> </v>
      </c>
      <c r="P72" s="51" t="str">
        <f>IF(HILLSBOROUGH!$H71=0," ",HILLSBOROUGH!$H71)</f>
        <v xml:space="preserve"> </v>
      </c>
      <c r="Q72" s="51" t="str">
        <f>IF('INDIAN RIVER'!$H71=0," ",'INDIAN RIVER'!$H71)</f>
        <v xml:space="preserve"> </v>
      </c>
      <c r="R72" s="51" t="str">
        <f>IF(GATEWAY!$H71=0," ",GATEWAY!$H71)</f>
        <v xml:space="preserve"> </v>
      </c>
      <c r="S72" s="51" t="str">
        <f>IF('LAKE SUMTER'!$H71=0," ",'LAKE SUMTER'!$H71)</f>
        <v xml:space="preserve"> </v>
      </c>
      <c r="T72" s="51" t="str">
        <f>IF('SCF MANATEE'!$H71=0," ",'SCF MANATEE'!$H71)</f>
        <v xml:space="preserve"> </v>
      </c>
      <c r="U72" s="51" t="str">
        <f>IF(MIAMI!$H71=0," ",MIAMI!$H71)</f>
        <v xml:space="preserve"> </v>
      </c>
      <c r="V72" s="51" t="str">
        <f>IF('NORTH FLORIDA'!$H71=0," ",'NORTH FLORIDA'!$H71)</f>
        <v xml:space="preserve"> </v>
      </c>
      <c r="W72" s="51" t="str">
        <f>IF('NORTHWEST FLORIDA'!$H71=0," ",'NORTHWEST FLORIDA'!$H71)</f>
        <v xml:space="preserve"> </v>
      </c>
      <c r="X72" s="51" t="str">
        <f>IF('PALM BEACH'!$H71=0," ",'PALM BEACH'!$H71)</f>
        <v xml:space="preserve"> </v>
      </c>
      <c r="Y72" s="51" t="str">
        <f>IF(PASCO!$H71=0," ",PASCO!$H71)</f>
        <v>No</v>
      </c>
      <c r="Z72" s="51" t="str">
        <f>IF(PENSACOLA!$H71=0," ",PENSACOLA!$H71)</f>
        <v>no</v>
      </c>
      <c r="AA72" s="51" t="str">
        <f>IF(POLK!$H71=0," ",POLK!$H71)</f>
        <v xml:space="preserve"> </v>
      </c>
      <c r="AB72" s="51" t="str">
        <f>IF('ST JOHNS'!$H71=0," ",'ST JOHNS'!$H71)</f>
        <v>Partial</v>
      </c>
      <c r="AC72" s="51" t="str">
        <f>IF('ST PETE'!$H71=0," ",'ST PETE'!$H71)</f>
        <v xml:space="preserve"> </v>
      </c>
      <c r="AD72" s="51" t="str">
        <f>IF('SANTA FE'!$H71=0," ",'SANTA FE'!$H71)</f>
        <v xml:space="preserve"> </v>
      </c>
      <c r="AE72" s="51" t="str">
        <f>IF(SEMINOLE!$H71=0," ",SEMINOLE!$H71)</f>
        <v xml:space="preserve"> </v>
      </c>
      <c r="AF72" s="51" t="str">
        <f>IF('SOUTH FLORIDA'!$H71=0," ",'SOUTH FLORIDA'!$H71)</f>
        <v xml:space="preserve"> </v>
      </c>
      <c r="AG72" s="51" t="str">
        <f>IF(TALLAHASSEE!$H71=0," ",TALLAHASSEE!$H71)</f>
        <v xml:space="preserve"> </v>
      </c>
      <c r="AH72" s="51" t="str">
        <f>IF(VALENCIA!$H71=0," ",VALENCIA!$H71)</f>
        <v>Yes</v>
      </c>
      <c r="AI72" s="49" t="s">
        <v>24</v>
      </c>
      <c r="AK72" s="32">
        <f t="shared" si="1"/>
        <v>2</v>
      </c>
      <c r="AL72" s="32">
        <f t="shared" si="2"/>
        <v>4</v>
      </c>
      <c r="AM72" s="32">
        <f t="shared" si="3"/>
        <v>2</v>
      </c>
      <c r="AN72" s="32">
        <f t="shared" si="4"/>
        <v>8</v>
      </c>
      <c r="AO72" s="58">
        <f t="shared" si="5"/>
        <v>0.25</v>
      </c>
      <c r="AP72" s="56">
        <f t="shared" si="6"/>
        <v>0.5</v>
      </c>
      <c r="AQ72" s="58">
        <f t="shared" si="7"/>
        <v>0.25</v>
      </c>
    </row>
    <row r="73" spans="1:43" ht="15.75" x14ac:dyDescent="0.25">
      <c r="A73" s="10"/>
      <c r="B73" s="10"/>
      <c r="C73" s="11" t="s">
        <v>141</v>
      </c>
      <c r="D73" s="10"/>
      <c r="E73" s="10"/>
      <c r="F73" s="10" t="s">
        <v>142</v>
      </c>
      <c r="G73" s="51" t="str">
        <f>IF(EASTERN!H72=0," ",EASTERN!H72)</f>
        <v>No</v>
      </c>
      <c r="H73" s="51" t="str">
        <f>IF(BROWARD!$H72=0," ",BROWARD!$H72)</f>
        <v>Partial</v>
      </c>
      <c r="I73" s="51" t="str">
        <f>IF(CENTRAL!$H72=0," ",CENTRAL!$H72)</f>
        <v>no</v>
      </c>
      <c r="J73" s="51" t="str">
        <f>IF(CHIPOLA!$H72=0," ",CHIPOLA!$H72)</f>
        <v>Partial</v>
      </c>
      <c r="K73" s="51" t="str">
        <f>IF(DAYTONA!$H72=0," ",DAYTONA!$H72)</f>
        <v>Yes</v>
      </c>
      <c r="L73" s="51" t="str">
        <f>IF(SOUTHWESTERN!$H72=0," ",SOUTHWESTERN!$H72)</f>
        <v>No</v>
      </c>
      <c r="M73" s="51" t="str">
        <f>IF('FSC JAX'!$H72=0," ",'FSC JAX'!$H72)</f>
        <v>No</v>
      </c>
      <c r="N73" s="51" t="str">
        <f>IF('FL KEYS'!$H72=0," ",'FL KEYS'!$H72)</f>
        <v>NO</v>
      </c>
      <c r="O73" s="51" t="str">
        <f>IF('GULF COAST'!$H72=0," ",'GULF COAST'!$H72)</f>
        <v>No</v>
      </c>
      <c r="P73" s="51" t="str">
        <f>IF(HILLSBOROUGH!$H72=0," ",HILLSBOROUGH!$H72)</f>
        <v>Yes</v>
      </c>
      <c r="Q73" s="51" t="str">
        <f>IF('INDIAN RIVER'!$H72=0," ",'INDIAN RIVER'!$H72)</f>
        <v xml:space="preserve"> </v>
      </c>
      <c r="R73" s="51" t="str">
        <f>IF(GATEWAY!$H72=0," ",GATEWAY!$H72)</f>
        <v>No</v>
      </c>
      <c r="S73" s="51" t="str">
        <f>IF('LAKE SUMTER'!$H72=0," ",'LAKE SUMTER'!$H72)</f>
        <v>Partial</v>
      </c>
      <c r="T73" s="51" t="str">
        <f>IF('SCF MANATEE'!$H72=0," ",'SCF MANATEE'!$H72)</f>
        <v>Partial</v>
      </c>
      <c r="U73" s="51" t="str">
        <f>IF(MIAMI!$H72=0," ",MIAMI!$H72)</f>
        <v>Yes</v>
      </c>
      <c r="V73" s="51" t="str">
        <f>IF('NORTH FLORIDA'!$H72=0," ",'NORTH FLORIDA'!$H72)</f>
        <v>No</v>
      </c>
      <c r="W73" s="51" t="str">
        <f>IF('NORTHWEST FLORIDA'!$H72=0," ",'NORTHWEST FLORIDA'!$H72)</f>
        <v>No</v>
      </c>
      <c r="X73" s="51" t="str">
        <f>IF('PALM BEACH'!$H72=0," ",'PALM BEACH'!$H72)</f>
        <v>No</v>
      </c>
      <c r="Y73" s="51" t="str">
        <f>IF(PASCO!$H72=0," ",PASCO!$H72)</f>
        <v>Partial</v>
      </c>
      <c r="Z73" s="51" t="str">
        <f>IF(PENSACOLA!$H72=0," ",PENSACOLA!$H72)</f>
        <v>no</v>
      </c>
      <c r="AA73" s="51" t="str">
        <f>IF(POLK!$H72=0," ",POLK!$H72)</f>
        <v>Partial</v>
      </c>
      <c r="AB73" s="51" t="str">
        <f>IF('ST JOHNS'!$H72=0," ",'ST JOHNS'!$H72)</f>
        <v>Partial</v>
      </c>
      <c r="AC73" s="51" t="str">
        <f>IF('ST PETE'!$H72=0," ",'ST PETE'!$H72)</f>
        <v>Partial</v>
      </c>
      <c r="AD73" s="51" t="str">
        <f>IF('SANTA FE'!$H72=0," ",'SANTA FE'!$H72)</f>
        <v>partial</v>
      </c>
      <c r="AE73" s="51" t="str">
        <f>IF(SEMINOLE!$H72=0," ",SEMINOLE!$H72)</f>
        <v>Partial</v>
      </c>
      <c r="AF73" s="51" t="str">
        <f>IF('SOUTH FLORIDA'!$H72=0," ",'SOUTH FLORIDA'!$H72)</f>
        <v>Yes</v>
      </c>
      <c r="AG73" s="51" t="str">
        <f>IF(TALLAHASSEE!$H72=0," ",TALLAHASSEE!$H72)</f>
        <v>Partial</v>
      </c>
      <c r="AH73" s="51" t="str">
        <f>IF(VALENCIA!$H72=0," ",VALENCIA!$H72)</f>
        <v>Partial</v>
      </c>
      <c r="AI73" s="49" t="s">
        <v>59</v>
      </c>
      <c r="AK73" s="32">
        <f t="shared" si="1"/>
        <v>4</v>
      </c>
      <c r="AL73" s="32">
        <f t="shared" si="2"/>
        <v>11</v>
      </c>
      <c r="AM73" s="32">
        <f t="shared" si="3"/>
        <v>12</v>
      </c>
      <c r="AN73" s="32">
        <f t="shared" si="4"/>
        <v>27</v>
      </c>
      <c r="AO73" s="58">
        <f t="shared" si="5"/>
        <v>0.14814814814814814</v>
      </c>
      <c r="AP73" s="58">
        <f t="shared" si="6"/>
        <v>0.40740740740740738</v>
      </c>
      <c r="AQ73" s="56">
        <f t="shared" si="7"/>
        <v>0.44444444444444442</v>
      </c>
    </row>
    <row r="74" spans="1:43" ht="15.75" x14ac:dyDescent="0.25">
      <c r="A74" s="10"/>
      <c r="B74" s="10"/>
      <c r="C74" s="11" t="s">
        <v>143</v>
      </c>
      <c r="D74" s="10"/>
      <c r="E74" s="10"/>
      <c r="F74" s="10" t="s">
        <v>144</v>
      </c>
      <c r="G74" s="51" t="str">
        <f>IF(EASTERN!H73=0," ",EASTERN!H73)</f>
        <v>No</v>
      </c>
      <c r="H74" s="51" t="str">
        <f>IF(BROWARD!$H73=0," ",BROWARD!$H73)</f>
        <v>Partial</v>
      </c>
      <c r="I74" s="51" t="str">
        <f>IF(CENTRAL!$H73=0," ",CENTRAL!$H73)</f>
        <v>partial</v>
      </c>
      <c r="J74" s="51" t="str">
        <f>IF(CHIPOLA!$H73=0," ",CHIPOLA!$H73)</f>
        <v xml:space="preserve"> </v>
      </c>
      <c r="K74" s="51" t="str">
        <f>IF(DAYTONA!$H73=0," ",DAYTONA!$H73)</f>
        <v>No</v>
      </c>
      <c r="L74" s="51" t="str">
        <f>IF(SOUTHWESTERN!$H73=0," ",SOUTHWESTERN!$H73)</f>
        <v>No</v>
      </c>
      <c r="M74" s="51" t="str">
        <f>IF('FSC JAX'!$H73=0," ",'FSC JAX'!$H73)</f>
        <v>No</v>
      </c>
      <c r="N74" s="51" t="str">
        <f>IF('FL KEYS'!$H73=0," ",'FL KEYS'!$H73)</f>
        <v xml:space="preserve"> </v>
      </c>
      <c r="O74" s="51" t="str">
        <f>IF('GULF COAST'!$H73=0," ",'GULF COAST'!$H73)</f>
        <v xml:space="preserve"> </v>
      </c>
      <c r="P74" s="51" t="str">
        <f>IF(HILLSBOROUGH!$H73=0," ",HILLSBOROUGH!$H73)</f>
        <v>Yes</v>
      </c>
      <c r="Q74" s="51" t="str">
        <f>IF('INDIAN RIVER'!$H73=0," ",'INDIAN RIVER'!$H73)</f>
        <v>No</v>
      </c>
      <c r="R74" s="51" t="str">
        <f>IF(GATEWAY!$H73=0," ",GATEWAY!$H73)</f>
        <v>No</v>
      </c>
      <c r="S74" s="51" t="str">
        <f>IF('LAKE SUMTER'!$H73=0," ",'LAKE SUMTER'!$H73)</f>
        <v>No</v>
      </c>
      <c r="T74" s="51" t="str">
        <f>IF('SCF MANATEE'!$H73=0," ",'SCF MANATEE'!$H73)</f>
        <v>No</v>
      </c>
      <c r="U74" s="51" t="str">
        <f>IF(MIAMI!$H73=0," ",MIAMI!$H73)</f>
        <v xml:space="preserve"> </v>
      </c>
      <c r="V74" s="51" t="str">
        <f>IF('NORTH FLORIDA'!$H73=0," ",'NORTH FLORIDA'!$H73)</f>
        <v>No</v>
      </c>
      <c r="W74" s="51" t="str">
        <f>IF('NORTHWEST FLORIDA'!$H73=0," ",'NORTHWEST FLORIDA'!$H73)</f>
        <v>No</v>
      </c>
      <c r="X74" s="51" t="str">
        <f>IF('PALM BEACH'!$H73=0," ",'PALM BEACH'!$H73)</f>
        <v>No</v>
      </c>
      <c r="Y74" s="51" t="str">
        <f>IF(PASCO!$H73=0," ",PASCO!$H73)</f>
        <v>No</v>
      </c>
      <c r="Z74" s="51" t="str">
        <f>IF(PENSACOLA!$H73=0," ",PENSACOLA!$H73)</f>
        <v>no</v>
      </c>
      <c r="AA74" s="51" t="str">
        <f>IF(POLK!$H73=0," ",POLK!$H73)</f>
        <v>No</v>
      </c>
      <c r="AB74" s="51" t="str">
        <f>IF('ST JOHNS'!$H73=0," ",'ST JOHNS'!$H73)</f>
        <v>No</v>
      </c>
      <c r="AC74" s="51" t="str">
        <f>IF('ST PETE'!$H73=0," ",'ST PETE'!$H73)</f>
        <v xml:space="preserve"> </v>
      </c>
      <c r="AD74" s="51" t="str">
        <f>IF('SANTA FE'!$H73=0," ",'SANTA FE'!$H73)</f>
        <v>no</v>
      </c>
      <c r="AE74" s="51" t="str">
        <f>IF(SEMINOLE!$H73=0," ",SEMINOLE!$H73)</f>
        <v>No</v>
      </c>
      <c r="AF74" s="51" t="str">
        <f>IF('SOUTH FLORIDA'!$H73=0," ",'SOUTH FLORIDA'!$H73)</f>
        <v>No</v>
      </c>
      <c r="AG74" s="51" t="str">
        <f>IF(TALLAHASSEE!$H73=0," ",TALLAHASSEE!$H73)</f>
        <v>No</v>
      </c>
      <c r="AH74" s="51" t="str">
        <f>IF(VALENCIA!$H73=0," ",VALENCIA!$H73)</f>
        <v>Yes</v>
      </c>
      <c r="AI74" s="49" t="s">
        <v>24</v>
      </c>
      <c r="AK74" s="32">
        <f t="shared" si="1"/>
        <v>2</v>
      </c>
      <c r="AL74" s="32">
        <f t="shared" si="2"/>
        <v>19</v>
      </c>
      <c r="AM74" s="32">
        <f t="shared" si="3"/>
        <v>2</v>
      </c>
      <c r="AN74" s="32">
        <f t="shared" si="4"/>
        <v>23</v>
      </c>
      <c r="AO74" s="58">
        <f t="shared" si="5"/>
        <v>8.6956521739130432E-2</v>
      </c>
      <c r="AP74" s="56">
        <f t="shared" si="6"/>
        <v>0.82608695652173914</v>
      </c>
      <c r="AQ74" s="58">
        <f t="shared" si="7"/>
        <v>8.6956521739130432E-2</v>
      </c>
    </row>
    <row r="75" spans="1:43" ht="15.75" x14ac:dyDescent="0.25">
      <c r="A75" s="10"/>
      <c r="B75" s="10" t="s">
        <v>145</v>
      </c>
      <c r="C75" s="11"/>
      <c r="D75" s="10"/>
      <c r="E75" s="10" t="s">
        <v>127</v>
      </c>
      <c r="F75" s="10"/>
      <c r="G75" s="51" t="str">
        <f>IF(EASTERN!H74=0," ",EASTERN!H74)</f>
        <v xml:space="preserve"> </v>
      </c>
      <c r="H75" s="51" t="str">
        <f>IF(BROWARD!$H74=0," ",BROWARD!$H74)</f>
        <v xml:space="preserve"> </v>
      </c>
      <c r="I75" s="51" t="str">
        <f>IF(CENTRAL!$H74=0," ",CENTRAL!$H74)</f>
        <v xml:space="preserve"> </v>
      </c>
      <c r="J75" s="51" t="str">
        <f>IF(CHIPOLA!$H74=0," ",CHIPOLA!$H74)</f>
        <v xml:space="preserve"> </v>
      </c>
      <c r="K75" s="51" t="str">
        <f>IF(DAYTONA!$H74=0," ",DAYTONA!$H74)</f>
        <v xml:space="preserve"> </v>
      </c>
      <c r="L75" s="51" t="str">
        <f>IF(SOUTHWESTERN!$H74=0," ",SOUTHWESTERN!$H74)</f>
        <v xml:space="preserve"> </v>
      </c>
      <c r="M75" s="51" t="str">
        <f>IF('FSC JAX'!$H74=0," ",'FSC JAX'!$H74)</f>
        <v xml:space="preserve"> </v>
      </c>
      <c r="N75" s="51" t="str">
        <f>IF('FL KEYS'!$H74=0," ",'FL KEYS'!$H74)</f>
        <v xml:space="preserve"> </v>
      </c>
      <c r="O75" s="51" t="str">
        <f>IF('GULF COAST'!$H74=0," ",'GULF COAST'!$H74)</f>
        <v xml:space="preserve"> </v>
      </c>
      <c r="P75" s="51" t="str">
        <f>IF(HILLSBOROUGH!$H74=0," ",HILLSBOROUGH!$H74)</f>
        <v xml:space="preserve"> </v>
      </c>
      <c r="Q75" s="51" t="str">
        <f>IF('INDIAN RIVER'!$H74=0," ",'INDIAN RIVER'!$H74)</f>
        <v xml:space="preserve"> </v>
      </c>
      <c r="R75" s="51" t="str">
        <f>IF(GATEWAY!$H74=0," ",GATEWAY!$H74)</f>
        <v xml:space="preserve"> </v>
      </c>
      <c r="S75" s="51" t="str">
        <f>IF('LAKE SUMTER'!$H74=0," ",'LAKE SUMTER'!$H74)</f>
        <v xml:space="preserve"> </v>
      </c>
      <c r="T75" s="51" t="str">
        <f>IF('SCF MANATEE'!$H74=0," ",'SCF MANATEE'!$H74)</f>
        <v xml:space="preserve"> </v>
      </c>
      <c r="U75" s="51" t="str">
        <f>IF(MIAMI!$H74=0," ",MIAMI!$H74)</f>
        <v xml:space="preserve"> </v>
      </c>
      <c r="V75" s="51" t="str">
        <f>IF('NORTH FLORIDA'!$H74=0," ",'NORTH FLORIDA'!$H74)</f>
        <v xml:space="preserve"> </v>
      </c>
      <c r="W75" s="51" t="str">
        <f>IF('NORTHWEST FLORIDA'!$H74=0," ",'NORTHWEST FLORIDA'!$H74)</f>
        <v xml:space="preserve"> </v>
      </c>
      <c r="X75" s="51" t="str">
        <f>IF('PALM BEACH'!$H74=0," ",'PALM BEACH'!$H74)</f>
        <v xml:space="preserve"> </v>
      </c>
      <c r="Y75" s="51" t="str">
        <f>IF(PASCO!$H74=0," ",PASCO!$H74)</f>
        <v xml:space="preserve"> </v>
      </c>
      <c r="Z75" s="51" t="str">
        <f>IF(PENSACOLA!$H74=0," ",PENSACOLA!$H74)</f>
        <v xml:space="preserve"> </v>
      </c>
      <c r="AA75" s="51" t="str">
        <f>IF(POLK!$H74=0," ",POLK!$H74)</f>
        <v xml:space="preserve"> </v>
      </c>
      <c r="AB75" s="51" t="str">
        <f>IF('ST JOHNS'!$H74=0," ",'ST JOHNS'!$H74)</f>
        <v xml:space="preserve"> </v>
      </c>
      <c r="AC75" s="51" t="str">
        <f>IF('ST PETE'!$H74=0," ",'ST PETE'!$H74)</f>
        <v xml:space="preserve"> </v>
      </c>
      <c r="AD75" s="51" t="str">
        <f>IF('SANTA FE'!$H74=0," ",'SANTA FE'!$H74)</f>
        <v xml:space="preserve"> </v>
      </c>
      <c r="AE75" s="51" t="str">
        <f>IF(SEMINOLE!$H74=0," ",SEMINOLE!$H74)</f>
        <v xml:space="preserve"> </v>
      </c>
      <c r="AF75" s="51" t="str">
        <f>IF('SOUTH FLORIDA'!$H74=0," ",'SOUTH FLORIDA'!$H74)</f>
        <v xml:space="preserve"> </v>
      </c>
      <c r="AG75" s="51" t="str">
        <f>IF(TALLAHASSEE!$H74=0," ",TALLAHASSEE!$H74)</f>
        <v xml:space="preserve"> </v>
      </c>
      <c r="AH75" s="51" t="str">
        <f>IF(VALENCIA!$H74=0," ",VALENCIA!$H74)</f>
        <v xml:space="preserve"> </v>
      </c>
      <c r="AI75" s="49"/>
      <c r="AK75" s="32">
        <f t="shared" ref="AK75:AK76" si="8">COUNTIF(G75:AH75,"Yes")</f>
        <v>0</v>
      </c>
      <c r="AL75" s="32">
        <f t="shared" ref="AL75:AL76" si="9">COUNTIF(G75:AH75,"No")</f>
        <v>0</v>
      </c>
      <c r="AM75" s="32">
        <f t="shared" ref="AM75:AM76" si="10">COUNTIF(G75:AH75,"Partial")</f>
        <v>0</v>
      </c>
      <c r="AN75" s="32">
        <f t="shared" ref="AN75:AN76" si="11">SUM(AK75:AM75)</f>
        <v>0</v>
      </c>
      <c r="AO75" s="58">
        <f t="shared" ref="AO75:AO76" si="12">IFERROR(AK75/$AN75,0)</f>
        <v>0</v>
      </c>
      <c r="AP75" s="58">
        <f t="shared" ref="AP75:AP76" si="13">IFERROR(AL75/$AN75,0)</f>
        <v>0</v>
      </c>
      <c r="AQ75" s="58">
        <f t="shared" ref="AQ75:AQ76" si="14">IFERROR(AM75/$AN75,0)</f>
        <v>0</v>
      </c>
    </row>
    <row r="76" spans="1:43" ht="15.75" x14ac:dyDescent="0.25">
      <c r="A76" s="10"/>
      <c r="B76" s="10" t="s">
        <v>146</v>
      </c>
      <c r="C76" s="11"/>
      <c r="D76" s="10"/>
      <c r="E76" s="10" t="s">
        <v>127</v>
      </c>
      <c r="F76" s="10"/>
      <c r="G76" s="51" t="str">
        <f>IF(EASTERN!H75=0," ",EASTERN!H75)</f>
        <v xml:space="preserve"> </v>
      </c>
      <c r="H76" s="51" t="str">
        <f>IF(BROWARD!$H75=0," ",BROWARD!$H75)</f>
        <v xml:space="preserve"> </v>
      </c>
      <c r="I76" s="51" t="str">
        <f>IF(CENTRAL!$H75=0," ",CENTRAL!$H75)</f>
        <v xml:space="preserve"> </v>
      </c>
      <c r="J76" s="51" t="str">
        <f>IF(CHIPOLA!$H75=0," ",CHIPOLA!$H75)</f>
        <v xml:space="preserve"> </v>
      </c>
      <c r="K76" s="51" t="str">
        <f>IF(DAYTONA!$H75=0," ",DAYTONA!$H75)</f>
        <v xml:space="preserve"> </v>
      </c>
      <c r="L76" s="51" t="str">
        <f>IF(SOUTHWESTERN!$H75=0," ",SOUTHWESTERN!$H75)</f>
        <v xml:space="preserve"> </v>
      </c>
      <c r="M76" s="51" t="str">
        <f>IF('FSC JAX'!$H75=0," ",'FSC JAX'!$H75)</f>
        <v xml:space="preserve"> </v>
      </c>
      <c r="N76" s="51" t="str">
        <f>IF('FL KEYS'!$H75=0," ",'FL KEYS'!$H75)</f>
        <v xml:space="preserve"> </v>
      </c>
      <c r="O76" s="51" t="str">
        <f>IF('GULF COAST'!$H75=0," ",'GULF COAST'!$H75)</f>
        <v xml:space="preserve"> </v>
      </c>
      <c r="P76" s="51" t="str">
        <f>IF(HILLSBOROUGH!$H75=0," ",HILLSBOROUGH!$H75)</f>
        <v xml:space="preserve"> </v>
      </c>
      <c r="Q76" s="51" t="str">
        <f>IF('INDIAN RIVER'!$H75=0," ",'INDIAN RIVER'!$H75)</f>
        <v xml:space="preserve"> </v>
      </c>
      <c r="R76" s="51" t="str">
        <f>IF(GATEWAY!$H75=0," ",GATEWAY!$H75)</f>
        <v xml:space="preserve"> </v>
      </c>
      <c r="S76" s="51" t="str">
        <f>IF('LAKE SUMTER'!$H75=0," ",'LAKE SUMTER'!$H75)</f>
        <v xml:space="preserve"> </v>
      </c>
      <c r="T76" s="51" t="str">
        <f>IF('SCF MANATEE'!$H75=0," ",'SCF MANATEE'!$H75)</f>
        <v xml:space="preserve"> </v>
      </c>
      <c r="U76" s="51" t="str">
        <f>IF(MIAMI!$H75=0," ",MIAMI!$H75)</f>
        <v xml:space="preserve"> </v>
      </c>
      <c r="V76" s="51" t="str">
        <f>IF('NORTH FLORIDA'!$H75=0," ",'NORTH FLORIDA'!$H75)</f>
        <v xml:space="preserve"> </v>
      </c>
      <c r="W76" s="51" t="str">
        <f>IF('NORTHWEST FLORIDA'!$H75=0," ",'NORTHWEST FLORIDA'!$H75)</f>
        <v xml:space="preserve"> </v>
      </c>
      <c r="X76" s="51" t="str">
        <f>IF('PALM BEACH'!$H75=0," ",'PALM BEACH'!$H75)</f>
        <v xml:space="preserve"> </v>
      </c>
      <c r="Y76" s="51" t="str">
        <f>IF(PASCO!$H75=0," ",PASCO!$H75)</f>
        <v xml:space="preserve"> </v>
      </c>
      <c r="Z76" s="51" t="str">
        <f>IF(PENSACOLA!$H75=0," ",PENSACOLA!$H75)</f>
        <v xml:space="preserve"> </v>
      </c>
      <c r="AA76" s="51" t="str">
        <f>IF(POLK!$H75=0," ",POLK!$H75)</f>
        <v xml:space="preserve"> </v>
      </c>
      <c r="AB76" s="51" t="str">
        <f>IF('ST JOHNS'!$H75=0," ",'ST JOHNS'!$H75)</f>
        <v xml:space="preserve"> </v>
      </c>
      <c r="AC76" s="51" t="str">
        <f>IF('ST PETE'!$H75=0," ",'ST PETE'!$H75)</f>
        <v xml:space="preserve"> </v>
      </c>
      <c r="AD76" s="51" t="str">
        <f>IF('SANTA FE'!$H75=0," ",'SANTA FE'!$H75)</f>
        <v xml:space="preserve"> </v>
      </c>
      <c r="AE76" s="51" t="str">
        <f>IF(SEMINOLE!$H75=0," ",SEMINOLE!$H75)</f>
        <v xml:space="preserve"> </v>
      </c>
      <c r="AF76" s="51" t="str">
        <f>IF('SOUTH FLORIDA'!$H75=0," ",'SOUTH FLORIDA'!$H75)</f>
        <v xml:space="preserve"> </v>
      </c>
      <c r="AG76" s="51" t="str">
        <f>IF(TALLAHASSEE!$H75=0," ",TALLAHASSEE!$H75)</f>
        <v xml:space="preserve"> </v>
      </c>
      <c r="AH76" s="51" t="str">
        <f>IF(VALENCIA!$H75=0," ",VALENCIA!$H75)</f>
        <v xml:space="preserve"> </v>
      </c>
      <c r="AI76" s="49"/>
      <c r="AK76" s="32">
        <f t="shared" si="8"/>
        <v>0</v>
      </c>
      <c r="AL76" s="32">
        <f t="shared" si="9"/>
        <v>0</v>
      </c>
      <c r="AM76" s="32">
        <f t="shared" si="10"/>
        <v>0</v>
      </c>
      <c r="AN76" s="32">
        <f t="shared" si="11"/>
        <v>0</v>
      </c>
      <c r="AO76" s="58">
        <f t="shared" si="12"/>
        <v>0</v>
      </c>
      <c r="AP76" s="58">
        <f t="shared" si="13"/>
        <v>0</v>
      </c>
      <c r="AQ76" s="58">
        <f t="shared" si="14"/>
        <v>0</v>
      </c>
    </row>
    <row r="79" spans="1:43" ht="15.75" x14ac:dyDescent="0.25">
      <c r="B79" s="33"/>
      <c r="F79" s="50" t="s">
        <v>181</v>
      </c>
    </row>
    <row r="80" spans="1:43" x14ac:dyDescent="0.2">
      <c r="F80" s="35" t="s">
        <v>175</v>
      </c>
      <c r="G80" s="52" t="s">
        <v>196</v>
      </c>
      <c r="H80" s="52" t="s">
        <v>148</v>
      </c>
      <c r="I80" s="52" t="s">
        <v>149</v>
      </c>
      <c r="J80" s="52" t="s">
        <v>150</v>
      </c>
      <c r="K80" s="52" t="s">
        <v>151</v>
      </c>
      <c r="L80" s="52" t="s">
        <v>207</v>
      </c>
      <c r="M80" s="52" t="s">
        <v>152</v>
      </c>
      <c r="N80" s="53" t="s">
        <v>153</v>
      </c>
      <c r="O80" s="53" t="s">
        <v>154</v>
      </c>
      <c r="P80" s="53" t="s">
        <v>155</v>
      </c>
      <c r="Q80" s="53" t="s">
        <v>156</v>
      </c>
      <c r="R80" s="53" t="s">
        <v>157</v>
      </c>
      <c r="S80" s="53" t="s">
        <v>158</v>
      </c>
      <c r="T80" s="53" t="s">
        <v>159</v>
      </c>
      <c r="U80" s="53" t="s">
        <v>160</v>
      </c>
      <c r="V80" s="53" t="s">
        <v>161</v>
      </c>
      <c r="W80" s="53" t="s">
        <v>162</v>
      </c>
      <c r="X80" s="53" t="s">
        <v>163</v>
      </c>
      <c r="Y80" s="53" t="s">
        <v>208</v>
      </c>
      <c r="Z80" s="53" t="s">
        <v>164</v>
      </c>
      <c r="AA80" s="53" t="s">
        <v>165</v>
      </c>
      <c r="AB80" s="53" t="s">
        <v>166</v>
      </c>
      <c r="AC80" s="52" t="s">
        <v>167</v>
      </c>
      <c r="AD80" s="52" t="s">
        <v>168</v>
      </c>
      <c r="AE80" s="52" t="s">
        <v>169</v>
      </c>
      <c r="AF80" s="52" t="s">
        <v>170</v>
      </c>
      <c r="AG80" s="52" t="s">
        <v>171</v>
      </c>
      <c r="AH80" s="52" t="s">
        <v>172</v>
      </c>
      <c r="AI80" s="53" t="s">
        <v>177</v>
      </c>
    </row>
    <row r="81" spans="1:35" ht="15.75" x14ac:dyDescent="0.25">
      <c r="A81" s="9" t="s">
        <v>9</v>
      </c>
      <c r="B81" s="10"/>
      <c r="C81" s="11"/>
      <c r="D81" s="12" t="s">
        <v>10</v>
      </c>
      <c r="E81" s="11"/>
      <c r="F81" s="11"/>
      <c r="G81" s="54"/>
      <c r="H81" s="54"/>
      <c r="I81" s="54"/>
      <c r="J81" s="54"/>
      <c r="K81" s="54"/>
      <c r="L81" s="54"/>
      <c r="M81" s="54"/>
      <c r="N81" s="54"/>
      <c r="O81" s="54"/>
      <c r="P81" s="54"/>
      <c r="Q81" s="54"/>
      <c r="R81" s="54"/>
      <c r="S81" s="54"/>
      <c r="T81" s="54"/>
      <c r="U81" s="54"/>
      <c r="V81" s="54"/>
      <c r="W81" s="54"/>
      <c r="X81" s="54"/>
      <c r="Y81" s="54"/>
      <c r="Z81" s="54"/>
      <c r="AA81" s="54"/>
      <c r="AB81" s="54"/>
      <c r="AC81" s="54"/>
      <c r="AD81" s="54"/>
      <c r="AE81" s="54"/>
      <c r="AF81" s="54"/>
      <c r="AG81" s="54"/>
      <c r="AH81" s="54"/>
      <c r="AI81" s="54"/>
    </row>
    <row r="82" spans="1:35" ht="15.75" x14ac:dyDescent="0.25">
      <c r="A82" s="9"/>
      <c r="B82" s="10" t="s">
        <v>11</v>
      </c>
      <c r="C82" s="11"/>
      <c r="D82" s="14"/>
      <c r="E82" s="10" t="s">
        <v>12</v>
      </c>
      <c r="F82" s="11"/>
      <c r="G82" s="54">
        <f>IFERROR(EASTERN!$J8/EASTERN!$G8," ")</f>
        <v>0.3251224890271896</v>
      </c>
      <c r="H82" s="54">
        <f>IFERROR(BROWARD!$J8/BROWARD!$G8," ")</f>
        <v>0.27529759736479142</v>
      </c>
      <c r="I82" s="54">
        <f>IFERROR(CENTRAL!$J8/CENTRAL!$G8," ")</f>
        <v>0.15758698662204026</v>
      </c>
      <c r="J82" s="54">
        <f>IFERROR(CHIPOLA!$J8/CHIPOLA!$G8," ")</f>
        <v>0</v>
      </c>
      <c r="K82" s="54">
        <f>IFERROR(DAYTONA!$J8/DAYTONA!$G8," ")</f>
        <v>0.18427340912653462</v>
      </c>
      <c r="L82" s="54">
        <f>IFERROR(SOUTHWESTERN!$J8/SOUTHWESTERN!$G8," ")</f>
        <v>0.17398595560622457</v>
      </c>
      <c r="M82" s="54">
        <f>IFERROR('FSC JAX'!$J8/'FSC JAX'!$G8," ")</f>
        <v>0.36753827288411839</v>
      </c>
      <c r="N82" s="54">
        <f>IFERROR('FL KEYS'!$J8/'FL KEYS'!$G8," ")</f>
        <v>0.2432796154204464</v>
      </c>
      <c r="O82" s="54">
        <f>IFERROR('GULF COAST'!$J8/'GULF COAST'!$G8," ")</f>
        <v>0.14032527431944133</v>
      </c>
      <c r="P82" s="54">
        <f>IFERROR(HILLSBOROUGH!$J8/HILLSBOROUGH!$G8," ")</f>
        <v>0.44415409571648651</v>
      </c>
      <c r="Q82" s="54">
        <f>IFERROR('INDIAN RIVER'!$J8/'INDIAN RIVER'!$G8," ")</f>
        <v>0</v>
      </c>
      <c r="R82" s="54">
        <f>IFERROR(GATEWAY!$J8/GATEWAY!$G8," ")</f>
        <v>0.20673124067569337</v>
      </c>
      <c r="S82" s="54">
        <f>IFERROR('LAKE SUMTER'!$J8/'LAKE SUMTER'!$G8," ")</f>
        <v>0.36265061585355646</v>
      </c>
      <c r="T82" s="54">
        <f>IFERROR('SCF MANATEE'!$J8/'SCF MANATEE'!$G8," ")</f>
        <v>0.48841216511740815</v>
      </c>
      <c r="U82" s="54">
        <f>IFERROR(MIAMI!$J8/MIAMI!$G8," ")</f>
        <v>0.59046894190959276</v>
      </c>
      <c r="V82" s="54">
        <f>IFERROR('NORTH FLORIDA'!$J8/'NORTH FLORIDA'!$G8," ")</f>
        <v>0.50843960117083598</v>
      </c>
      <c r="W82" s="54">
        <f>IFERROR('NORTHWEST FLORIDA'!$J8/'NORTHWEST FLORIDA'!$G8," ")</f>
        <v>2.1020078774783513E-2</v>
      </c>
      <c r="X82" s="54">
        <f>IFERROR('PALM BEACH'!$J8/'PALM BEACH'!$G8," ")</f>
        <v>0.38729457105907833</v>
      </c>
      <c r="Y82" s="54">
        <f>IFERROR(PASCO!$J8/PASCO!$G8," ")</f>
        <v>0.66340694773803122</v>
      </c>
      <c r="Z82" s="54">
        <f>IFERROR(PENSACOLA!$J8/PENSACOLA!$G8," ")</f>
        <v>0</v>
      </c>
      <c r="AA82" s="54">
        <f>IFERROR(POLK!$J8/POLK!$G8," ")</f>
        <v>0.30404009006754251</v>
      </c>
      <c r="AB82" s="54">
        <f>IFERROR('ST JOHNS'!$J8/'ST JOHNS'!$G8," ")</f>
        <v>0.41179993467860793</v>
      </c>
      <c r="AC82" s="54">
        <f>IFERROR('ST PETE'!$J8/'ST PETE'!$G8," ")</f>
        <v>0.24476265914767698</v>
      </c>
      <c r="AD82" s="54">
        <f>IFERROR('SANTA FE'!$J8/'SANTA FE'!$G8," ")</f>
        <v>0.49625816591939409</v>
      </c>
      <c r="AE82" s="54">
        <f>IFERROR(SEMINOLE!$J8/SEMINOLE!$G8," ")</f>
        <v>0.17819848470155406</v>
      </c>
      <c r="AF82" s="54">
        <f>IFERROR('SOUTH FLORIDA'!$J8/'SOUTH FLORIDA'!$G8," ")</f>
        <v>0.21442110977857798</v>
      </c>
      <c r="AG82" s="54">
        <f>IFERROR(TALLAHASSEE!$J8/TALLAHASSEE!$G8," ")</f>
        <v>0.5753713920923329</v>
      </c>
      <c r="AH82" s="54">
        <f>IFERROR(VALENCIA!$J8/VALENCIA!$G8," ")</f>
        <v>0.48678762505819784</v>
      </c>
      <c r="AI82" s="54">
        <f>IFERROR('System Summary'!$J8/'System Summary'!$G8," ")</f>
        <v>0.39197777312283366</v>
      </c>
    </row>
    <row r="83" spans="1:35" ht="15.75" x14ac:dyDescent="0.25">
      <c r="A83" s="9"/>
      <c r="B83" s="10"/>
      <c r="C83" s="11" t="s">
        <v>13</v>
      </c>
      <c r="D83" s="14"/>
      <c r="E83" s="11"/>
      <c r="F83" s="10" t="s">
        <v>14</v>
      </c>
      <c r="G83" s="54" t="str">
        <f>IFERROR(EASTERN!J9/EASTERN!G9," ")</f>
        <v xml:space="preserve"> </v>
      </c>
      <c r="H83" s="54" t="str">
        <f>IFERROR(BROWARD!$J9/BROWARD!$G9," ")</f>
        <v xml:space="preserve"> </v>
      </c>
      <c r="I83" s="54" t="str">
        <f>IFERROR(CENTRAL!$J9/CENTRAL!$G9," ")</f>
        <v xml:space="preserve"> </v>
      </c>
      <c r="J83" s="54" t="str">
        <f>IFERROR(CHIPOLA!$J9/CHIPOLA!$G9," ")</f>
        <v xml:space="preserve"> </v>
      </c>
      <c r="K83" s="54" t="str">
        <f>IFERROR(DAYTONA!$J9/DAYTONA!$G9," ")</f>
        <v xml:space="preserve"> </v>
      </c>
      <c r="L83" s="54" t="str">
        <f>IFERROR(SOUTHWESTERN!$J9/SOUTHWESTERN!$G9," ")</f>
        <v xml:space="preserve"> </v>
      </c>
      <c r="M83" s="54" t="str">
        <f>IFERROR('FSC JAX'!$J9/'FSC JAX'!$G9," ")</f>
        <v xml:space="preserve"> </v>
      </c>
      <c r="N83" s="54" t="str">
        <f>IFERROR('FL KEYS'!$J9/'FL KEYS'!$G9," ")</f>
        <v xml:space="preserve"> </v>
      </c>
      <c r="O83" s="54">
        <f>IFERROR('GULF COAST'!$J9/'GULF COAST'!$G9," ")</f>
        <v>0.34129415940485763</v>
      </c>
      <c r="P83" s="54" t="str">
        <f>IFERROR(HILLSBOROUGH!$J9/HILLSBOROUGH!$G9," ")</f>
        <v xml:space="preserve"> </v>
      </c>
      <c r="Q83" s="54" t="str">
        <f>IFERROR('INDIAN RIVER'!$J9/'INDIAN RIVER'!$G9," ")</f>
        <v xml:space="preserve"> </v>
      </c>
      <c r="R83" s="54" t="str">
        <f>IFERROR(GATEWAY!$J9/GATEWAY!$G9," ")</f>
        <v xml:space="preserve"> </v>
      </c>
      <c r="S83" s="54" t="str">
        <f>IFERROR('LAKE SUMTER'!$J9/'LAKE SUMTER'!$G9," ")</f>
        <v xml:space="preserve"> </v>
      </c>
      <c r="T83" s="54" t="str">
        <f>IFERROR('SCF MANATEE'!$J9/'SCF MANATEE'!$G9," ")</f>
        <v xml:space="preserve"> </v>
      </c>
      <c r="U83" s="54">
        <f>IFERROR(MIAMI!$J9/MIAMI!$G9," ")</f>
        <v>1</v>
      </c>
      <c r="V83" s="54" t="str">
        <f>IFERROR('NORTH FLORIDA'!$J9/'NORTH FLORIDA'!$G9," ")</f>
        <v xml:space="preserve"> </v>
      </c>
      <c r="W83" s="54" t="str">
        <f>IFERROR('NORTHWEST FLORIDA'!$J9/'NORTHWEST FLORIDA'!$G9," ")</f>
        <v xml:space="preserve"> </v>
      </c>
      <c r="X83" s="54" t="str">
        <f>IFERROR('PALM BEACH'!$J9/'PALM BEACH'!$G9," ")</f>
        <v xml:space="preserve"> </v>
      </c>
      <c r="Y83" s="54" t="str">
        <f>IFERROR(PASCO!$J9/PASCO!$G9," ")</f>
        <v xml:space="preserve"> </v>
      </c>
      <c r="Z83" s="54" t="str">
        <f>IFERROR(PENSACOLA!$J9/PENSACOLA!$G9," ")</f>
        <v xml:space="preserve"> </v>
      </c>
      <c r="AA83" s="54" t="str">
        <f>IFERROR(POLK!$J9/POLK!$G9," ")</f>
        <v xml:space="preserve"> </v>
      </c>
      <c r="AB83" s="54" t="str">
        <f>IFERROR('ST JOHNS'!$J9/'ST JOHNS'!$G9," ")</f>
        <v xml:space="preserve"> </v>
      </c>
      <c r="AC83" s="54" t="str">
        <f>IFERROR('ST PETE'!$J9/'ST PETE'!$G9," ")</f>
        <v xml:space="preserve"> </v>
      </c>
      <c r="AD83" s="54" t="str">
        <f>IFERROR('SANTA FE'!$J9/'SANTA FE'!$G9," ")</f>
        <v xml:space="preserve"> </v>
      </c>
      <c r="AE83" s="54" t="str">
        <f>IFERROR(SEMINOLE!$J9/SEMINOLE!$G9," ")</f>
        <v xml:space="preserve"> </v>
      </c>
      <c r="AF83" s="54" t="str">
        <f>IFERROR('SOUTH FLORIDA'!$J9/'SOUTH FLORIDA'!$G9," ")</f>
        <v xml:space="preserve"> </v>
      </c>
      <c r="AG83" s="54" t="str">
        <f>IFERROR(TALLAHASSEE!$J9/TALLAHASSEE!$G9," ")</f>
        <v xml:space="preserve"> </v>
      </c>
      <c r="AH83" s="54" t="str">
        <f>IFERROR(VALENCIA!$J9/VALENCIA!$G9," ")</f>
        <v xml:space="preserve"> </v>
      </c>
      <c r="AI83" s="54">
        <f>IFERROR('System Summary'!$J9/'System Summary'!$G9," ")</f>
        <v>0.89167595822135814</v>
      </c>
    </row>
    <row r="84" spans="1:35" ht="15.75" x14ac:dyDescent="0.25">
      <c r="A84" s="9"/>
      <c r="B84" s="10"/>
      <c r="C84" s="11" t="s">
        <v>16</v>
      </c>
      <c r="D84" s="14"/>
      <c r="E84" s="11"/>
      <c r="F84" s="10" t="s">
        <v>17</v>
      </c>
      <c r="G84" s="54">
        <f>IFERROR(EASTERN!J10/EASTERN!G10," ")</f>
        <v>0</v>
      </c>
      <c r="H84" s="54" t="str">
        <f>IFERROR(BROWARD!$J10/BROWARD!$G10," ")</f>
        <v xml:space="preserve"> </v>
      </c>
      <c r="I84" s="54">
        <f>IFERROR(CENTRAL!$J10/CENTRAL!$G10," ")</f>
        <v>0</v>
      </c>
      <c r="J84" s="54">
        <f>IFERROR(CHIPOLA!$J10/CHIPOLA!$G10," ")</f>
        <v>0</v>
      </c>
      <c r="K84" s="54">
        <f>IFERROR(DAYTONA!$J10/DAYTONA!$G10," ")</f>
        <v>0</v>
      </c>
      <c r="L84" s="54">
        <f>IFERROR(SOUTHWESTERN!$J10/SOUTHWESTERN!$G10," ")</f>
        <v>0</v>
      </c>
      <c r="M84" s="54">
        <f>IFERROR('FSC JAX'!$J10/'FSC JAX'!$G10," ")</f>
        <v>0</v>
      </c>
      <c r="N84" s="54">
        <f>IFERROR('FL KEYS'!$J10/'FL KEYS'!$G10," ")</f>
        <v>0</v>
      </c>
      <c r="O84" s="54">
        <f>IFERROR('GULF COAST'!$J10/'GULF COAST'!$G10," ")</f>
        <v>0</v>
      </c>
      <c r="P84" s="54">
        <f>IFERROR(HILLSBOROUGH!$J10/HILLSBOROUGH!$G10," ")</f>
        <v>0</v>
      </c>
      <c r="Q84" s="54">
        <f>IFERROR('INDIAN RIVER'!$J10/'INDIAN RIVER'!$G10," ")</f>
        <v>0</v>
      </c>
      <c r="R84" s="54">
        <f>IFERROR(GATEWAY!$J10/GATEWAY!$G10," ")</f>
        <v>0</v>
      </c>
      <c r="S84" s="54">
        <f>IFERROR('LAKE SUMTER'!$J10/'LAKE SUMTER'!$G10," ")</f>
        <v>0</v>
      </c>
      <c r="T84" s="54">
        <f>IFERROR('SCF MANATEE'!$J10/'SCF MANATEE'!$G10," ")</f>
        <v>0</v>
      </c>
      <c r="U84" s="54" t="str">
        <f>IFERROR(MIAMI!$J10/MIAMI!$G10," ")</f>
        <v xml:space="preserve"> </v>
      </c>
      <c r="V84" s="54">
        <f>IFERROR('NORTH FLORIDA'!$J10/'NORTH FLORIDA'!$G10," ")</f>
        <v>0</v>
      </c>
      <c r="W84" s="54">
        <f>IFERROR('NORTHWEST FLORIDA'!$J10/'NORTHWEST FLORIDA'!$G10," ")</f>
        <v>0</v>
      </c>
      <c r="X84" s="54">
        <f>IFERROR('PALM BEACH'!$J10/'PALM BEACH'!$G10," ")</f>
        <v>0</v>
      </c>
      <c r="Y84" s="54">
        <f>IFERROR(PASCO!$J10/PASCO!$G10," ")</f>
        <v>0</v>
      </c>
      <c r="Z84" s="54">
        <f>IFERROR(PENSACOLA!$J10/PENSACOLA!$G10," ")</f>
        <v>0</v>
      </c>
      <c r="AA84" s="54">
        <f>IFERROR(POLK!$J10/POLK!$G10," ")</f>
        <v>0</v>
      </c>
      <c r="AB84" s="54">
        <f>IFERROR('ST JOHNS'!$J10/'ST JOHNS'!$G10," ")</f>
        <v>0</v>
      </c>
      <c r="AC84" s="54">
        <f>IFERROR('ST PETE'!$J10/'ST PETE'!$G10," ")</f>
        <v>0</v>
      </c>
      <c r="AD84" s="54">
        <f>IFERROR('SANTA FE'!$J10/'SANTA FE'!$G10," ")</f>
        <v>0</v>
      </c>
      <c r="AE84" s="54" t="str">
        <f>IFERROR(SEMINOLE!$J10/SEMINOLE!$G10," ")</f>
        <v xml:space="preserve"> </v>
      </c>
      <c r="AF84" s="54">
        <f>IFERROR('SOUTH FLORIDA'!$J10/'SOUTH FLORIDA'!$G10," ")</f>
        <v>0</v>
      </c>
      <c r="AG84" s="54">
        <f>IFERROR(TALLAHASSEE!$J10/TALLAHASSEE!$G10," ")</f>
        <v>0</v>
      </c>
      <c r="AH84" s="54">
        <f>IFERROR(VALENCIA!$J10/VALENCIA!$G10," ")</f>
        <v>0</v>
      </c>
      <c r="AI84" s="54">
        <f>IFERROR('System Summary'!$J10/'System Summary'!$G10," ")</f>
        <v>0</v>
      </c>
    </row>
    <row r="85" spans="1:35" ht="15.75" x14ac:dyDescent="0.25">
      <c r="A85" s="9"/>
      <c r="B85" s="10"/>
      <c r="C85" s="11" t="s">
        <v>18</v>
      </c>
      <c r="D85" s="14"/>
      <c r="E85" s="11"/>
      <c r="F85" s="10" t="s">
        <v>19</v>
      </c>
      <c r="G85" s="54">
        <f>IFERROR(EASTERN!J11/EASTERN!G11," ")</f>
        <v>0</v>
      </c>
      <c r="H85" s="54">
        <f>IFERROR(BROWARD!$J11/BROWARD!$G11," ")</f>
        <v>0.34453967210100733</v>
      </c>
      <c r="I85" s="54">
        <f>IFERROR(CENTRAL!$J11/CENTRAL!$G11," ")</f>
        <v>0</v>
      </c>
      <c r="J85" s="54">
        <f>IFERROR(CHIPOLA!$J11/CHIPOLA!$G11," ")</f>
        <v>0</v>
      </c>
      <c r="K85" s="54">
        <f>IFERROR(DAYTONA!$J11/DAYTONA!$G11," ")</f>
        <v>0</v>
      </c>
      <c r="L85" s="54">
        <f>IFERROR(SOUTHWESTERN!$J11/SOUTHWESTERN!$G11," ")</f>
        <v>0</v>
      </c>
      <c r="M85" s="54">
        <f>IFERROR('FSC JAX'!$J11/'FSC JAX'!$G11," ")</f>
        <v>0</v>
      </c>
      <c r="N85" s="54">
        <f>IFERROR('FL KEYS'!$J11/'FL KEYS'!$G11," ")</f>
        <v>0.11137142423550644</v>
      </c>
      <c r="O85" s="54">
        <f>IFERROR('GULF COAST'!$J11/'GULF COAST'!$G11," ")</f>
        <v>0</v>
      </c>
      <c r="P85" s="54">
        <f>IFERROR(HILLSBOROUGH!$J11/HILLSBOROUGH!$G11," ")</f>
        <v>1</v>
      </c>
      <c r="Q85" s="54">
        <f>IFERROR('INDIAN RIVER'!$J11/'INDIAN RIVER'!$G11," ")</f>
        <v>0</v>
      </c>
      <c r="R85" s="54">
        <f>IFERROR(GATEWAY!$J11/GATEWAY!$G11," ")</f>
        <v>0</v>
      </c>
      <c r="S85" s="54">
        <f>IFERROR('LAKE SUMTER'!$J11/'LAKE SUMTER'!$G11," ")</f>
        <v>0</v>
      </c>
      <c r="T85" s="54">
        <f>IFERROR('SCF MANATEE'!$J11/'SCF MANATEE'!$G11," ")</f>
        <v>0.19738902353974705</v>
      </c>
      <c r="U85" s="54">
        <f>IFERROR(MIAMI!$J11/MIAMI!$G11," ")</f>
        <v>0</v>
      </c>
      <c r="V85" s="54">
        <f>IFERROR('NORTH FLORIDA'!$J11/'NORTH FLORIDA'!$G11," ")</f>
        <v>0</v>
      </c>
      <c r="W85" s="54">
        <f>IFERROR('NORTHWEST FLORIDA'!$J11/'NORTHWEST FLORIDA'!$G11," ")</f>
        <v>0</v>
      </c>
      <c r="X85" s="54">
        <f>IFERROR('PALM BEACH'!$J11/'PALM BEACH'!$G11," ")</f>
        <v>0</v>
      </c>
      <c r="Y85" s="54">
        <f>IFERROR(PASCO!$J11/PASCO!$G11," ")</f>
        <v>0</v>
      </c>
      <c r="Z85" s="54">
        <f>IFERROR(PENSACOLA!$J11/PENSACOLA!$G11," ")</f>
        <v>0</v>
      </c>
      <c r="AA85" s="54">
        <f>IFERROR(POLK!$J11/POLK!$G11," ")</f>
        <v>0</v>
      </c>
      <c r="AB85" s="54">
        <f>IFERROR('ST JOHNS'!$J11/'ST JOHNS'!$G11," ")</f>
        <v>0</v>
      </c>
      <c r="AC85" s="54">
        <f>IFERROR('ST PETE'!$J11/'ST PETE'!$G11," ")</f>
        <v>0</v>
      </c>
      <c r="AD85" s="54">
        <f>IFERROR('SANTA FE'!$J11/'SANTA FE'!$G11," ")</f>
        <v>0</v>
      </c>
      <c r="AE85" s="54">
        <f>IFERROR(SEMINOLE!$J11/SEMINOLE!$G11," ")</f>
        <v>0</v>
      </c>
      <c r="AF85" s="54">
        <f>IFERROR('SOUTH FLORIDA'!$J11/'SOUTH FLORIDA'!$G11," ")</f>
        <v>0</v>
      </c>
      <c r="AG85" s="54">
        <f>IFERROR(TALLAHASSEE!$J11/TALLAHASSEE!$G11," ")</f>
        <v>0</v>
      </c>
      <c r="AH85" s="54">
        <f>IFERROR(VALENCIA!$J11/VALENCIA!$G11," ")</f>
        <v>0</v>
      </c>
      <c r="AI85" s="54">
        <f>IFERROR('System Summary'!$J11/'System Summary'!$G11," ")</f>
        <v>6.3327858141292812E-2</v>
      </c>
    </row>
    <row r="86" spans="1:35" ht="15.75" x14ac:dyDescent="0.25">
      <c r="A86" s="9"/>
      <c r="B86" s="10"/>
      <c r="C86" s="11" t="s">
        <v>20</v>
      </c>
      <c r="D86" s="14"/>
      <c r="E86" s="11"/>
      <c r="F86" s="10" t="s">
        <v>21</v>
      </c>
      <c r="G86" s="54" t="str">
        <f>IFERROR(EASTERN!J12/EASTERN!G12," ")</f>
        <v xml:space="preserve"> </v>
      </c>
      <c r="H86" s="54">
        <f>IFERROR(BROWARD!$J12/BROWARD!$G12," ")</f>
        <v>0.28195710239253913</v>
      </c>
      <c r="I86" s="54" t="str">
        <f>IFERROR(CENTRAL!$J12/CENTRAL!$G12," ")</f>
        <v xml:space="preserve"> </v>
      </c>
      <c r="J86" s="54" t="str">
        <f>IFERROR(CHIPOLA!$J12/CHIPOLA!$G12," ")</f>
        <v xml:space="preserve"> </v>
      </c>
      <c r="K86" s="54">
        <f>IFERROR(DAYTONA!$J12/DAYTONA!$G12," ")</f>
        <v>0</v>
      </c>
      <c r="L86" s="54" t="str">
        <f>IFERROR(SOUTHWESTERN!$J12/SOUTHWESTERN!$G12," ")</f>
        <v xml:space="preserve"> </v>
      </c>
      <c r="M86" s="54" t="str">
        <f>IFERROR('FSC JAX'!$J12/'FSC JAX'!$G12," ")</f>
        <v xml:space="preserve"> </v>
      </c>
      <c r="N86" s="54">
        <f>IFERROR('FL KEYS'!$J12/'FL KEYS'!$G12," ")</f>
        <v>0</v>
      </c>
      <c r="O86" s="54" t="str">
        <f>IFERROR('GULF COAST'!$J12/'GULF COAST'!$G12," ")</f>
        <v xml:space="preserve"> </v>
      </c>
      <c r="P86" s="54" t="str">
        <f>IFERROR(HILLSBOROUGH!$J12/HILLSBOROUGH!$G12," ")</f>
        <v xml:space="preserve"> </v>
      </c>
      <c r="Q86" s="54">
        <f>IFERROR('INDIAN RIVER'!$J12/'INDIAN RIVER'!$G12," ")</f>
        <v>0</v>
      </c>
      <c r="R86" s="54" t="str">
        <f>IFERROR(GATEWAY!$J12/GATEWAY!$G12," ")</f>
        <v xml:space="preserve"> </v>
      </c>
      <c r="S86" s="54" t="str">
        <f>IFERROR('LAKE SUMTER'!$J12/'LAKE SUMTER'!$G12," ")</f>
        <v xml:space="preserve"> </v>
      </c>
      <c r="T86" s="54" t="str">
        <f>IFERROR('SCF MANATEE'!$J12/'SCF MANATEE'!$G12," ")</f>
        <v xml:space="preserve"> </v>
      </c>
      <c r="U86" s="54" t="str">
        <f>IFERROR(MIAMI!$J12/MIAMI!$G12," ")</f>
        <v xml:space="preserve"> </v>
      </c>
      <c r="V86" s="54">
        <f>IFERROR('NORTH FLORIDA'!$J12/'NORTH FLORIDA'!$G12," ")</f>
        <v>0</v>
      </c>
      <c r="W86" s="54" t="str">
        <f>IFERROR('NORTHWEST FLORIDA'!$J12/'NORTHWEST FLORIDA'!$G12," ")</f>
        <v xml:space="preserve"> </v>
      </c>
      <c r="X86" s="54" t="str">
        <f>IFERROR('PALM BEACH'!$J12/'PALM BEACH'!$G12," ")</f>
        <v xml:space="preserve"> </v>
      </c>
      <c r="Y86" s="54">
        <f>IFERROR(PASCO!$J12/PASCO!$G12," ")</f>
        <v>1</v>
      </c>
      <c r="Z86" s="54" t="str">
        <f>IFERROR(PENSACOLA!$J12/PENSACOLA!$G12," ")</f>
        <v xml:space="preserve"> </v>
      </c>
      <c r="AA86" s="54" t="str">
        <f>IFERROR(POLK!$J12/POLK!$G12," ")</f>
        <v xml:space="preserve"> </v>
      </c>
      <c r="AB86" s="54" t="str">
        <f>IFERROR('ST JOHNS'!$J12/'ST JOHNS'!$G12," ")</f>
        <v xml:space="preserve"> </v>
      </c>
      <c r="AC86" s="54">
        <f>IFERROR('ST PETE'!$J12/'ST PETE'!$G12," ")</f>
        <v>0</v>
      </c>
      <c r="AD86" s="54" t="str">
        <f>IFERROR('SANTA FE'!$J12/'SANTA FE'!$G12," ")</f>
        <v xml:space="preserve"> </v>
      </c>
      <c r="AE86" s="54">
        <f>IFERROR(SEMINOLE!$J12/SEMINOLE!$G12," ")</f>
        <v>0</v>
      </c>
      <c r="AF86" s="54" t="str">
        <f>IFERROR('SOUTH FLORIDA'!$J12/'SOUTH FLORIDA'!$G12," ")</f>
        <v xml:space="preserve"> </v>
      </c>
      <c r="AG86" s="54" t="str">
        <f>IFERROR(TALLAHASSEE!$J12/TALLAHASSEE!$G12," ")</f>
        <v xml:space="preserve"> </v>
      </c>
      <c r="AH86" s="54" t="str">
        <f>IFERROR(VALENCIA!$J12/VALENCIA!$G12," ")</f>
        <v xml:space="preserve"> </v>
      </c>
      <c r="AI86" s="54">
        <f>IFERROR('System Summary'!$J12/'System Summary'!$G12," ")</f>
        <v>0.21966061913176863</v>
      </c>
    </row>
    <row r="87" spans="1:35" ht="15.75" x14ac:dyDescent="0.25">
      <c r="A87" s="9"/>
      <c r="B87" s="10"/>
      <c r="C87" s="11" t="s">
        <v>22</v>
      </c>
      <c r="D87" s="14"/>
      <c r="E87" s="11"/>
      <c r="F87" s="10" t="s">
        <v>23</v>
      </c>
      <c r="G87" s="54" t="str">
        <f>IFERROR(EASTERN!J13/EASTERN!G13," ")</f>
        <v xml:space="preserve"> </v>
      </c>
      <c r="H87" s="54">
        <f>IFERROR(BROWARD!$J13/BROWARD!$G13," ")</f>
        <v>0.16891384794794967</v>
      </c>
      <c r="I87" s="54">
        <f>IFERROR(CENTRAL!$J13/CENTRAL!$G13," ")</f>
        <v>0</v>
      </c>
      <c r="J87" s="54" t="str">
        <f>IFERROR(CHIPOLA!$J13/CHIPOLA!$G13," ")</f>
        <v xml:space="preserve"> </v>
      </c>
      <c r="K87" s="54">
        <f>IFERROR(DAYTONA!$J13/DAYTONA!$G13," ")</f>
        <v>0</v>
      </c>
      <c r="L87" s="54">
        <f>IFERROR(SOUTHWESTERN!$J13/SOUTHWESTERN!$G13," ")</f>
        <v>0</v>
      </c>
      <c r="M87" s="54">
        <f>IFERROR('FSC JAX'!$J13/'FSC JAX'!$G13," ")</f>
        <v>0</v>
      </c>
      <c r="N87" s="54" t="str">
        <f>IFERROR('FL KEYS'!$J13/'FL KEYS'!$G13," ")</f>
        <v xml:space="preserve"> </v>
      </c>
      <c r="O87" s="54">
        <f>IFERROR('GULF COAST'!$J13/'GULF COAST'!$G13," ")</f>
        <v>0</v>
      </c>
      <c r="P87" s="54">
        <f>IFERROR(HILLSBOROUGH!$J13/HILLSBOROUGH!$G13," ")</f>
        <v>0</v>
      </c>
      <c r="Q87" s="54">
        <f>IFERROR('INDIAN RIVER'!$J13/'INDIAN RIVER'!$G13," ")</f>
        <v>0</v>
      </c>
      <c r="R87" s="54">
        <f>IFERROR(GATEWAY!$J13/GATEWAY!$G13," ")</f>
        <v>0.4</v>
      </c>
      <c r="S87" s="54">
        <f>IFERROR('LAKE SUMTER'!$J13/'LAKE SUMTER'!$G13," ")</f>
        <v>0.37106330260292653</v>
      </c>
      <c r="T87" s="54">
        <f>IFERROR('SCF MANATEE'!$J13/'SCF MANATEE'!$G13," ")</f>
        <v>0.83208815190746188</v>
      </c>
      <c r="U87" s="54">
        <f>IFERROR(MIAMI!$J13/MIAMI!$G13," ")</f>
        <v>8.4306532702525472E-2</v>
      </c>
      <c r="V87" s="54" t="str">
        <f>IFERROR('NORTH FLORIDA'!$J13/'NORTH FLORIDA'!$G13," ")</f>
        <v xml:space="preserve"> </v>
      </c>
      <c r="W87" s="54">
        <f>IFERROR('NORTHWEST FLORIDA'!$J13/'NORTHWEST FLORIDA'!$G13," ")</f>
        <v>0</v>
      </c>
      <c r="X87" s="54">
        <f>IFERROR('PALM BEACH'!$J13/'PALM BEACH'!$G13," ")</f>
        <v>0</v>
      </c>
      <c r="Y87" s="54" t="str">
        <f>IFERROR(PASCO!$J13/PASCO!$G13," ")</f>
        <v xml:space="preserve"> </v>
      </c>
      <c r="Z87" s="54">
        <f>IFERROR(PENSACOLA!$J13/PENSACOLA!$G13," ")</f>
        <v>0</v>
      </c>
      <c r="AA87" s="54" t="str">
        <f>IFERROR(POLK!$J13/POLK!$G13," ")</f>
        <v xml:space="preserve"> </v>
      </c>
      <c r="AB87" s="54">
        <f>IFERROR('ST JOHNS'!$J13/'ST JOHNS'!$G13," ")</f>
        <v>0</v>
      </c>
      <c r="AC87" s="54">
        <f>IFERROR('ST PETE'!$J13/'ST PETE'!$G13," ")</f>
        <v>7.6394013316808881E-2</v>
      </c>
      <c r="AD87" s="54">
        <f>IFERROR('SANTA FE'!$J13/'SANTA FE'!$G13," ")</f>
        <v>0.79826323803235588</v>
      </c>
      <c r="AE87" s="54">
        <f>IFERROR(SEMINOLE!$J13/SEMINOLE!$G13," ")</f>
        <v>0</v>
      </c>
      <c r="AF87" s="54">
        <f>IFERROR('SOUTH FLORIDA'!$J13/'SOUTH FLORIDA'!$G13," ")</f>
        <v>0</v>
      </c>
      <c r="AG87" s="54">
        <f>IFERROR(TALLAHASSEE!$J13/TALLAHASSEE!$G13," ")</f>
        <v>0.79999903963429275</v>
      </c>
      <c r="AH87" s="54">
        <f>IFERROR(VALENCIA!$J13/VALENCIA!$G13," ")</f>
        <v>0</v>
      </c>
      <c r="AI87" s="54">
        <f>IFERROR('System Summary'!$J13/'System Summary'!$G13," ")</f>
        <v>0.13714814124813773</v>
      </c>
    </row>
    <row r="88" spans="1:35" ht="15.75" x14ac:dyDescent="0.25">
      <c r="A88" s="9"/>
      <c r="B88" s="10"/>
      <c r="C88" s="11" t="s">
        <v>25</v>
      </c>
      <c r="D88" s="14"/>
      <c r="E88" s="11"/>
      <c r="F88" s="10" t="s">
        <v>26</v>
      </c>
      <c r="G88" s="54">
        <f>IFERROR(EASTERN!J14/EASTERN!G14," ")</f>
        <v>1</v>
      </c>
      <c r="H88" s="54">
        <f>IFERROR(BROWARD!$J14/BROWARD!$G14," ")</f>
        <v>0.29649035141765351</v>
      </c>
      <c r="I88" s="54" t="str">
        <f>IFERROR(CENTRAL!$J14/CENTRAL!$G14," ")</f>
        <v xml:space="preserve"> </v>
      </c>
      <c r="J88" s="54" t="str">
        <f>IFERROR(CHIPOLA!$J14/CHIPOLA!$G14," ")</f>
        <v xml:space="preserve"> </v>
      </c>
      <c r="K88" s="54" t="str">
        <f>IFERROR(DAYTONA!$J14/DAYTONA!$G14," ")</f>
        <v xml:space="preserve"> </v>
      </c>
      <c r="L88" s="54" t="str">
        <f>IFERROR(SOUTHWESTERN!$J14/SOUTHWESTERN!$G14," ")</f>
        <v xml:space="preserve"> </v>
      </c>
      <c r="M88" s="54">
        <f>IFERROR('FSC JAX'!$J14/'FSC JAX'!$G14," ")</f>
        <v>1</v>
      </c>
      <c r="N88" s="54" t="str">
        <f>IFERROR('FL KEYS'!$J14/'FL KEYS'!$G14," ")</f>
        <v xml:space="preserve"> </v>
      </c>
      <c r="O88" s="54" t="str">
        <f>IFERROR('GULF COAST'!$J14/'GULF COAST'!$G14," ")</f>
        <v xml:space="preserve"> </v>
      </c>
      <c r="P88" s="54">
        <f>IFERROR(HILLSBOROUGH!$J14/HILLSBOROUGH!$G14," ")</f>
        <v>1</v>
      </c>
      <c r="Q88" s="54" t="str">
        <f>IFERROR('INDIAN RIVER'!$J14/'INDIAN RIVER'!$G14," ")</f>
        <v xml:space="preserve"> </v>
      </c>
      <c r="R88" s="54" t="str">
        <f>IFERROR(GATEWAY!$J14/GATEWAY!$G14," ")</f>
        <v xml:space="preserve"> </v>
      </c>
      <c r="S88" s="54">
        <f>IFERROR('LAKE SUMTER'!$J14/'LAKE SUMTER'!$G14," ")</f>
        <v>1</v>
      </c>
      <c r="T88" s="54">
        <f>IFERROR('SCF MANATEE'!$J14/'SCF MANATEE'!$G14," ")</f>
        <v>0.89999911173037539</v>
      </c>
      <c r="U88" s="54">
        <f>IFERROR(MIAMI!$J14/MIAMI!$G14," ")</f>
        <v>1</v>
      </c>
      <c r="V88" s="54" t="str">
        <f>IFERROR('NORTH FLORIDA'!$J14/'NORTH FLORIDA'!$G14," ")</f>
        <v xml:space="preserve"> </v>
      </c>
      <c r="W88" s="54" t="str">
        <f>IFERROR('NORTHWEST FLORIDA'!$J14/'NORTHWEST FLORIDA'!$G14," ")</f>
        <v xml:space="preserve"> </v>
      </c>
      <c r="X88" s="54" t="str">
        <f>IFERROR('PALM BEACH'!$J14/'PALM BEACH'!$G14," ")</f>
        <v xml:space="preserve"> </v>
      </c>
      <c r="Y88" s="54">
        <f>IFERROR(PASCO!$J14/PASCO!$G14," ")</f>
        <v>1</v>
      </c>
      <c r="Z88" s="54" t="str">
        <f>IFERROR(PENSACOLA!$J14/PENSACOLA!$G14," ")</f>
        <v xml:space="preserve"> </v>
      </c>
      <c r="AA88" s="54" t="str">
        <f>IFERROR(POLK!$J14/POLK!$G14," ")</f>
        <v xml:space="preserve"> </v>
      </c>
      <c r="AB88" s="54">
        <f>IFERROR('ST JOHNS'!$J14/'ST JOHNS'!$G14," ")</f>
        <v>1</v>
      </c>
      <c r="AC88" s="54" t="str">
        <f>IFERROR('ST PETE'!$J14/'ST PETE'!$G14," ")</f>
        <v xml:space="preserve"> </v>
      </c>
      <c r="AD88" s="54">
        <f>IFERROR('SANTA FE'!$J14/'SANTA FE'!$G14," ")</f>
        <v>1</v>
      </c>
      <c r="AE88" s="54" t="str">
        <f>IFERROR(SEMINOLE!$J14/SEMINOLE!$G14," ")</f>
        <v xml:space="preserve"> </v>
      </c>
      <c r="AF88" s="54" t="str">
        <f>IFERROR('SOUTH FLORIDA'!$J14/'SOUTH FLORIDA'!$G14," ")</f>
        <v xml:space="preserve"> </v>
      </c>
      <c r="AG88" s="54" t="str">
        <f>IFERROR(TALLAHASSEE!$J14/TALLAHASSEE!$G14," ")</f>
        <v xml:space="preserve"> </v>
      </c>
      <c r="AH88" s="54">
        <f>IFERROR(VALENCIA!$J14/VALENCIA!$G14," ")</f>
        <v>1</v>
      </c>
      <c r="AI88" s="54">
        <f>IFERROR('System Summary'!$J14/'System Summary'!$G14," ")</f>
        <v>0.97068156459711685</v>
      </c>
    </row>
    <row r="89" spans="1:35" ht="15.75" x14ac:dyDescent="0.25">
      <c r="A89" s="9"/>
      <c r="B89" s="10"/>
      <c r="C89" s="11" t="s">
        <v>27</v>
      </c>
      <c r="D89" s="14"/>
      <c r="E89" s="11"/>
      <c r="F89" s="10" t="s">
        <v>28</v>
      </c>
      <c r="G89" s="54" t="str">
        <f>IFERROR(EASTERN!J15/EASTERN!G15," ")</f>
        <v xml:space="preserve"> </v>
      </c>
      <c r="H89" s="54" t="str">
        <f>IFERROR(BROWARD!$J15/BROWARD!$G15," ")</f>
        <v xml:space="preserve"> </v>
      </c>
      <c r="I89" s="54" t="str">
        <f>IFERROR(CENTRAL!$J15/CENTRAL!$G15," ")</f>
        <v xml:space="preserve"> </v>
      </c>
      <c r="J89" s="54" t="str">
        <f>IFERROR(CHIPOLA!$J15/CHIPOLA!$G15," ")</f>
        <v xml:space="preserve"> </v>
      </c>
      <c r="K89" s="54">
        <f>IFERROR(DAYTONA!$J15/DAYTONA!$G15," ")</f>
        <v>0</v>
      </c>
      <c r="L89" s="54" t="str">
        <f>IFERROR(SOUTHWESTERN!$J15/SOUTHWESTERN!$G15," ")</f>
        <v xml:space="preserve"> </v>
      </c>
      <c r="M89" s="54">
        <f>IFERROR('FSC JAX'!$J15/'FSC JAX'!$G15," ")</f>
        <v>0</v>
      </c>
      <c r="N89" s="54" t="str">
        <f>IFERROR('FL KEYS'!$J15/'FL KEYS'!$G15," ")</f>
        <v xml:space="preserve"> </v>
      </c>
      <c r="O89" s="54" t="str">
        <f>IFERROR('GULF COAST'!$J15/'GULF COAST'!$G15," ")</f>
        <v xml:space="preserve"> </v>
      </c>
      <c r="P89" s="54">
        <f>IFERROR(HILLSBOROUGH!$J15/HILLSBOROUGH!$G15," ")</f>
        <v>0</v>
      </c>
      <c r="Q89" s="54" t="str">
        <f>IFERROR('INDIAN RIVER'!$J15/'INDIAN RIVER'!$G15," ")</f>
        <v xml:space="preserve"> </v>
      </c>
      <c r="R89" s="54" t="str">
        <f>IFERROR(GATEWAY!$J15/GATEWAY!$G15," ")</f>
        <v xml:space="preserve"> </v>
      </c>
      <c r="S89" s="54" t="str">
        <f>IFERROR('LAKE SUMTER'!$J15/'LAKE SUMTER'!$G15," ")</f>
        <v xml:space="preserve"> </v>
      </c>
      <c r="T89" s="54">
        <f>IFERROR('SCF MANATEE'!$J15/'SCF MANATEE'!$G15," ")</f>
        <v>0.5</v>
      </c>
      <c r="U89" s="54">
        <f>IFERROR(MIAMI!$J15/MIAMI!$G15," ")</f>
        <v>0</v>
      </c>
      <c r="V89" s="54" t="str">
        <f>IFERROR('NORTH FLORIDA'!$J15/'NORTH FLORIDA'!$G15," ")</f>
        <v xml:space="preserve"> </v>
      </c>
      <c r="W89" s="54">
        <f>IFERROR('NORTHWEST FLORIDA'!$J15/'NORTHWEST FLORIDA'!$G15," ")</f>
        <v>1</v>
      </c>
      <c r="X89" s="54" t="str">
        <f>IFERROR('PALM BEACH'!$J15/'PALM BEACH'!$G15," ")</f>
        <v xml:space="preserve"> </v>
      </c>
      <c r="Y89" s="54" t="str">
        <f>IFERROR(PASCO!$J15/PASCO!$G15," ")</f>
        <v xml:space="preserve"> </v>
      </c>
      <c r="Z89" s="54" t="str">
        <f>IFERROR(PENSACOLA!$J15/PENSACOLA!$G15," ")</f>
        <v xml:space="preserve"> </v>
      </c>
      <c r="AA89" s="54">
        <f>IFERROR(POLK!$J15/POLK!$G15," ")</f>
        <v>0</v>
      </c>
      <c r="AB89" s="54" t="str">
        <f>IFERROR('ST JOHNS'!$J15/'ST JOHNS'!$G15," ")</f>
        <v xml:space="preserve"> </v>
      </c>
      <c r="AC89" s="54" t="str">
        <f>IFERROR('ST PETE'!$J15/'ST PETE'!$G15," ")</f>
        <v xml:space="preserve"> </v>
      </c>
      <c r="AD89" s="54">
        <f>IFERROR('SANTA FE'!$J15/'SANTA FE'!$G15," ")</f>
        <v>1</v>
      </c>
      <c r="AE89" s="54">
        <f>IFERROR(SEMINOLE!$J15/SEMINOLE!$G15," ")</f>
        <v>0</v>
      </c>
      <c r="AF89" s="54" t="str">
        <f>IFERROR('SOUTH FLORIDA'!$J15/'SOUTH FLORIDA'!$G15," ")</f>
        <v xml:space="preserve"> </v>
      </c>
      <c r="AG89" s="54">
        <f>IFERROR(TALLAHASSEE!$J15/TALLAHASSEE!$G15," ")</f>
        <v>0</v>
      </c>
      <c r="AH89" s="54" t="str">
        <f>IFERROR(VALENCIA!$J15/VALENCIA!$G15," ")</f>
        <v xml:space="preserve"> </v>
      </c>
      <c r="AI89" s="54">
        <f>IFERROR('System Summary'!$J15/'System Summary'!$G15," ")</f>
        <v>7.3334736013694127E-2</v>
      </c>
    </row>
    <row r="90" spans="1:35" ht="15.75" x14ac:dyDescent="0.25">
      <c r="A90" s="9"/>
      <c r="B90" s="10"/>
      <c r="C90" s="11" t="s">
        <v>29</v>
      </c>
      <c r="D90" s="14"/>
      <c r="E90" s="11"/>
      <c r="F90" s="10" t="s">
        <v>30</v>
      </c>
      <c r="G90" s="54" t="str">
        <f>IFERROR(EASTERN!J16/EASTERN!G16," ")</f>
        <v xml:space="preserve"> </v>
      </c>
      <c r="H90" s="54" t="str">
        <f>IFERROR(BROWARD!$J16/BROWARD!$G16," ")</f>
        <v xml:space="preserve"> </v>
      </c>
      <c r="I90" s="54" t="str">
        <f>IFERROR(CENTRAL!$J16/CENTRAL!$G16," ")</f>
        <v xml:space="preserve"> </v>
      </c>
      <c r="J90" s="54" t="str">
        <f>IFERROR(CHIPOLA!$J16/CHIPOLA!$G16," ")</f>
        <v xml:space="preserve"> </v>
      </c>
      <c r="K90" s="54" t="str">
        <f>IFERROR(DAYTONA!$J16/DAYTONA!$G16," ")</f>
        <v xml:space="preserve"> </v>
      </c>
      <c r="L90" s="54">
        <f>IFERROR(SOUTHWESTERN!$J16/SOUTHWESTERN!$G16," ")</f>
        <v>1</v>
      </c>
      <c r="M90" s="54" t="str">
        <f>IFERROR('FSC JAX'!$J16/'FSC JAX'!$G16," ")</f>
        <v xml:space="preserve"> </v>
      </c>
      <c r="N90" s="54" t="str">
        <f>IFERROR('FL KEYS'!$J16/'FL KEYS'!$G16," ")</f>
        <v xml:space="preserve"> </v>
      </c>
      <c r="O90" s="54" t="str">
        <f>IFERROR('GULF COAST'!$J16/'GULF COAST'!$G16," ")</f>
        <v xml:space="preserve"> </v>
      </c>
      <c r="P90" s="54" t="str">
        <f>IFERROR(HILLSBOROUGH!$J16/HILLSBOROUGH!$G16," ")</f>
        <v xml:space="preserve"> </v>
      </c>
      <c r="Q90" s="54" t="str">
        <f>IFERROR('INDIAN RIVER'!$J16/'INDIAN RIVER'!$G16," ")</f>
        <v xml:space="preserve"> </v>
      </c>
      <c r="R90" s="54" t="str">
        <f>IFERROR(GATEWAY!$J16/GATEWAY!$G16," ")</f>
        <v xml:space="preserve"> </v>
      </c>
      <c r="S90" s="54" t="str">
        <f>IFERROR('LAKE SUMTER'!$J16/'LAKE SUMTER'!$G16," ")</f>
        <v xml:space="preserve"> </v>
      </c>
      <c r="T90" s="54" t="str">
        <f>IFERROR('SCF MANATEE'!$J16/'SCF MANATEE'!$G16," ")</f>
        <v xml:space="preserve"> </v>
      </c>
      <c r="U90" s="54" t="str">
        <f>IFERROR(MIAMI!$J16/MIAMI!$G16," ")</f>
        <v xml:space="preserve"> </v>
      </c>
      <c r="V90" s="54" t="str">
        <f>IFERROR('NORTH FLORIDA'!$J16/'NORTH FLORIDA'!$G16," ")</f>
        <v xml:space="preserve"> </v>
      </c>
      <c r="W90" s="54" t="str">
        <f>IFERROR('NORTHWEST FLORIDA'!$J16/'NORTHWEST FLORIDA'!$G16," ")</f>
        <v xml:space="preserve"> </v>
      </c>
      <c r="X90" s="54" t="str">
        <f>IFERROR('PALM BEACH'!$J16/'PALM BEACH'!$G16," ")</f>
        <v xml:space="preserve"> </v>
      </c>
      <c r="Y90" s="54" t="str">
        <f>IFERROR(PASCO!$J16/PASCO!$G16," ")</f>
        <v xml:space="preserve"> </v>
      </c>
      <c r="Z90" s="54" t="str">
        <f>IFERROR(PENSACOLA!$J16/PENSACOLA!$G16," ")</f>
        <v xml:space="preserve"> </v>
      </c>
      <c r="AA90" s="54" t="str">
        <f>IFERROR(POLK!$J16/POLK!$G16," ")</f>
        <v xml:space="preserve"> </v>
      </c>
      <c r="AB90" s="54" t="str">
        <f>IFERROR('ST JOHNS'!$J16/'ST JOHNS'!$G16," ")</f>
        <v xml:space="preserve"> </v>
      </c>
      <c r="AC90" s="54" t="str">
        <f>IFERROR('ST PETE'!$J16/'ST PETE'!$G16," ")</f>
        <v xml:space="preserve"> </v>
      </c>
      <c r="AD90" s="54" t="str">
        <f>IFERROR('SANTA FE'!$J16/'SANTA FE'!$G16," ")</f>
        <v xml:space="preserve"> </v>
      </c>
      <c r="AE90" s="54" t="str">
        <f>IFERROR(SEMINOLE!$J16/SEMINOLE!$G16," ")</f>
        <v xml:space="preserve"> </v>
      </c>
      <c r="AF90" s="54" t="str">
        <f>IFERROR('SOUTH FLORIDA'!$J16/'SOUTH FLORIDA'!$G16," ")</f>
        <v xml:space="preserve"> </v>
      </c>
      <c r="AG90" s="54" t="str">
        <f>IFERROR(TALLAHASSEE!$J16/TALLAHASSEE!$G16," ")</f>
        <v xml:space="preserve"> </v>
      </c>
      <c r="AH90" s="54">
        <f>IFERROR(VALENCIA!$J16/VALENCIA!$G16," ")</f>
        <v>0</v>
      </c>
      <c r="AI90" s="54">
        <f>IFERROR('System Summary'!$J16/'System Summary'!$G16," ")</f>
        <v>1.0091312361156856E-2</v>
      </c>
    </row>
    <row r="91" spans="1:35" ht="15.75" x14ac:dyDescent="0.25">
      <c r="A91" s="9"/>
      <c r="B91" s="10"/>
      <c r="C91" s="11" t="s">
        <v>31</v>
      </c>
      <c r="D91" s="14"/>
      <c r="E91" s="11"/>
      <c r="F91" s="10" t="s">
        <v>32</v>
      </c>
      <c r="G91" s="54" t="str">
        <f>IFERROR(EASTERN!J17/EASTERN!G17," ")</f>
        <v xml:space="preserve"> </v>
      </c>
      <c r="H91" s="54" t="str">
        <f>IFERROR(BROWARD!$J17/BROWARD!$G17," ")</f>
        <v xml:space="preserve"> </v>
      </c>
      <c r="I91" s="54" t="str">
        <f>IFERROR(CENTRAL!$J17/CENTRAL!$G17," ")</f>
        <v xml:space="preserve"> </v>
      </c>
      <c r="J91" s="54">
        <f>IFERROR(CHIPOLA!$J17/CHIPOLA!$G17," ")</f>
        <v>0</v>
      </c>
      <c r="K91" s="54">
        <f>IFERROR(DAYTONA!$J17/DAYTONA!$G17," ")</f>
        <v>1</v>
      </c>
      <c r="L91" s="54" t="str">
        <f>IFERROR(SOUTHWESTERN!$J17/SOUTHWESTERN!$G17," ")</f>
        <v xml:space="preserve"> </v>
      </c>
      <c r="M91" s="54">
        <f>IFERROR('FSC JAX'!$J17/'FSC JAX'!$G17," ")</f>
        <v>1</v>
      </c>
      <c r="N91" s="54" t="str">
        <f>IFERROR('FL KEYS'!$J17/'FL KEYS'!$G17," ")</f>
        <v xml:space="preserve"> </v>
      </c>
      <c r="O91" s="54" t="str">
        <f>IFERROR('GULF COAST'!$J17/'GULF COAST'!$G17," ")</f>
        <v xml:space="preserve"> </v>
      </c>
      <c r="P91" s="54" t="str">
        <f>IFERROR(HILLSBOROUGH!$J17/HILLSBOROUGH!$G17," ")</f>
        <v xml:space="preserve"> </v>
      </c>
      <c r="Q91" s="54" t="str">
        <f>IFERROR('INDIAN RIVER'!$J17/'INDIAN RIVER'!$G17," ")</f>
        <v xml:space="preserve"> </v>
      </c>
      <c r="R91" s="54" t="str">
        <f>IFERROR(GATEWAY!$J17/GATEWAY!$G17," ")</f>
        <v xml:space="preserve"> </v>
      </c>
      <c r="S91" s="54" t="str">
        <f>IFERROR('LAKE SUMTER'!$J17/'LAKE SUMTER'!$G17," ")</f>
        <v xml:space="preserve"> </v>
      </c>
      <c r="T91" s="54">
        <f>IFERROR('SCF MANATEE'!$J17/'SCF MANATEE'!$G17," ")</f>
        <v>0.1800194444369104</v>
      </c>
      <c r="U91" s="54">
        <f>IFERROR(MIAMI!$J17/MIAMI!$G17," ")</f>
        <v>0</v>
      </c>
      <c r="V91" s="54">
        <f>IFERROR('NORTH FLORIDA'!$J17/'NORTH FLORIDA'!$G17," ")</f>
        <v>0</v>
      </c>
      <c r="W91" s="54" t="str">
        <f>IFERROR('NORTHWEST FLORIDA'!$J17/'NORTHWEST FLORIDA'!$G17," ")</f>
        <v xml:space="preserve"> </v>
      </c>
      <c r="X91" s="54" t="str">
        <f>IFERROR('PALM BEACH'!$J17/'PALM BEACH'!$G17," ")</f>
        <v xml:space="preserve"> </v>
      </c>
      <c r="Y91" s="54" t="str">
        <f>IFERROR(PASCO!$J17/PASCO!$G17," ")</f>
        <v xml:space="preserve"> </v>
      </c>
      <c r="Z91" s="54" t="str">
        <f>IFERROR(PENSACOLA!$J17/PENSACOLA!$G17," ")</f>
        <v xml:space="preserve"> </v>
      </c>
      <c r="AA91" s="54">
        <f>IFERROR(POLK!$J17/POLK!$G17," ")</f>
        <v>1</v>
      </c>
      <c r="AB91" s="54" t="str">
        <f>IFERROR('ST JOHNS'!$J17/'ST JOHNS'!$G17," ")</f>
        <v xml:space="preserve"> </v>
      </c>
      <c r="AC91" s="54" t="str">
        <f>IFERROR('ST PETE'!$J17/'ST PETE'!$G17," ")</f>
        <v xml:space="preserve"> </v>
      </c>
      <c r="AD91" s="54" t="str">
        <f>IFERROR('SANTA FE'!$J17/'SANTA FE'!$G17," ")</f>
        <v xml:space="preserve"> </v>
      </c>
      <c r="AE91" s="54">
        <f>IFERROR(SEMINOLE!$J17/SEMINOLE!$G17," ")</f>
        <v>1</v>
      </c>
      <c r="AF91" s="54" t="str">
        <f>IFERROR('SOUTH FLORIDA'!$J17/'SOUTH FLORIDA'!$G17," ")</f>
        <v xml:space="preserve"> </v>
      </c>
      <c r="AG91" s="54" t="str">
        <f>IFERROR(TALLAHASSEE!$J17/TALLAHASSEE!$G17," ")</f>
        <v xml:space="preserve"> </v>
      </c>
      <c r="AH91" s="54" t="str">
        <f>IFERROR(VALENCIA!$J17/VALENCIA!$G17," ")</f>
        <v xml:space="preserve"> </v>
      </c>
      <c r="AI91" s="54">
        <f>IFERROR('System Summary'!$J17/'System Summary'!$G17," ")</f>
        <v>0.22689917365189288</v>
      </c>
    </row>
    <row r="92" spans="1:35" ht="15.75" x14ac:dyDescent="0.25">
      <c r="A92" s="9"/>
      <c r="B92" s="10"/>
      <c r="C92" s="11" t="s">
        <v>33</v>
      </c>
      <c r="D92" s="14"/>
      <c r="E92" s="11"/>
      <c r="F92" s="10" t="s">
        <v>34</v>
      </c>
      <c r="G92" s="54">
        <f>IFERROR(EASTERN!J18/EASTERN!G18," ")</f>
        <v>1</v>
      </c>
      <c r="H92" s="54">
        <f>IFERROR(BROWARD!$J18/BROWARD!$G18," ")</f>
        <v>0.40190154451245835</v>
      </c>
      <c r="I92" s="54">
        <f>IFERROR(CENTRAL!$J18/CENTRAL!$G18," ")</f>
        <v>1</v>
      </c>
      <c r="J92" s="54" t="str">
        <f>IFERROR(CHIPOLA!$J18/CHIPOLA!$G18," ")</f>
        <v xml:space="preserve"> </v>
      </c>
      <c r="K92" s="54">
        <f>IFERROR(DAYTONA!$J18/DAYTONA!$G18," ")</f>
        <v>1</v>
      </c>
      <c r="L92" s="54">
        <f>IFERROR(SOUTHWESTERN!$J18/SOUTHWESTERN!$G18," ")</f>
        <v>1</v>
      </c>
      <c r="M92" s="54">
        <f>IFERROR('FSC JAX'!$J18/'FSC JAX'!$G18," ")</f>
        <v>1</v>
      </c>
      <c r="N92" s="54">
        <f>IFERROR('FL KEYS'!$J18/'FL KEYS'!$G18," ")</f>
        <v>1</v>
      </c>
      <c r="O92" s="54" t="str">
        <f>IFERROR('GULF COAST'!$J18/'GULF COAST'!$G18," ")</f>
        <v xml:space="preserve"> </v>
      </c>
      <c r="P92" s="54">
        <f>IFERROR(HILLSBOROUGH!$J18/HILLSBOROUGH!$G18," ")</f>
        <v>0</v>
      </c>
      <c r="Q92" s="54" t="str">
        <f>IFERROR('INDIAN RIVER'!$J18/'INDIAN RIVER'!$G18," ")</f>
        <v xml:space="preserve"> </v>
      </c>
      <c r="R92" s="54">
        <f>IFERROR(GATEWAY!$J18/GATEWAY!$G18," ")</f>
        <v>5.0000014706780643E-2</v>
      </c>
      <c r="S92" s="54">
        <f>IFERROR('LAKE SUMTER'!$J18/'LAKE SUMTER'!$G18," ")</f>
        <v>1</v>
      </c>
      <c r="T92" s="54">
        <f>IFERROR('SCF MANATEE'!$J18/'SCF MANATEE'!$G18," ")</f>
        <v>0</v>
      </c>
      <c r="U92" s="54">
        <f>IFERROR(MIAMI!$J18/MIAMI!$G18," ")</f>
        <v>1</v>
      </c>
      <c r="V92" s="54">
        <f>IFERROR('NORTH FLORIDA'!$J18/'NORTH FLORIDA'!$G18," ")</f>
        <v>1</v>
      </c>
      <c r="W92" s="54">
        <f>IFERROR('NORTHWEST FLORIDA'!$J18/'NORTHWEST FLORIDA'!$G18," ")</f>
        <v>0</v>
      </c>
      <c r="X92" s="54">
        <f>IFERROR('PALM BEACH'!$J18/'PALM BEACH'!$G18," ")</f>
        <v>1</v>
      </c>
      <c r="Y92" s="54">
        <f>IFERROR(PASCO!$J18/PASCO!$G18," ")</f>
        <v>1</v>
      </c>
      <c r="Z92" s="54">
        <f>IFERROR(PENSACOLA!$J18/PENSACOLA!$G18," ")</f>
        <v>0</v>
      </c>
      <c r="AA92" s="54" t="str">
        <f>IFERROR(POLK!$J18/POLK!$G18," ")</f>
        <v xml:space="preserve"> </v>
      </c>
      <c r="AB92" s="54">
        <f>IFERROR('ST JOHNS'!$J18/'ST JOHNS'!$G18," ")</f>
        <v>1</v>
      </c>
      <c r="AC92" s="54">
        <f>IFERROR('ST PETE'!$J18/'ST PETE'!$G18," ")</f>
        <v>1</v>
      </c>
      <c r="AD92" s="54">
        <f>IFERROR('SANTA FE'!$J18/'SANTA FE'!$G18," ")</f>
        <v>1</v>
      </c>
      <c r="AE92" s="54">
        <f>IFERROR(SEMINOLE!$J18/SEMINOLE!$G18," ")</f>
        <v>1</v>
      </c>
      <c r="AF92" s="54">
        <f>IFERROR('SOUTH FLORIDA'!$J18/'SOUTH FLORIDA'!$G18," ")</f>
        <v>1</v>
      </c>
      <c r="AG92" s="54">
        <f>IFERROR(TALLAHASSEE!$J18/TALLAHASSEE!$G18," ")</f>
        <v>1</v>
      </c>
      <c r="AH92" s="54">
        <f>IFERROR(VALENCIA!$J18/VALENCIA!$G18," ")</f>
        <v>1</v>
      </c>
      <c r="AI92" s="54">
        <f>IFERROR('System Summary'!$J18/'System Summary'!$G18," ")</f>
        <v>0.84003983579802655</v>
      </c>
    </row>
    <row r="93" spans="1:35" ht="15.75" x14ac:dyDescent="0.25">
      <c r="A93" s="9"/>
      <c r="B93" s="10"/>
      <c r="C93" s="11" t="s">
        <v>35</v>
      </c>
      <c r="D93" s="14"/>
      <c r="E93" s="11"/>
      <c r="F93" s="10" t="s">
        <v>36</v>
      </c>
      <c r="G93" s="54" t="str">
        <f>IFERROR(EASTERN!J19/EASTERN!G19," ")</f>
        <v xml:space="preserve"> </v>
      </c>
      <c r="H93" s="54">
        <f>IFERROR(BROWARD!$J19/BROWARD!$G19," ")</f>
        <v>0.8041136267936384</v>
      </c>
      <c r="I93" s="54" t="str">
        <f>IFERROR(CENTRAL!$J19/CENTRAL!$G19," ")</f>
        <v xml:space="preserve"> </v>
      </c>
      <c r="J93" s="54" t="str">
        <f>IFERROR(CHIPOLA!$J19/CHIPOLA!$G19," ")</f>
        <v xml:space="preserve"> </v>
      </c>
      <c r="K93" s="54" t="str">
        <f>IFERROR(DAYTONA!$J19/DAYTONA!$G19," ")</f>
        <v xml:space="preserve"> </v>
      </c>
      <c r="L93" s="54" t="str">
        <f>IFERROR(SOUTHWESTERN!$J19/SOUTHWESTERN!$G19," ")</f>
        <v xml:space="preserve"> </v>
      </c>
      <c r="M93" s="54" t="str">
        <f>IFERROR('FSC JAX'!$J19/'FSC JAX'!$G19," ")</f>
        <v xml:space="preserve"> </v>
      </c>
      <c r="N93" s="54" t="str">
        <f>IFERROR('FL KEYS'!$J19/'FL KEYS'!$G19," ")</f>
        <v xml:space="preserve"> </v>
      </c>
      <c r="O93" s="54" t="str">
        <f>IFERROR('GULF COAST'!$J19/'GULF COAST'!$G19," ")</f>
        <v xml:space="preserve"> </v>
      </c>
      <c r="P93" s="54">
        <f>IFERROR(HILLSBOROUGH!$J19/HILLSBOROUGH!$G19," ")</f>
        <v>0</v>
      </c>
      <c r="Q93" s="54" t="str">
        <f>IFERROR('INDIAN RIVER'!$J19/'INDIAN RIVER'!$G19," ")</f>
        <v xml:space="preserve"> </v>
      </c>
      <c r="R93" s="54" t="str">
        <f>IFERROR(GATEWAY!$J19/GATEWAY!$G19," ")</f>
        <v xml:space="preserve"> </v>
      </c>
      <c r="S93" s="54" t="str">
        <f>IFERROR('LAKE SUMTER'!$J19/'LAKE SUMTER'!$G19," ")</f>
        <v xml:space="preserve"> </v>
      </c>
      <c r="T93" s="54" t="str">
        <f>IFERROR('SCF MANATEE'!$J19/'SCF MANATEE'!$G19," ")</f>
        <v xml:space="preserve"> </v>
      </c>
      <c r="U93" s="54">
        <f>IFERROR(MIAMI!$J19/MIAMI!$G19," ")</f>
        <v>1</v>
      </c>
      <c r="V93" s="54" t="str">
        <f>IFERROR('NORTH FLORIDA'!$J19/'NORTH FLORIDA'!$G19," ")</f>
        <v xml:space="preserve"> </v>
      </c>
      <c r="W93" s="54" t="str">
        <f>IFERROR('NORTHWEST FLORIDA'!$J19/'NORTHWEST FLORIDA'!$G19," ")</f>
        <v xml:space="preserve"> </v>
      </c>
      <c r="X93" s="54" t="str">
        <f>IFERROR('PALM BEACH'!$J19/'PALM BEACH'!$G19," ")</f>
        <v xml:space="preserve"> </v>
      </c>
      <c r="Y93" s="54">
        <f>IFERROR(PASCO!$J19/PASCO!$G19," ")</f>
        <v>1</v>
      </c>
      <c r="Z93" s="54" t="str">
        <f>IFERROR(PENSACOLA!$J19/PENSACOLA!$G19," ")</f>
        <v xml:space="preserve"> </v>
      </c>
      <c r="AA93" s="54" t="str">
        <f>IFERROR(POLK!$J19/POLK!$G19," ")</f>
        <v xml:space="preserve"> </v>
      </c>
      <c r="AB93" s="54">
        <f>IFERROR('ST JOHNS'!$J19/'ST JOHNS'!$G19," ")</f>
        <v>1</v>
      </c>
      <c r="AC93" s="54" t="str">
        <f>IFERROR('ST PETE'!$J19/'ST PETE'!$G19," ")</f>
        <v xml:space="preserve"> </v>
      </c>
      <c r="AD93" s="54" t="str">
        <f>IFERROR('SANTA FE'!$J19/'SANTA FE'!$G19," ")</f>
        <v xml:space="preserve"> </v>
      </c>
      <c r="AE93" s="54">
        <f>IFERROR(SEMINOLE!$J19/SEMINOLE!$G19," ")</f>
        <v>0</v>
      </c>
      <c r="AF93" s="54" t="str">
        <f>IFERROR('SOUTH FLORIDA'!$J19/'SOUTH FLORIDA'!$G19," ")</f>
        <v xml:space="preserve"> </v>
      </c>
      <c r="AG93" s="54" t="str">
        <f>IFERROR(TALLAHASSEE!$J19/TALLAHASSEE!$G19," ")</f>
        <v xml:space="preserve"> </v>
      </c>
      <c r="AH93" s="54" t="str">
        <f>IFERROR(VALENCIA!$J19/VALENCIA!$G19," ")</f>
        <v xml:space="preserve"> </v>
      </c>
      <c r="AI93" s="54">
        <f>IFERROR('System Summary'!$J19/'System Summary'!$G19," ")</f>
        <v>0.76081703610409834</v>
      </c>
    </row>
    <row r="94" spans="1:35" ht="15.75" x14ac:dyDescent="0.25">
      <c r="A94" s="9"/>
      <c r="B94" s="10"/>
      <c r="C94" s="11" t="s">
        <v>37</v>
      </c>
      <c r="D94" s="14"/>
      <c r="E94" s="11"/>
      <c r="F94" s="10" t="s">
        <v>38</v>
      </c>
      <c r="G94" s="54">
        <f>IFERROR(EASTERN!J20/EASTERN!G20," ")</f>
        <v>0</v>
      </c>
      <c r="H94" s="54">
        <f>IFERROR(BROWARD!$J20/BROWARD!$G20," ")</f>
        <v>0.14504312642960021</v>
      </c>
      <c r="I94" s="54">
        <f>IFERROR(CENTRAL!$J20/CENTRAL!$G20," ")</f>
        <v>0</v>
      </c>
      <c r="J94" s="54" t="str">
        <f>IFERROR(CHIPOLA!$J20/CHIPOLA!$G20," ")</f>
        <v xml:space="preserve"> </v>
      </c>
      <c r="K94" s="54">
        <f>IFERROR(DAYTONA!$J20/DAYTONA!$G20," ")</f>
        <v>0</v>
      </c>
      <c r="L94" s="54">
        <f>IFERROR(SOUTHWESTERN!$J20/SOUTHWESTERN!$G20," ")</f>
        <v>0</v>
      </c>
      <c r="M94" s="54">
        <f>IFERROR('FSC JAX'!$J20/'FSC JAX'!$G20," ")</f>
        <v>0</v>
      </c>
      <c r="N94" s="54" t="str">
        <f>IFERROR('FL KEYS'!$J20/'FL KEYS'!$G20," ")</f>
        <v xml:space="preserve"> </v>
      </c>
      <c r="O94" s="54">
        <f>IFERROR('GULF COAST'!$J20/'GULF COAST'!$G20," ")</f>
        <v>0</v>
      </c>
      <c r="P94" s="54">
        <f>IFERROR(HILLSBOROUGH!$J20/HILLSBOROUGH!$G20," ")</f>
        <v>0</v>
      </c>
      <c r="Q94" s="54">
        <f>IFERROR('INDIAN RIVER'!$J20/'INDIAN RIVER'!$G20," ")</f>
        <v>0</v>
      </c>
      <c r="R94" s="54">
        <f>IFERROR(GATEWAY!$J20/GATEWAY!$G20," ")</f>
        <v>0</v>
      </c>
      <c r="S94" s="54">
        <f>IFERROR('LAKE SUMTER'!$J20/'LAKE SUMTER'!$G20," ")</f>
        <v>0</v>
      </c>
      <c r="T94" s="54">
        <f>IFERROR('SCF MANATEE'!$J20/'SCF MANATEE'!$G20," ")</f>
        <v>0</v>
      </c>
      <c r="U94" s="54">
        <f>IFERROR(MIAMI!$J20/MIAMI!$G20," ")</f>
        <v>0</v>
      </c>
      <c r="V94" s="54">
        <f>IFERROR('NORTH FLORIDA'!$J20/'NORTH FLORIDA'!$G20," ")</f>
        <v>0</v>
      </c>
      <c r="W94" s="54">
        <f>IFERROR('NORTHWEST FLORIDA'!$J20/'NORTHWEST FLORIDA'!$G20," ")</f>
        <v>0</v>
      </c>
      <c r="X94" s="54">
        <f>IFERROR('PALM BEACH'!$J20/'PALM BEACH'!$G20," ")</f>
        <v>1</v>
      </c>
      <c r="Y94" s="54">
        <f>IFERROR(PASCO!$J20/PASCO!$G20," ")</f>
        <v>0</v>
      </c>
      <c r="Z94" s="54">
        <f>IFERROR(PENSACOLA!$J20/PENSACOLA!$G20," ")</f>
        <v>0</v>
      </c>
      <c r="AA94" s="54" t="str">
        <f>IFERROR(POLK!$J20/POLK!$G20," ")</f>
        <v xml:space="preserve"> </v>
      </c>
      <c r="AB94" s="54">
        <f>IFERROR('ST JOHNS'!$J20/'ST JOHNS'!$G20," ")</f>
        <v>0</v>
      </c>
      <c r="AC94" s="54">
        <f>IFERROR('ST PETE'!$J20/'ST PETE'!$G20," ")</f>
        <v>0</v>
      </c>
      <c r="AD94" s="54">
        <f>IFERROR('SANTA FE'!$J20/'SANTA FE'!$G20," ")</f>
        <v>0</v>
      </c>
      <c r="AE94" s="54">
        <f>IFERROR(SEMINOLE!$J20/SEMINOLE!$G20," ")</f>
        <v>0</v>
      </c>
      <c r="AF94" s="54">
        <f>IFERROR('SOUTH FLORIDA'!$J20/'SOUTH FLORIDA'!$G20," ")</f>
        <v>0</v>
      </c>
      <c r="AG94" s="54">
        <f>IFERROR(TALLAHASSEE!$J20/TALLAHASSEE!$G20," ")</f>
        <v>1</v>
      </c>
      <c r="AH94" s="54">
        <f>IFERROR(VALENCIA!$J20/VALENCIA!$G20," ")</f>
        <v>0</v>
      </c>
      <c r="AI94" s="54">
        <f>IFERROR('System Summary'!$J20/'System Summary'!$G20," ")</f>
        <v>6.828520977256991E-2</v>
      </c>
    </row>
    <row r="95" spans="1:35" ht="15.75" x14ac:dyDescent="0.25">
      <c r="A95" s="9"/>
      <c r="B95" s="10"/>
      <c r="C95" s="11" t="s">
        <v>39</v>
      </c>
      <c r="D95" s="14"/>
      <c r="E95" s="11"/>
      <c r="F95" s="10" t="s">
        <v>40</v>
      </c>
      <c r="G95" s="54" t="str">
        <f>IFERROR(EASTERN!J21/EASTERN!G21," ")</f>
        <v xml:space="preserve"> </v>
      </c>
      <c r="H95" s="54" t="str">
        <f>IFERROR(BROWARD!$J21/BROWARD!$G21," ")</f>
        <v xml:space="preserve"> </v>
      </c>
      <c r="I95" s="54" t="str">
        <f>IFERROR(CENTRAL!$J21/CENTRAL!$G21," ")</f>
        <v xml:space="preserve"> </v>
      </c>
      <c r="J95" s="54" t="str">
        <f>IFERROR(CHIPOLA!$J21/CHIPOLA!$G21," ")</f>
        <v xml:space="preserve"> </v>
      </c>
      <c r="K95" s="54" t="str">
        <f>IFERROR(DAYTONA!$J21/DAYTONA!$G21," ")</f>
        <v xml:space="preserve"> </v>
      </c>
      <c r="L95" s="54" t="str">
        <f>IFERROR(SOUTHWESTERN!$J21/SOUTHWESTERN!$G21," ")</f>
        <v xml:space="preserve"> </v>
      </c>
      <c r="M95" s="54" t="str">
        <f>IFERROR('FSC JAX'!$J21/'FSC JAX'!$G21," ")</f>
        <v xml:space="preserve"> </v>
      </c>
      <c r="N95" s="54" t="str">
        <f>IFERROR('FL KEYS'!$J21/'FL KEYS'!$G21," ")</f>
        <v xml:space="preserve"> </v>
      </c>
      <c r="O95" s="54" t="str">
        <f>IFERROR('GULF COAST'!$J21/'GULF COAST'!$G21," ")</f>
        <v xml:space="preserve"> </v>
      </c>
      <c r="P95" s="54" t="str">
        <f>IFERROR(HILLSBOROUGH!$J21/HILLSBOROUGH!$G21," ")</f>
        <v xml:space="preserve"> </v>
      </c>
      <c r="Q95" s="54" t="str">
        <f>IFERROR('INDIAN RIVER'!$J21/'INDIAN RIVER'!$G21," ")</f>
        <v xml:space="preserve"> </v>
      </c>
      <c r="R95" s="54">
        <f>IFERROR(GATEWAY!$J21/GATEWAY!$G21," ")</f>
        <v>0</v>
      </c>
      <c r="S95" s="54">
        <f>IFERROR('LAKE SUMTER'!$J21/'LAKE SUMTER'!$G21," ")</f>
        <v>1</v>
      </c>
      <c r="T95" s="54">
        <f>IFERROR('SCF MANATEE'!$J21/'SCF MANATEE'!$G21," ")</f>
        <v>1</v>
      </c>
      <c r="U95" s="54">
        <f>IFERROR(MIAMI!$J21/MIAMI!$G21," ")</f>
        <v>0</v>
      </c>
      <c r="V95" s="54" t="str">
        <f>IFERROR('NORTH FLORIDA'!$J21/'NORTH FLORIDA'!$G21," ")</f>
        <v xml:space="preserve"> </v>
      </c>
      <c r="W95" s="54" t="str">
        <f>IFERROR('NORTHWEST FLORIDA'!$J21/'NORTHWEST FLORIDA'!$G21," ")</f>
        <v xml:space="preserve"> </v>
      </c>
      <c r="X95" s="54" t="str">
        <f>IFERROR('PALM BEACH'!$J21/'PALM BEACH'!$G21," ")</f>
        <v xml:space="preserve"> </v>
      </c>
      <c r="Y95" s="54" t="str">
        <f>IFERROR(PASCO!$J21/PASCO!$G21," ")</f>
        <v xml:space="preserve"> </v>
      </c>
      <c r="Z95" s="54" t="str">
        <f>IFERROR(PENSACOLA!$J21/PENSACOLA!$G21," ")</f>
        <v xml:space="preserve"> </v>
      </c>
      <c r="AA95" s="54" t="str">
        <f>IFERROR(POLK!$J21/POLK!$G21," ")</f>
        <v xml:space="preserve"> </v>
      </c>
      <c r="AB95" s="54" t="str">
        <f>IFERROR('ST JOHNS'!$J21/'ST JOHNS'!$G21," ")</f>
        <v xml:space="preserve"> </v>
      </c>
      <c r="AC95" s="54" t="str">
        <f>IFERROR('ST PETE'!$J21/'ST PETE'!$G21," ")</f>
        <v xml:space="preserve"> </v>
      </c>
      <c r="AD95" s="54">
        <f>IFERROR('SANTA FE'!$J21/'SANTA FE'!$G21," ")</f>
        <v>1</v>
      </c>
      <c r="AE95" s="54" t="str">
        <f>IFERROR(SEMINOLE!$J21/SEMINOLE!$G21," ")</f>
        <v xml:space="preserve"> </v>
      </c>
      <c r="AF95" s="54" t="str">
        <f>IFERROR('SOUTH FLORIDA'!$J21/'SOUTH FLORIDA'!$G21," ")</f>
        <v xml:space="preserve"> </v>
      </c>
      <c r="AG95" s="54" t="str">
        <f>IFERROR(TALLAHASSEE!$J21/TALLAHASSEE!$G21," ")</f>
        <v xml:space="preserve"> </v>
      </c>
      <c r="AH95" s="54" t="str">
        <f>IFERROR(VALENCIA!$J21/VALENCIA!$G21," ")</f>
        <v xml:space="preserve"> </v>
      </c>
      <c r="AI95" s="54">
        <f>IFERROR('System Summary'!$J21/'System Summary'!$G21," ")</f>
        <v>0.36786926681672261</v>
      </c>
    </row>
    <row r="96" spans="1:35" ht="15.75" x14ac:dyDescent="0.25">
      <c r="A96" s="9"/>
      <c r="B96" s="10"/>
      <c r="C96" s="11" t="s">
        <v>41</v>
      </c>
      <c r="D96" s="14"/>
      <c r="E96" s="11"/>
      <c r="F96" s="10" t="s">
        <v>42</v>
      </c>
      <c r="G96" s="54" t="str">
        <f>IFERROR(EASTERN!J22/EASTERN!G22," ")</f>
        <v xml:space="preserve"> </v>
      </c>
      <c r="H96" s="54" t="str">
        <f>IFERROR(BROWARD!$J22/BROWARD!$G22," ")</f>
        <v xml:space="preserve"> </v>
      </c>
      <c r="I96" s="54" t="str">
        <f>IFERROR(CENTRAL!$J22/CENTRAL!$G22," ")</f>
        <v xml:space="preserve"> </v>
      </c>
      <c r="J96" s="54" t="str">
        <f>IFERROR(CHIPOLA!$J22/CHIPOLA!$G22," ")</f>
        <v xml:space="preserve"> </v>
      </c>
      <c r="K96" s="54" t="str">
        <f>IFERROR(DAYTONA!$J22/DAYTONA!$G22," ")</f>
        <v xml:space="preserve"> </v>
      </c>
      <c r="L96" s="54" t="str">
        <f>IFERROR(SOUTHWESTERN!$J22/SOUTHWESTERN!$G22," ")</f>
        <v xml:space="preserve"> </v>
      </c>
      <c r="M96" s="54" t="str">
        <f>IFERROR('FSC JAX'!$J22/'FSC JAX'!$G22," ")</f>
        <v xml:space="preserve"> </v>
      </c>
      <c r="N96" s="54" t="str">
        <f>IFERROR('FL KEYS'!$J22/'FL KEYS'!$G22," ")</f>
        <v xml:space="preserve"> </v>
      </c>
      <c r="O96" s="54" t="str">
        <f>IFERROR('GULF COAST'!$J22/'GULF COAST'!$G22," ")</f>
        <v xml:space="preserve"> </v>
      </c>
      <c r="P96" s="54" t="str">
        <f>IFERROR(HILLSBOROUGH!$J22/HILLSBOROUGH!$G22," ")</f>
        <v xml:space="preserve"> </v>
      </c>
      <c r="Q96" s="54" t="str">
        <f>IFERROR('INDIAN RIVER'!$J22/'INDIAN RIVER'!$G22," ")</f>
        <v xml:space="preserve"> </v>
      </c>
      <c r="R96" s="54" t="str">
        <f>IFERROR(GATEWAY!$J22/GATEWAY!$G22," ")</f>
        <v xml:space="preserve"> </v>
      </c>
      <c r="S96" s="54" t="str">
        <f>IFERROR('LAKE SUMTER'!$J22/'LAKE SUMTER'!$G22," ")</f>
        <v xml:space="preserve"> </v>
      </c>
      <c r="T96" s="54">
        <f>IFERROR('SCF MANATEE'!$J22/'SCF MANATEE'!$G22," ")</f>
        <v>1</v>
      </c>
      <c r="U96" s="54" t="str">
        <f>IFERROR(MIAMI!$J22/MIAMI!$G22," ")</f>
        <v xml:space="preserve"> </v>
      </c>
      <c r="V96" s="54" t="str">
        <f>IFERROR('NORTH FLORIDA'!$J22/'NORTH FLORIDA'!$G22," ")</f>
        <v xml:space="preserve"> </v>
      </c>
      <c r="W96" s="54" t="str">
        <f>IFERROR('NORTHWEST FLORIDA'!$J22/'NORTHWEST FLORIDA'!$G22," ")</f>
        <v xml:space="preserve"> </v>
      </c>
      <c r="X96" s="54" t="str">
        <f>IFERROR('PALM BEACH'!$J22/'PALM BEACH'!$G22," ")</f>
        <v xml:space="preserve"> </v>
      </c>
      <c r="Y96" s="54" t="str">
        <f>IFERROR(PASCO!$J22/PASCO!$G22," ")</f>
        <v xml:space="preserve"> </v>
      </c>
      <c r="Z96" s="54" t="str">
        <f>IFERROR(PENSACOLA!$J22/PENSACOLA!$G22," ")</f>
        <v xml:space="preserve"> </v>
      </c>
      <c r="AA96" s="54" t="str">
        <f>IFERROR(POLK!$J22/POLK!$G22," ")</f>
        <v xml:space="preserve"> </v>
      </c>
      <c r="AB96" s="54" t="str">
        <f>IFERROR('ST JOHNS'!$J22/'ST JOHNS'!$G22," ")</f>
        <v xml:space="preserve"> </v>
      </c>
      <c r="AC96" s="54">
        <f>IFERROR('ST PETE'!$J22/'ST PETE'!$G22," ")</f>
        <v>1</v>
      </c>
      <c r="AD96" s="54" t="str">
        <f>IFERROR('SANTA FE'!$J22/'SANTA FE'!$G22," ")</f>
        <v xml:space="preserve"> </v>
      </c>
      <c r="AE96" s="54" t="str">
        <f>IFERROR(SEMINOLE!$J22/SEMINOLE!$G22," ")</f>
        <v xml:space="preserve"> </v>
      </c>
      <c r="AF96" s="54" t="str">
        <f>IFERROR('SOUTH FLORIDA'!$J22/'SOUTH FLORIDA'!$G22," ")</f>
        <v xml:space="preserve"> </v>
      </c>
      <c r="AG96" s="54" t="str">
        <f>IFERROR(TALLAHASSEE!$J22/TALLAHASSEE!$G22," ")</f>
        <v xml:space="preserve"> </v>
      </c>
      <c r="AH96" s="54">
        <f>IFERROR(VALENCIA!$J22/VALENCIA!$G22," ")</f>
        <v>1</v>
      </c>
      <c r="AI96" s="54">
        <f>IFERROR('System Summary'!$J22/'System Summary'!$G22," ")</f>
        <v>1</v>
      </c>
    </row>
    <row r="97" spans="1:35" ht="15.75" x14ac:dyDescent="0.25">
      <c r="A97" s="9"/>
      <c r="B97" s="10"/>
      <c r="C97" s="11" t="s">
        <v>43</v>
      </c>
      <c r="D97" s="14"/>
      <c r="E97" s="11"/>
      <c r="F97" s="10" t="s">
        <v>44</v>
      </c>
      <c r="G97" s="54" t="str">
        <f>IFERROR(EASTERN!J23/EASTERN!G23," ")</f>
        <v xml:space="preserve"> </v>
      </c>
      <c r="H97" s="54" t="str">
        <f>IFERROR(BROWARD!$J23/BROWARD!$G23," ")</f>
        <v xml:space="preserve"> </v>
      </c>
      <c r="I97" s="54" t="str">
        <f>IFERROR(CENTRAL!$J23/CENTRAL!$G23," ")</f>
        <v xml:space="preserve"> </v>
      </c>
      <c r="J97" s="54" t="str">
        <f>IFERROR(CHIPOLA!$J23/CHIPOLA!$G23," ")</f>
        <v xml:space="preserve"> </v>
      </c>
      <c r="K97" s="54" t="str">
        <f>IFERROR(DAYTONA!$J23/DAYTONA!$G23," ")</f>
        <v xml:space="preserve"> </v>
      </c>
      <c r="L97" s="54" t="str">
        <f>IFERROR(SOUTHWESTERN!$J23/SOUTHWESTERN!$G23," ")</f>
        <v xml:space="preserve"> </v>
      </c>
      <c r="M97" s="54" t="str">
        <f>IFERROR('FSC JAX'!$J23/'FSC JAX'!$G23," ")</f>
        <v xml:space="preserve"> </v>
      </c>
      <c r="N97" s="54" t="str">
        <f>IFERROR('FL KEYS'!$J23/'FL KEYS'!$G23," ")</f>
        <v xml:space="preserve"> </v>
      </c>
      <c r="O97" s="54" t="str">
        <f>IFERROR('GULF COAST'!$J23/'GULF COAST'!$G23," ")</f>
        <v xml:space="preserve"> </v>
      </c>
      <c r="P97" s="54" t="str">
        <f>IFERROR(HILLSBOROUGH!$J23/HILLSBOROUGH!$G23," ")</f>
        <v xml:space="preserve"> </v>
      </c>
      <c r="Q97" s="54" t="str">
        <f>IFERROR('INDIAN RIVER'!$J23/'INDIAN RIVER'!$G23," ")</f>
        <v xml:space="preserve"> </v>
      </c>
      <c r="R97" s="54" t="str">
        <f>IFERROR(GATEWAY!$J23/GATEWAY!$G23," ")</f>
        <v xml:space="preserve"> </v>
      </c>
      <c r="S97" s="54" t="str">
        <f>IFERROR('LAKE SUMTER'!$J23/'LAKE SUMTER'!$G23," ")</f>
        <v xml:space="preserve"> </v>
      </c>
      <c r="T97" s="54">
        <f>IFERROR('SCF MANATEE'!$J23/'SCF MANATEE'!$G23," ")</f>
        <v>0.3000000000000001</v>
      </c>
      <c r="U97" s="54" t="str">
        <f>IFERROR(MIAMI!$J23/MIAMI!$G23," ")</f>
        <v xml:space="preserve"> </v>
      </c>
      <c r="V97" s="54" t="str">
        <f>IFERROR('NORTH FLORIDA'!$J23/'NORTH FLORIDA'!$G23," ")</f>
        <v xml:space="preserve"> </v>
      </c>
      <c r="W97" s="54" t="str">
        <f>IFERROR('NORTHWEST FLORIDA'!$J23/'NORTHWEST FLORIDA'!$G23," ")</f>
        <v xml:space="preserve"> </v>
      </c>
      <c r="X97" s="54">
        <f>IFERROR('PALM BEACH'!$J23/'PALM BEACH'!$G23," ")</f>
        <v>1</v>
      </c>
      <c r="Y97" s="54" t="str">
        <f>IFERROR(PASCO!$J23/PASCO!$G23," ")</f>
        <v xml:space="preserve"> </v>
      </c>
      <c r="Z97" s="54" t="str">
        <f>IFERROR(PENSACOLA!$J23/PENSACOLA!$G23," ")</f>
        <v xml:space="preserve"> </v>
      </c>
      <c r="AA97" s="54" t="str">
        <f>IFERROR(POLK!$J23/POLK!$G23," ")</f>
        <v xml:space="preserve"> </v>
      </c>
      <c r="AB97" s="54" t="str">
        <f>IFERROR('ST JOHNS'!$J23/'ST JOHNS'!$G23," ")</f>
        <v xml:space="preserve"> </v>
      </c>
      <c r="AC97" s="54" t="str">
        <f>IFERROR('ST PETE'!$J23/'ST PETE'!$G23," ")</f>
        <v xml:space="preserve"> </v>
      </c>
      <c r="AD97" s="54" t="str">
        <f>IFERROR('SANTA FE'!$J23/'SANTA FE'!$G23," ")</f>
        <v xml:space="preserve"> </v>
      </c>
      <c r="AE97" s="54" t="str">
        <f>IFERROR(SEMINOLE!$J23/SEMINOLE!$G23," ")</f>
        <v xml:space="preserve"> </v>
      </c>
      <c r="AF97" s="54">
        <f>IFERROR('SOUTH FLORIDA'!$J23/'SOUTH FLORIDA'!$G23," ")</f>
        <v>0</v>
      </c>
      <c r="AG97" s="54" t="str">
        <f>IFERROR(TALLAHASSEE!$J23/TALLAHASSEE!$G23," ")</f>
        <v xml:space="preserve"> </v>
      </c>
      <c r="AH97" s="54" t="str">
        <f>IFERROR(VALENCIA!$J23/VALENCIA!$G23," ")</f>
        <v xml:space="preserve"> </v>
      </c>
      <c r="AI97" s="54">
        <f>IFERROR('System Summary'!$J23/'System Summary'!$G23," ")</f>
        <v>0.8198247480119536</v>
      </c>
    </row>
    <row r="98" spans="1:35" ht="15.75" x14ac:dyDescent="0.25">
      <c r="A98" s="20"/>
      <c r="B98" s="20"/>
      <c r="C98" s="21" t="s">
        <v>45</v>
      </c>
      <c r="D98" s="14"/>
      <c r="E98" s="21"/>
      <c r="F98" s="10" t="s">
        <v>46</v>
      </c>
      <c r="G98" s="54" t="str">
        <f>IFERROR(EASTERN!J24/EASTERN!G24," ")</f>
        <v xml:space="preserve"> </v>
      </c>
      <c r="H98" s="54" t="str">
        <f>IFERROR(BROWARD!$J24/BROWARD!$G24," ")</f>
        <v xml:space="preserve"> </v>
      </c>
      <c r="I98" s="54" t="str">
        <f>IFERROR(CENTRAL!$J24/CENTRAL!$G24," ")</f>
        <v xml:space="preserve"> </v>
      </c>
      <c r="J98" s="54" t="str">
        <f>IFERROR(CHIPOLA!$J24/CHIPOLA!$G24," ")</f>
        <v xml:space="preserve"> </v>
      </c>
      <c r="K98" s="54">
        <f>IFERROR(DAYTONA!$J24/DAYTONA!$G24," ")</f>
        <v>0</v>
      </c>
      <c r="L98" s="54" t="str">
        <f>IFERROR(SOUTHWESTERN!$J24/SOUTHWESTERN!$G24," ")</f>
        <v xml:space="preserve"> </v>
      </c>
      <c r="M98" s="54">
        <f>IFERROR('FSC JAX'!$J24/'FSC JAX'!$G24," ")</f>
        <v>1</v>
      </c>
      <c r="N98" s="54" t="str">
        <f>IFERROR('FL KEYS'!$J24/'FL KEYS'!$G24," ")</f>
        <v xml:space="preserve"> </v>
      </c>
      <c r="O98" s="54" t="str">
        <f>IFERROR('GULF COAST'!$J24/'GULF COAST'!$G24," ")</f>
        <v xml:space="preserve"> </v>
      </c>
      <c r="P98" s="54" t="str">
        <f>IFERROR(HILLSBOROUGH!$J24/HILLSBOROUGH!$G24," ")</f>
        <v xml:space="preserve"> </v>
      </c>
      <c r="Q98" s="54" t="str">
        <f>IFERROR('INDIAN RIVER'!$J24/'INDIAN RIVER'!$G24," ")</f>
        <v xml:space="preserve"> </v>
      </c>
      <c r="R98" s="54" t="str">
        <f>IFERROR(GATEWAY!$J24/GATEWAY!$G24," ")</f>
        <v xml:space="preserve"> </v>
      </c>
      <c r="S98" s="54" t="str">
        <f>IFERROR('LAKE SUMTER'!$J24/'LAKE SUMTER'!$G24," ")</f>
        <v xml:space="preserve"> </v>
      </c>
      <c r="T98" s="54" t="str">
        <f>IFERROR('SCF MANATEE'!$J24/'SCF MANATEE'!$G24," ")</f>
        <v xml:space="preserve"> </v>
      </c>
      <c r="U98" s="54" t="str">
        <f>IFERROR(MIAMI!$J24/MIAMI!$G24," ")</f>
        <v xml:space="preserve"> </v>
      </c>
      <c r="V98" s="54" t="str">
        <f>IFERROR('NORTH FLORIDA'!$J24/'NORTH FLORIDA'!$G24," ")</f>
        <v xml:space="preserve"> </v>
      </c>
      <c r="W98" s="54" t="str">
        <f>IFERROR('NORTHWEST FLORIDA'!$J24/'NORTHWEST FLORIDA'!$G24," ")</f>
        <v xml:space="preserve"> </v>
      </c>
      <c r="X98" s="54" t="str">
        <f>IFERROR('PALM BEACH'!$J24/'PALM BEACH'!$G24," ")</f>
        <v xml:space="preserve"> </v>
      </c>
      <c r="Y98" s="54" t="str">
        <f>IFERROR(PASCO!$J24/PASCO!$G24," ")</f>
        <v xml:space="preserve"> </v>
      </c>
      <c r="Z98" s="54" t="str">
        <f>IFERROR(PENSACOLA!$J24/PENSACOLA!$G24," ")</f>
        <v xml:space="preserve"> </v>
      </c>
      <c r="AA98" s="54" t="str">
        <f>IFERROR(POLK!$J24/POLK!$G24," ")</f>
        <v xml:space="preserve"> </v>
      </c>
      <c r="AB98" s="54" t="str">
        <f>IFERROR('ST JOHNS'!$J24/'ST JOHNS'!$G24," ")</f>
        <v xml:space="preserve"> </v>
      </c>
      <c r="AC98" s="54">
        <f>IFERROR('ST PETE'!$J24/'ST PETE'!$G24," ")</f>
        <v>0</v>
      </c>
      <c r="AD98" s="54" t="str">
        <f>IFERROR('SANTA FE'!$J24/'SANTA FE'!$G24," ")</f>
        <v xml:space="preserve"> </v>
      </c>
      <c r="AE98" s="54" t="str">
        <f>IFERROR(SEMINOLE!$J24/SEMINOLE!$G24," ")</f>
        <v xml:space="preserve"> </v>
      </c>
      <c r="AF98" s="54" t="str">
        <f>IFERROR('SOUTH FLORIDA'!$J24/'SOUTH FLORIDA'!$G24," ")</f>
        <v xml:space="preserve"> </v>
      </c>
      <c r="AG98" s="54" t="str">
        <f>IFERROR(TALLAHASSEE!$J24/TALLAHASSEE!$G24," ")</f>
        <v xml:space="preserve"> </v>
      </c>
      <c r="AH98" s="54" t="str">
        <f>IFERROR(VALENCIA!$J24/VALENCIA!$G24," ")</f>
        <v xml:space="preserve"> </v>
      </c>
      <c r="AI98" s="54">
        <f>IFERROR('System Summary'!$J24/'System Summary'!$G24," ")</f>
        <v>8.3367897138116959E-2</v>
      </c>
    </row>
    <row r="99" spans="1:35" ht="15.75" x14ac:dyDescent="0.25">
      <c r="A99" s="9"/>
      <c r="B99" s="10" t="s">
        <v>47</v>
      </c>
      <c r="C99" s="11"/>
      <c r="D99" s="14"/>
      <c r="E99" s="10" t="s">
        <v>48</v>
      </c>
      <c r="F99" s="11"/>
      <c r="G99" s="54">
        <f>IFERROR(EASTERN!J25/EASTERN!G25," ")</f>
        <v>0.29929685701210151</v>
      </c>
      <c r="H99" s="54">
        <f>IFERROR(BROWARD!$J25/BROWARD!$G25," ")</f>
        <v>0.46677582969123749</v>
      </c>
      <c r="I99" s="54">
        <f>IFERROR(CENTRAL!$J25/CENTRAL!$G25," ")</f>
        <v>0.18311076347540015</v>
      </c>
      <c r="J99" s="54">
        <f>IFERROR(CHIPOLA!$J25/CHIPOLA!$G25," ")</f>
        <v>0.21478000350426149</v>
      </c>
      <c r="K99" s="54">
        <f>IFERROR(DAYTONA!$J25/DAYTONA!$G25," ")</f>
        <v>0.24016531535085561</v>
      </c>
      <c r="L99" s="54">
        <f>IFERROR(SOUTHWESTERN!$J25/SOUTHWESTERN!$G25," ")</f>
        <v>0.37000085018577711</v>
      </c>
      <c r="M99" s="54">
        <f>IFERROR('FSC JAX'!$J25/'FSC JAX'!$G25," ")</f>
        <v>0.13898365731407369</v>
      </c>
      <c r="N99" s="54">
        <f>IFERROR('FL KEYS'!$J25/'FL KEYS'!$G25," ")</f>
        <v>0.44166892602127211</v>
      </c>
      <c r="O99" s="54">
        <f>IFERROR('GULF COAST'!$J25/'GULF COAST'!$G25," ")</f>
        <v>0</v>
      </c>
      <c r="P99" s="54">
        <f>IFERROR(HILLSBOROUGH!$J25/HILLSBOROUGH!$G25," ")</f>
        <v>4.5214704942508968E-2</v>
      </c>
      <c r="Q99" s="54">
        <f>IFERROR('INDIAN RIVER'!$J25/'INDIAN RIVER'!$G25," ")</f>
        <v>0.35530460514090512</v>
      </c>
      <c r="R99" s="54">
        <f>IFERROR(GATEWAY!$J25/GATEWAY!$G25," ")</f>
        <v>0.64858250074596502</v>
      </c>
      <c r="S99" s="54">
        <f>IFERROR('LAKE SUMTER'!$J25/'LAKE SUMTER'!$G25," ")</f>
        <v>0.24734086988329387</v>
      </c>
      <c r="T99" s="54">
        <f>IFERROR('SCF MANATEE'!$J25/'SCF MANATEE'!$G25," ")</f>
        <v>0.32024743430452457</v>
      </c>
      <c r="U99" s="54">
        <f>IFERROR(MIAMI!$J25/MIAMI!$G25," ")</f>
        <v>0.41142472144218523</v>
      </c>
      <c r="V99" s="54">
        <f>IFERROR('NORTH FLORIDA'!$J25/'NORTH FLORIDA'!$G25," ")</f>
        <v>0</v>
      </c>
      <c r="W99" s="54">
        <f>IFERROR('NORTHWEST FLORIDA'!$J25/'NORTHWEST FLORIDA'!$G25," ")</f>
        <v>0.35615943081636142</v>
      </c>
      <c r="X99" s="54">
        <f>IFERROR('PALM BEACH'!$J25/'PALM BEACH'!$G25," ")</f>
        <v>0.12084111601399802</v>
      </c>
      <c r="Y99" s="54">
        <f>IFERROR(PASCO!$J25/PASCO!$G25," ")</f>
        <v>0.26497005784684946</v>
      </c>
      <c r="Z99" s="54">
        <f>IFERROR(PENSACOLA!$J25/PENSACOLA!$G25," ")</f>
        <v>0.29568373490046984</v>
      </c>
      <c r="AA99" s="54">
        <f>IFERROR(POLK!$J25/POLK!$G25," ")</f>
        <v>0.20842323970838045</v>
      </c>
      <c r="AB99" s="54">
        <f>IFERROR('ST JOHNS'!$J25/'ST JOHNS'!$G25," ")</f>
        <v>0.43575931742795765</v>
      </c>
      <c r="AC99" s="54">
        <f>IFERROR('ST PETE'!$J25/'ST PETE'!$G25," ")</f>
        <v>0.34304965171230745</v>
      </c>
      <c r="AD99" s="54">
        <f>IFERROR('SANTA FE'!$J25/'SANTA FE'!$G25," ")</f>
        <v>0.59208337364917052</v>
      </c>
      <c r="AE99" s="54">
        <f>IFERROR(SEMINOLE!$J25/SEMINOLE!$G25," ")</f>
        <v>0.4605587326750647</v>
      </c>
      <c r="AF99" s="54">
        <f>IFERROR('SOUTH FLORIDA'!$J25/'SOUTH FLORIDA'!$G25," ")</f>
        <v>0.30510469981755306</v>
      </c>
      <c r="AG99" s="54">
        <f>IFERROR(TALLAHASSEE!$J25/TALLAHASSEE!$G25," ")</f>
        <v>8.3077758910218111E-2</v>
      </c>
      <c r="AH99" s="54">
        <f>IFERROR(VALENCIA!$J25/VALENCIA!$G25," ")</f>
        <v>0.52034234917089273</v>
      </c>
      <c r="AI99" s="54">
        <f>IFERROR('System Summary'!$J25/'System Summary'!$G25," ")</f>
        <v>0.31433914326969686</v>
      </c>
    </row>
    <row r="100" spans="1:35" ht="15.75" x14ac:dyDescent="0.25">
      <c r="A100" s="9"/>
      <c r="B100" s="10"/>
      <c r="C100" s="11" t="s">
        <v>49</v>
      </c>
      <c r="D100" s="14"/>
      <c r="E100" s="11"/>
      <c r="F100" s="10" t="s">
        <v>50</v>
      </c>
      <c r="G100" s="54" t="str">
        <f>IFERROR(EASTERN!J26/EASTERN!G26," ")</f>
        <v xml:space="preserve"> </v>
      </c>
      <c r="H100" s="54" t="str">
        <f>IFERROR(BROWARD!$J26/BROWARD!$G26," ")</f>
        <v xml:space="preserve"> </v>
      </c>
      <c r="I100" s="54" t="str">
        <f>IFERROR(CENTRAL!$J26/CENTRAL!$G26," ")</f>
        <v xml:space="preserve"> </v>
      </c>
      <c r="J100" s="54" t="str">
        <f>IFERROR(CHIPOLA!$J26/CHIPOLA!$G26," ")</f>
        <v xml:space="preserve"> </v>
      </c>
      <c r="K100" s="54" t="str">
        <f>IFERROR(DAYTONA!$J26/DAYTONA!$G26," ")</f>
        <v xml:space="preserve"> </v>
      </c>
      <c r="L100" s="54" t="str">
        <f>IFERROR(SOUTHWESTERN!$J26/SOUTHWESTERN!$G26," ")</f>
        <v xml:space="preserve"> </v>
      </c>
      <c r="M100" s="54" t="str">
        <f>IFERROR('FSC JAX'!$J26/'FSC JAX'!$G26," ")</f>
        <v xml:space="preserve"> </v>
      </c>
      <c r="N100" s="54" t="str">
        <f>IFERROR('FL KEYS'!$J26/'FL KEYS'!$G26," ")</f>
        <v xml:space="preserve"> </v>
      </c>
      <c r="O100" s="54" t="str">
        <f>IFERROR('GULF COAST'!$J26/'GULF COAST'!$G26," ")</f>
        <v xml:space="preserve"> </v>
      </c>
      <c r="P100" s="54" t="str">
        <f>IFERROR(HILLSBOROUGH!$J26/HILLSBOROUGH!$G26," ")</f>
        <v xml:space="preserve"> </v>
      </c>
      <c r="Q100" s="54" t="str">
        <f>IFERROR('INDIAN RIVER'!$J26/'INDIAN RIVER'!$G26," ")</f>
        <v xml:space="preserve"> </v>
      </c>
      <c r="R100" s="54">
        <f>IFERROR(GATEWAY!$J26/GATEWAY!$G26," ")</f>
        <v>0.72165800391171997</v>
      </c>
      <c r="S100" s="54" t="str">
        <f>IFERROR('LAKE SUMTER'!$J26/'LAKE SUMTER'!$G26," ")</f>
        <v xml:space="preserve"> </v>
      </c>
      <c r="T100" s="54" t="str">
        <f>IFERROR('SCF MANATEE'!$J26/'SCF MANATEE'!$G26," ")</f>
        <v xml:space="preserve"> </v>
      </c>
      <c r="U100" s="54" t="str">
        <f>IFERROR(MIAMI!$J26/MIAMI!$G26," ")</f>
        <v xml:space="preserve"> </v>
      </c>
      <c r="V100" s="54" t="str">
        <f>IFERROR('NORTH FLORIDA'!$J26/'NORTH FLORIDA'!$G26," ")</f>
        <v xml:space="preserve"> </v>
      </c>
      <c r="W100" s="54">
        <f>IFERROR('NORTHWEST FLORIDA'!$J26/'NORTHWEST FLORIDA'!$G26," ")</f>
        <v>0.22000050361131279</v>
      </c>
      <c r="X100" s="54" t="str">
        <f>IFERROR('PALM BEACH'!$J26/'PALM BEACH'!$G26," ")</f>
        <v xml:space="preserve"> </v>
      </c>
      <c r="Y100" s="54" t="str">
        <f>IFERROR(PASCO!$J26/PASCO!$G26," ")</f>
        <v xml:space="preserve"> </v>
      </c>
      <c r="Z100" s="54" t="str">
        <f>IFERROR(PENSACOLA!$J26/PENSACOLA!$G26," ")</f>
        <v xml:space="preserve"> </v>
      </c>
      <c r="AA100" s="54">
        <f>IFERROR(POLK!$J26/POLK!$G26," ")</f>
        <v>0</v>
      </c>
      <c r="AB100" s="54">
        <f>IFERROR('ST JOHNS'!$J26/'ST JOHNS'!$G26," ")</f>
        <v>0.43575931742795765</v>
      </c>
      <c r="AC100" s="54" t="str">
        <f>IFERROR('ST PETE'!$J26/'ST PETE'!$G26," ")</f>
        <v xml:space="preserve"> </v>
      </c>
      <c r="AD100" s="54">
        <f>IFERROR('SANTA FE'!$J26/'SANTA FE'!$G26," ")</f>
        <v>0.59208337364917052</v>
      </c>
      <c r="AE100" s="54">
        <f>IFERROR(SEMINOLE!$J26/SEMINOLE!$G26," ")</f>
        <v>0</v>
      </c>
      <c r="AF100" s="54" t="str">
        <f>IFERROR('SOUTH FLORIDA'!$J26/'SOUTH FLORIDA'!$G26," ")</f>
        <v xml:space="preserve"> </v>
      </c>
      <c r="AG100" s="54" t="str">
        <f>IFERROR(TALLAHASSEE!$J26/TALLAHASSEE!$G26," ")</f>
        <v xml:space="preserve"> </v>
      </c>
      <c r="AH100" s="54" t="str">
        <f>IFERROR(VALENCIA!$J26/VALENCIA!$G26," ")</f>
        <v xml:space="preserve"> </v>
      </c>
      <c r="AI100" s="54">
        <f>IFERROR('System Summary'!$J26/'System Summary'!$G26," ")</f>
        <v>0.42812901038129209</v>
      </c>
    </row>
    <row r="101" spans="1:35" ht="15.75" x14ac:dyDescent="0.25">
      <c r="A101" s="9"/>
      <c r="B101" s="10"/>
      <c r="C101" s="11" t="s">
        <v>51</v>
      </c>
      <c r="D101" s="14"/>
      <c r="E101" s="11"/>
      <c r="F101" s="10" t="s">
        <v>52</v>
      </c>
      <c r="G101" s="54">
        <f>IFERROR(EASTERN!J27/EASTERN!G27," ")</f>
        <v>0</v>
      </c>
      <c r="H101" s="54">
        <f>IFERROR(BROWARD!$J27/BROWARD!$G27," ")</f>
        <v>0.48719446870576494</v>
      </c>
      <c r="I101" s="54" t="str">
        <f>IFERROR(CENTRAL!$J27/CENTRAL!$G27," ")</f>
        <v xml:space="preserve"> </v>
      </c>
      <c r="J101" s="54" t="str">
        <f>IFERROR(CHIPOLA!$J27/CHIPOLA!$G27," ")</f>
        <v xml:space="preserve"> </v>
      </c>
      <c r="K101" s="54">
        <f>IFERROR(DAYTONA!$J27/DAYTONA!$G27," ")</f>
        <v>0</v>
      </c>
      <c r="L101" s="54" t="str">
        <f>IFERROR(SOUTHWESTERN!$J27/SOUTHWESTERN!$G27," ")</f>
        <v xml:space="preserve"> </v>
      </c>
      <c r="M101" s="54" t="str">
        <f>IFERROR('FSC JAX'!$J27/'FSC JAX'!$G27," ")</f>
        <v xml:space="preserve"> </v>
      </c>
      <c r="N101" s="54">
        <f>IFERROR('FL KEYS'!$J27/'FL KEYS'!$G27," ")</f>
        <v>0</v>
      </c>
      <c r="O101" s="54" t="str">
        <f>IFERROR('GULF COAST'!$J27/'GULF COAST'!$G27," ")</f>
        <v xml:space="preserve"> </v>
      </c>
      <c r="P101" s="54" t="str">
        <f>IFERROR(HILLSBOROUGH!$J27/HILLSBOROUGH!$G27," ")</f>
        <v xml:space="preserve"> </v>
      </c>
      <c r="Q101" s="54" t="str">
        <f>IFERROR('INDIAN RIVER'!$J27/'INDIAN RIVER'!$G27," ")</f>
        <v xml:space="preserve"> </v>
      </c>
      <c r="R101" s="54" t="str">
        <f>IFERROR(GATEWAY!$J27/GATEWAY!$G27," ")</f>
        <v xml:space="preserve"> </v>
      </c>
      <c r="S101" s="54" t="str">
        <f>IFERROR('LAKE SUMTER'!$J27/'LAKE SUMTER'!$G27," ")</f>
        <v xml:space="preserve"> </v>
      </c>
      <c r="T101" s="54" t="str">
        <f>IFERROR('SCF MANATEE'!$J27/'SCF MANATEE'!$G27," ")</f>
        <v xml:space="preserve"> </v>
      </c>
      <c r="U101" s="54" t="str">
        <f>IFERROR(MIAMI!$J27/MIAMI!$G27," ")</f>
        <v xml:space="preserve"> </v>
      </c>
      <c r="V101" s="54">
        <f>IFERROR('NORTH FLORIDA'!$J27/'NORTH FLORIDA'!$G27," ")</f>
        <v>0</v>
      </c>
      <c r="W101" s="54" t="str">
        <f>IFERROR('NORTHWEST FLORIDA'!$J27/'NORTHWEST FLORIDA'!$G27," ")</f>
        <v xml:space="preserve"> </v>
      </c>
      <c r="X101" s="54" t="str">
        <f>IFERROR('PALM BEACH'!$J27/'PALM BEACH'!$G27," ")</f>
        <v xml:space="preserve"> </v>
      </c>
      <c r="Y101" s="54">
        <f>IFERROR(PASCO!$J27/PASCO!$G27," ")</f>
        <v>0</v>
      </c>
      <c r="Z101" s="54" t="str">
        <f>IFERROR(PENSACOLA!$J27/PENSACOLA!$G27," ")</f>
        <v xml:space="preserve"> </v>
      </c>
      <c r="AA101" s="54" t="str">
        <f>IFERROR(POLK!$J27/POLK!$G27," ")</f>
        <v xml:space="preserve"> </v>
      </c>
      <c r="AB101" s="54" t="str">
        <f>IFERROR('ST JOHNS'!$J27/'ST JOHNS'!$G27," ")</f>
        <v xml:space="preserve"> </v>
      </c>
      <c r="AC101" s="54" t="str">
        <f>IFERROR('ST PETE'!$J27/'ST PETE'!$G27," ")</f>
        <v xml:space="preserve"> </v>
      </c>
      <c r="AD101" s="54" t="str">
        <f>IFERROR('SANTA FE'!$J27/'SANTA FE'!$G27," ")</f>
        <v xml:space="preserve"> </v>
      </c>
      <c r="AE101" s="54" t="str">
        <f>IFERROR(SEMINOLE!$J27/SEMINOLE!$G27," ")</f>
        <v xml:space="preserve"> </v>
      </c>
      <c r="AF101" s="54">
        <f>IFERROR('SOUTH FLORIDA'!$J27/'SOUTH FLORIDA'!$G27," ")</f>
        <v>0</v>
      </c>
      <c r="AG101" s="54" t="str">
        <f>IFERROR(TALLAHASSEE!$J27/TALLAHASSEE!$G27," ")</f>
        <v xml:space="preserve"> </v>
      </c>
      <c r="AH101" s="54" t="str">
        <f>IFERROR(VALENCIA!$J27/VALENCIA!$G27," ")</f>
        <v xml:space="preserve"> </v>
      </c>
      <c r="AI101" s="54">
        <f>IFERROR('System Summary'!$J27/'System Summary'!$G27," ")</f>
        <v>0.17236050749565579</v>
      </c>
    </row>
    <row r="102" spans="1:35" ht="15.75" x14ac:dyDescent="0.25">
      <c r="A102" s="9"/>
      <c r="B102" s="10"/>
      <c r="C102" s="11" t="s">
        <v>53</v>
      </c>
      <c r="D102" s="14"/>
      <c r="E102" s="11"/>
      <c r="F102" s="10" t="s">
        <v>54</v>
      </c>
      <c r="G102" s="54">
        <f>IFERROR(EASTERN!J28/EASTERN!G28," ")</f>
        <v>0</v>
      </c>
      <c r="H102" s="54" t="str">
        <f>IFERROR(BROWARD!$J28/BROWARD!$G28," ")</f>
        <v xml:space="preserve"> </v>
      </c>
      <c r="I102" s="54" t="str">
        <f>IFERROR(CENTRAL!$J28/CENTRAL!$G28," ")</f>
        <v xml:space="preserve"> </v>
      </c>
      <c r="J102" s="54" t="str">
        <f>IFERROR(CHIPOLA!$J28/CHIPOLA!$G28," ")</f>
        <v xml:space="preserve"> </v>
      </c>
      <c r="K102" s="54" t="str">
        <f>IFERROR(DAYTONA!$J28/DAYTONA!$G28," ")</f>
        <v xml:space="preserve"> </v>
      </c>
      <c r="L102" s="54">
        <f>IFERROR(SOUTHWESTERN!$J28/SOUTHWESTERN!$G28," ")</f>
        <v>0.48612039809673324</v>
      </c>
      <c r="M102" s="54" t="str">
        <f>IFERROR('FSC JAX'!$J28/'FSC JAX'!$G28," ")</f>
        <v xml:space="preserve"> </v>
      </c>
      <c r="N102" s="54">
        <f>IFERROR('FL KEYS'!$J28/'FL KEYS'!$G28," ")</f>
        <v>0</v>
      </c>
      <c r="O102" s="54">
        <f>IFERROR('GULF COAST'!$J28/'GULF COAST'!$G28," ")</f>
        <v>0</v>
      </c>
      <c r="P102" s="54">
        <f>IFERROR(HILLSBOROUGH!$J28/HILLSBOROUGH!$G28," ")</f>
        <v>0</v>
      </c>
      <c r="Q102" s="54">
        <f>IFERROR('INDIAN RIVER'!$J28/'INDIAN RIVER'!$G28," ")</f>
        <v>0</v>
      </c>
      <c r="R102" s="54">
        <f>IFERROR(GATEWAY!$J28/GATEWAY!$G28," ")</f>
        <v>0.25</v>
      </c>
      <c r="S102" s="54" t="str">
        <f>IFERROR('LAKE SUMTER'!$J28/'LAKE SUMTER'!$G28," ")</f>
        <v xml:space="preserve"> </v>
      </c>
      <c r="T102" s="54">
        <f>IFERROR('SCF MANATEE'!$J28/'SCF MANATEE'!$G28," ")</f>
        <v>9.9999999999999964E-2</v>
      </c>
      <c r="U102" s="54">
        <f>IFERROR(MIAMI!$J28/MIAMI!$G28," ")</f>
        <v>0</v>
      </c>
      <c r="V102" s="54">
        <f>IFERROR('NORTH FLORIDA'!$J28/'NORTH FLORIDA'!$G28," ")</f>
        <v>0</v>
      </c>
      <c r="W102" s="54" t="str">
        <f>IFERROR('NORTHWEST FLORIDA'!$J28/'NORTHWEST FLORIDA'!$G28," ")</f>
        <v xml:space="preserve"> </v>
      </c>
      <c r="X102" s="54">
        <f>IFERROR('PALM BEACH'!$J28/'PALM BEACH'!$G28," ")</f>
        <v>0.48861575899218251</v>
      </c>
      <c r="Y102" s="54" t="str">
        <f>IFERROR(PASCO!$J28/PASCO!$G28," ")</f>
        <v xml:space="preserve"> </v>
      </c>
      <c r="Z102" s="54">
        <f>IFERROR(PENSACOLA!$J28/PENSACOLA!$G28," ")</f>
        <v>1.9406411539279498E-2</v>
      </c>
      <c r="AA102" s="54" t="str">
        <f>IFERROR(POLK!$J28/POLK!$G28," ")</f>
        <v xml:space="preserve"> </v>
      </c>
      <c r="AB102" s="54" t="str">
        <f>IFERROR('ST JOHNS'!$J28/'ST JOHNS'!$G28," ")</f>
        <v xml:space="preserve"> </v>
      </c>
      <c r="AC102" s="54">
        <f>IFERROR('ST PETE'!$J28/'ST PETE'!$G28," ")</f>
        <v>0</v>
      </c>
      <c r="AD102" s="54" t="str">
        <f>IFERROR('SANTA FE'!$J28/'SANTA FE'!$G28," ")</f>
        <v xml:space="preserve"> </v>
      </c>
      <c r="AE102" s="54">
        <f>IFERROR(SEMINOLE!$J28/SEMINOLE!$G28," ")</f>
        <v>0</v>
      </c>
      <c r="AF102" s="54" t="str">
        <f>IFERROR('SOUTH FLORIDA'!$J28/'SOUTH FLORIDA'!$G28," ")</f>
        <v xml:space="preserve"> </v>
      </c>
      <c r="AG102" s="54" t="str">
        <f>IFERROR(TALLAHASSEE!$J28/TALLAHASSEE!$G28," ")</f>
        <v xml:space="preserve"> </v>
      </c>
      <c r="AH102" s="54">
        <f>IFERROR(VALENCIA!$J28/VALENCIA!$G28," ")</f>
        <v>0</v>
      </c>
      <c r="AI102" s="54">
        <f>IFERROR('System Summary'!$J28/'System Summary'!$G28," ")</f>
        <v>0.12588509200234646</v>
      </c>
    </row>
    <row r="103" spans="1:35" ht="15.75" x14ac:dyDescent="0.25">
      <c r="A103" s="9"/>
      <c r="B103" s="10"/>
      <c r="C103" s="11" t="s">
        <v>55</v>
      </c>
      <c r="D103" s="14"/>
      <c r="E103" s="11"/>
      <c r="F103" s="10" t="s">
        <v>56</v>
      </c>
      <c r="G103" s="54">
        <f>IFERROR(EASTERN!J29/EASTERN!G29," ")</f>
        <v>0</v>
      </c>
      <c r="H103" s="54">
        <f>IFERROR(BROWARD!$J29/BROWARD!$G29," ")</f>
        <v>0.59391761671504517</v>
      </c>
      <c r="I103" s="54" t="str">
        <f>IFERROR(CENTRAL!$J29/CENTRAL!$G29," ")</f>
        <v xml:space="preserve"> </v>
      </c>
      <c r="J103" s="54" t="str">
        <f>IFERROR(CHIPOLA!$J29/CHIPOLA!$G29," ")</f>
        <v xml:space="preserve"> </v>
      </c>
      <c r="K103" s="54">
        <f>IFERROR(DAYTONA!$J29/DAYTONA!$G29," ")</f>
        <v>0</v>
      </c>
      <c r="L103" s="54">
        <f>IFERROR(SOUTHWESTERN!$J29/SOUTHWESTERN!$G29," ")</f>
        <v>0</v>
      </c>
      <c r="M103" s="54" t="str">
        <f>IFERROR('FSC JAX'!$J29/'FSC JAX'!$G29," ")</f>
        <v xml:space="preserve"> </v>
      </c>
      <c r="N103" s="54" t="str">
        <f>IFERROR('FL KEYS'!$J29/'FL KEYS'!$G29," ")</f>
        <v xml:space="preserve"> </v>
      </c>
      <c r="O103" s="54">
        <f>IFERROR('GULF COAST'!$J29/'GULF COAST'!$G29," ")</f>
        <v>0</v>
      </c>
      <c r="P103" s="54" t="str">
        <f>IFERROR(HILLSBOROUGH!$J29/HILLSBOROUGH!$G29," ")</f>
        <v xml:space="preserve"> </v>
      </c>
      <c r="Q103" s="54">
        <f>IFERROR('INDIAN RIVER'!$J29/'INDIAN RIVER'!$G29," ")</f>
        <v>0</v>
      </c>
      <c r="R103" s="54" t="str">
        <f>IFERROR(GATEWAY!$J29/GATEWAY!$G29," ")</f>
        <v xml:space="preserve"> </v>
      </c>
      <c r="S103" s="54" t="str">
        <f>IFERROR('LAKE SUMTER'!$J29/'LAKE SUMTER'!$G29," ")</f>
        <v xml:space="preserve"> </v>
      </c>
      <c r="T103" s="54" t="str">
        <f>IFERROR('SCF MANATEE'!$J29/'SCF MANATEE'!$G29," ")</f>
        <v xml:space="preserve"> </v>
      </c>
      <c r="U103" s="54">
        <f>IFERROR(MIAMI!$J29/MIAMI!$G29," ")</f>
        <v>0.30372527428768265</v>
      </c>
      <c r="V103" s="54" t="str">
        <f>IFERROR('NORTH FLORIDA'!$J29/'NORTH FLORIDA'!$G29," ")</f>
        <v xml:space="preserve"> </v>
      </c>
      <c r="W103" s="54" t="str">
        <f>IFERROR('NORTHWEST FLORIDA'!$J29/'NORTHWEST FLORIDA'!$G29," ")</f>
        <v xml:space="preserve"> </v>
      </c>
      <c r="X103" s="54">
        <f>IFERROR('PALM BEACH'!$J29/'PALM BEACH'!$G29," ")</f>
        <v>0</v>
      </c>
      <c r="Y103" s="54" t="str">
        <f>IFERROR(PASCO!$J29/PASCO!$G29," ")</f>
        <v xml:space="preserve"> </v>
      </c>
      <c r="Z103" s="54" t="str">
        <f>IFERROR(PENSACOLA!$J29/PENSACOLA!$G29," ")</f>
        <v xml:space="preserve"> </v>
      </c>
      <c r="AA103" s="54">
        <f>IFERROR(POLK!$J29/POLK!$G29," ")</f>
        <v>0</v>
      </c>
      <c r="AB103" s="54" t="str">
        <f>IFERROR('ST JOHNS'!$J29/'ST JOHNS'!$G29," ")</f>
        <v xml:space="preserve"> </v>
      </c>
      <c r="AC103" s="54">
        <f>IFERROR('ST PETE'!$J29/'ST PETE'!$G29," ")</f>
        <v>0</v>
      </c>
      <c r="AD103" s="54" t="str">
        <f>IFERROR('SANTA FE'!$J29/'SANTA FE'!$G29," ")</f>
        <v xml:space="preserve"> </v>
      </c>
      <c r="AE103" s="54">
        <f>IFERROR(SEMINOLE!$J29/SEMINOLE!$G29," ")</f>
        <v>0</v>
      </c>
      <c r="AF103" s="54" t="str">
        <f>IFERROR('SOUTH FLORIDA'!$J29/'SOUTH FLORIDA'!$G29," ")</f>
        <v xml:space="preserve"> </v>
      </c>
      <c r="AG103" s="54">
        <f>IFERROR(TALLAHASSEE!$J29/TALLAHASSEE!$G29," ")</f>
        <v>0</v>
      </c>
      <c r="AH103" s="54">
        <f>IFERROR(VALENCIA!$J29/VALENCIA!$G29," ")</f>
        <v>0</v>
      </c>
      <c r="AI103" s="54">
        <f>IFERROR('System Summary'!$J29/'System Summary'!$G29," ")</f>
        <v>0.23642077401721887</v>
      </c>
    </row>
    <row r="104" spans="1:35" ht="15.75" x14ac:dyDescent="0.25">
      <c r="A104" s="9"/>
      <c r="B104" s="10"/>
      <c r="C104" s="11" t="s">
        <v>57</v>
      </c>
      <c r="D104" s="14"/>
      <c r="E104" s="11"/>
      <c r="F104" s="10" t="s">
        <v>58</v>
      </c>
      <c r="G104" s="54" t="str">
        <f>IFERROR(EASTERN!J30/EASTERN!G30," ")</f>
        <v xml:space="preserve"> </v>
      </c>
      <c r="H104" s="54" t="str">
        <f>IFERROR(BROWARD!$J30/BROWARD!$G30," ")</f>
        <v xml:space="preserve"> </v>
      </c>
      <c r="I104" s="54">
        <f>IFERROR(CENTRAL!$J30/CENTRAL!$G30," ")</f>
        <v>0</v>
      </c>
      <c r="J104" s="54">
        <f>IFERROR(CHIPOLA!$J30/CHIPOLA!$G30," ")</f>
        <v>0.21478000350426149</v>
      </c>
      <c r="K104" s="54" t="str">
        <f>IFERROR(DAYTONA!$J30/DAYTONA!$G30," ")</f>
        <v xml:space="preserve"> </v>
      </c>
      <c r="L104" s="54" t="str">
        <f>IFERROR(SOUTHWESTERN!$J30/SOUTHWESTERN!$G30," ")</f>
        <v xml:space="preserve"> </v>
      </c>
      <c r="M104" s="54">
        <f>IFERROR('FSC JAX'!$J30/'FSC JAX'!$G30," ")</f>
        <v>0.13898365731407369</v>
      </c>
      <c r="N104" s="54">
        <f>IFERROR('FL KEYS'!$J30/'FL KEYS'!$G30," ")</f>
        <v>2.493285641950382E-2</v>
      </c>
      <c r="O104" s="54">
        <f>IFERROR('GULF COAST'!$J30/'GULF COAST'!$G30," ")</f>
        <v>0</v>
      </c>
      <c r="P104" s="54">
        <f>IFERROR(HILLSBOROUGH!$J30/HILLSBOROUGH!$G30," ")</f>
        <v>0.106082834134874</v>
      </c>
      <c r="Q104" s="54">
        <f>IFERROR('INDIAN RIVER'!$J30/'INDIAN RIVER'!$G30," ")</f>
        <v>5.693877705745456E-3</v>
      </c>
      <c r="R104" s="54">
        <f>IFERROR(GATEWAY!$J30/GATEWAY!$G30," ")</f>
        <v>0.7499998135325171</v>
      </c>
      <c r="S104" s="54">
        <f>IFERROR('LAKE SUMTER'!$J30/'LAKE SUMTER'!$G30," ")</f>
        <v>0.24940981187753597</v>
      </c>
      <c r="T104" s="54" t="str">
        <f>IFERROR('SCF MANATEE'!$J30/'SCF MANATEE'!$G30," ")</f>
        <v xml:space="preserve"> </v>
      </c>
      <c r="U104" s="54">
        <f>IFERROR(MIAMI!$J30/MIAMI!$G30," ")</f>
        <v>0</v>
      </c>
      <c r="V104" s="54">
        <f>IFERROR('NORTH FLORIDA'!$J30/'NORTH FLORIDA'!$G30," ")</f>
        <v>0</v>
      </c>
      <c r="W104" s="54">
        <f>IFERROR('NORTHWEST FLORIDA'!$J30/'NORTHWEST FLORIDA'!$G30," ")</f>
        <v>0.14569087057155997</v>
      </c>
      <c r="X104" s="54">
        <f>IFERROR('PALM BEACH'!$J30/'PALM BEACH'!$G30," ")</f>
        <v>0</v>
      </c>
      <c r="Y104" s="54">
        <f>IFERROR(PASCO!$J30/PASCO!$G30," ")</f>
        <v>0.25144009336284001</v>
      </c>
      <c r="Z104" s="54" t="str">
        <f>IFERROR(PENSACOLA!$J30/PENSACOLA!$G30," ")</f>
        <v xml:space="preserve"> </v>
      </c>
      <c r="AA104" s="54">
        <f>IFERROR(POLK!$J30/POLK!$G30," ")</f>
        <v>0.20888444586383742</v>
      </c>
      <c r="AB104" s="54" t="str">
        <f>IFERROR('ST JOHNS'!$J30/'ST JOHNS'!$G30," ")</f>
        <v xml:space="preserve"> </v>
      </c>
      <c r="AC104" s="54" t="str">
        <f>IFERROR('ST PETE'!$J30/'ST PETE'!$G30," ")</f>
        <v xml:space="preserve"> </v>
      </c>
      <c r="AD104" s="54" t="str">
        <f>IFERROR('SANTA FE'!$J30/'SANTA FE'!$G30," ")</f>
        <v xml:space="preserve"> </v>
      </c>
      <c r="AE104" s="54">
        <f>IFERROR(SEMINOLE!$J30/SEMINOLE!$G30," ")</f>
        <v>0.87544053190249027</v>
      </c>
      <c r="AF104" s="54" t="str">
        <f>IFERROR('SOUTH FLORIDA'!$J30/'SOUTH FLORIDA'!$G30," ")</f>
        <v xml:space="preserve"> </v>
      </c>
      <c r="AG104" s="54">
        <f>IFERROR(TALLAHASSEE!$J30/TALLAHASSEE!$G30," ")</f>
        <v>5.0000084037285661E-2</v>
      </c>
      <c r="AH104" s="54" t="str">
        <f>IFERROR(VALENCIA!$J30/VALENCIA!$G30," ")</f>
        <v xml:space="preserve"> </v>
      </c>
      <c r="AI104" s="54">
        <f>IFERROR('System Summary'!$J30/'System Summary'!$G30," ")</f>
        <v>0.14937169012081544</v>
      </c>
    </row>
    <row r="105" spans="1:35" ht="15.75" x14ac:dyDescent="0.25">
      <c r="A105" s="9"/>
      <c r="B105" s="10"/>
      <c r="C105" s="11" t="s">
        <v>60</v>
      </c>
      <c r="D105" s="14"/>
      <c r="E105" s="11"/>
      <c r="F105" s="10" t="s">
        <v>61</v>
      </c>
      <c r="G105" s="54">
        <f>IFERROR(EASTERN!J31/EASTERN!G31," ")</f>
        <v>0</v>
      </c>
      <c r="H105" s="54">
        <f>IFERROR(BROWARD!$J31/BROWARD!$G31," ")</f>
        <v>0.32491259727077931</v>
      </c>
      <c r="I105" s="54" t="str">
        <f>IFERROR(CENTRAL!$J31/CENTRAL!$G31," ")</f>
        <v xml:space="preserve"> </v>
      </c>
      <c r="J105" s="54" t="str">
        <f>IFERROR(CHIPOLA!$J31/CHIPOLA!$G31," ")</f>
        <v xml:space="preserve"> </v>
      </c>
      <c r="K105" s="54">
        <f>IFERROR(DAYTONA!$J31/DAYTONA!$G31," ")</f>
        <v>0</v>
      </c>
      <c r="L105" s="54">
        <f>IFERROR(SOUTHWESTERN!$J31/SOUTHWESTERN!$G31," ")</f>
        <v>0</v>
      </c>
      <c r="M105" s="54" t="str">
        <f>IFERROR('FSC JAX'!$J31/'FSC JAX'!$G31," ")</f>
        <v xml:space="preserve"> </v>
      </c>
      <c r="N105" s="54">
        <f>IFERROR('FL KEYS'!$J31/'FL KEYS'!$G31," ")</f>
        <v>0</v>
      </c>
      <c r="O105" s="54" t="str">
        <f>IFERROR('GULF COAST'!$J31/'GULF COAST'!$G31," ")</f>
        <v xml:space="preserve"> </v>
      </c>
      <c r="P105" s="54" t="str">
        <f>IFERROR(HILLSBOROUGH!$J31/HILLSBOROUGH!$G31," ")</f>
        <v xml:space="preserve"> </v>
      </c>
      <c r="Q105" s="54">
        <f>IFERROR('INDIAN RIVER'!$J31/'INDIAN RIVER'!$G31," ")</f>
        <v>0</v>
      </c>
      <c r="R105" s="54">
        <f>IFERROR(GATEWAY!$J31/GATEWAY!$G31," ")</f>
        <v>0.25000006112016637</v>
      </c>
      <c r="S105" s="54">
        <f>IFERROR('LAKE SUMTER'!$J31/'LAKE SUMTER'!$G31," ")</f>
        <v>0</v>
      </c>
      <c r="T105" s="54" t="str">
        <f>IFERROR('SCF MANATEE'!$J31/'SCF MANATEE'!$G31," ")</f>
        <v xml:space="preserve"> </v>
      </c>
      <c r="U105" s="54">
        <f>IFERROR(MIAMI!$J31/MIAMI!$G31," ")</f>
        <v>0</v>
      </c>
      <c r="V105" s="54" t="str">
        <f>IFERROR('NORTH FLORIDA'!$J31/'NORTH FLORIDA'!$G31," ")</f>
        <v xml:space="preserve"> </v>
      </c>
      <c r="W105" s="54" t="str">
        <f>IFERROR('NORTHWEST FLORIDA'!$J31/'NORTHWEST FLORIDA'!$G31," ")</f>
        <v xml:space="preserve"> </v>
      </c>
      <c r="X105" s="54" t="str">
        <f>IFERROR('PALM BEACH'!$J31/'PALM BEACH'!$G31," ")</f>
        <v xml:space="preserve"> </v>
      </c>
      <c r="Y105" s="54">
        <f>IFERROR(PASCO!$J31/PASCO!$G31," ")</f>
        <v>0</v>
      </c>
      <c r="Z105" s="54">
        <f>IFERROR(PENSACOLA!$J31/PENSACOLA!$G31," ")</f>
        <v>0</v>
      </c>
      <c r="AA105" s="54" t="str">
        <f>IFERROR(POLK!$J31/POLK!$G31," ")</f>
        <v xml:space="preserve"> </v>
      </c>
      <c r="AB105" s="54" t="str">
        <f>IFERROR('ST JOHNS'!$J31/'ST JOHNS'!$G31," ")</f>
        <v xml:space="preserve"> </v>
      </c>
      <c r="AC105" s="54">
        <f>IFERROR('ST PETE'!$J31/'ST PETE'!$G31," ")</f>
        <v>0</v>
      </c>
      <c r="AD105" s="54" t="str">
        <f>IFERROR('SANTA FE'!$J31/'SANTA FE'!$G31," ")</f>
        <v xml:space="preserve"> </v>
      </c>
      <c r="AE105" s="54">
        <f>IFERROR(SEMINOLE!$J31/SEMINOLE!$G31," ")</f>
        <v>0</v>
      </c>
      <c r="AF105" s="54" t="str">
        <f>IFERROR('SOUTH FLORIDA'!$J31/'SOUTH FLORIDA'!$G31," ")</f>
        <v xml:space="preserve"> </v>
      </c>
      <c r="AG105" s="54" t="str">
        <f>IFERROR(TALLAHASSEE!$J31/TALLAHASSEE!$G31," ")</f>
        <v xml:space="preserve"> </v>
      </c>
      <c r="AH105" s="54">
        <f>IFERROR(VALENCIA!$J31/VALENCIA!$G31," ")</f>
        <v>0</v>
      </c>
      <c r="AI105" s="54">
        <f>IFERROR('System Summary'!$J31/'System Summary'!$G31," ")</f>
        <v>1.1231397198549424E-2</v>
      </c>
    </row>
    <row r="106" spans="1:35" ht="15.75" x14ac:dyDescent="0.25">
      <c r="A106" s="9"/>
      <c r="B106" s="10"/>
      <c r="C106" s="11" t="s">
        <v>62</v>
      </c>
      <c r="D106" s="14"/>
      <c r="E106" s="11"/>
      <c r="F106" s="10" t="s">
        <v>63</v>
      </c>
      <c r="G106" s="54">
        <f>IFERROR(EASTERN!J32/EASTERN!G32," ")</f>
        <v>1</v>
      </c>
      <c r="H106" s="54">
        <f>IFERROR(BROWARD!$J32/BROWARD!$G32," ")</f>
        <v>0.6649885527902718</v>
      </c>
      <c r="I106" s="54" t="str">
        <f>IFERROR(CENTRAL!$J32/CENTRAL!$G32," ")</f>
        <v xml:space="preserve"> </v>
      </c>
      <c r="J106" s="54" t="str">
        <f>IFERROR(CHIPOLA!$J32/CHIPOLA!$G32," ")</f>
        <v xml:space="preserve"> </v>
      </c>
      <c r="K106" s="54">
        <f>IFERROR(DAYTONA!$J32/DAYTONA!$G32," ")</f>
        <v>0.81747076935969532</v>
      </c>
      <c r="L106" s="54" t="str">
        <f>IFERROR(SOUTHWESTERN!$J32/SOUTHWESTERN!$G32," ")</f>
        <v xml:space="preserve"> </v>
      </c>
      <c r="M106" s="54" t="str">
        <f>IFERROR('FSC JAX'!$J32/'FSC JAX'!$G32," ")</f>
        <v xml:space="preserve"> </v>
      </c>
      <c r="N106" s="54" t="str">
        <f>IFERROR('FL KEYS'!$J32/'FL KEYS'!$G32," ")</f>
        <v xml:space="preserve"> </v>
      </c>
      <c r="O106" s="54" t="str">
        <f>IFERROR('GULF COAST'!$J32/'GULF COAST'!$G32," ")</f>
        <v xml:space="preserve"> </v>
      </c>
      <c r="P106" s="54" t="str">
        <f>IFERROR(HILLSBOROUGH!$J32/HILLSBOROUGH!$G32," ")</f>
        <v xml:space="preserve"> </v>
      </c>
      <c r="Q106" s="54">
        <f>IFERROR('INDIAN RIVER'!$J32/'INDIAN RIVER'!$G32," ")</f>
        <v>1</v>
      </c>
      <c r="R106" s="54">
        <f>IFERROR(GATEWAY!$J32/GATEWAY!$G32," ")</f>
        <v>1</v>
      </c>
      <c r="S106" s="54" t="str">
        <f>IFERROR('LAKE SUMTER'!$J32/'LAKE SUMTER'!$G32," ")</f>
        <v xml:space="preserve"> </v>
      </c>
      <c r="T106" s="54">
        <f>IFERROR('SCF MANATEE'!$J32/'SCF MANATEE'!$G32," ")</f>
        <v>0.84999998070016602</v>
      </c>
      <c r="U106" s="54">
        <f>IFERROR(MIAMI!$J32/MIAMI!$G32," ")</f>
        <v>1</v>
      </c>
      <c r="V106" s="54" t="str">
        <f>IFERROR('NORTH FLORIDA'!$J32/'NORTH FLORIDA'!$G32," ")</f>
        <v xml:space="preserve"> </v>
      </c>
      <c r="W106" s="54" t="str">
        <f>IFERROR('NORTHWEST FLORIDA'!$J32/'NORTHWEST FLORIDA'!$G32," ")</f>
        <v xml:space="preserve"> </v>
      </c>
      <c r="X106" s="54">
        <f>IFERROR('PALM BEACH'!$J32/'PALM BEACH'!$G32," ")</f>
        <v>0</v>
      </c>
      <c r="Y106" s="54">
        <f>IFERROR(PASCO!$J32/PASCO!$G32," ")</f>
        <v>1</v>
      </c>
      <c r="Z106" s="54" t="str">
        <f>IFERROR(PENSACOLA!$J32/PENSACOLA!$G32," ")</f>
        <v xml:space="preserve"> </v>
      </c>
      <c r="AA106" s="54" t="str">
        <f>IFERROR(POLK!$J32/POLK!$G32," ")</f>
        <v xml:space="preserve"> </v>
      </c>
      <c r="AB106" s="54" t="str">
        <f>IFERROR('ST JOHNS'!$J32/'ST JOHNS'!$G32," ")</f>
        <v xml:space="preserve"> </v>
      </c>
      <c r="AC106" s="54" t="str">
        <f>IFERROR('ST PETE'!$J32/'ST PETE'!$G32," ")</f>
        <v xml:space="preserve"> </v>
      </c>
      <c r="AD106" s="54" t="str">
        <f>IFERROR('SANTA FE'!$J32/'SANTA FE'!$G32," ")</f>
        <v xml:space="preserve"> </v>
      </c>
      <c r="AE106" s="54">
        <f>IFERROR(SEMINOLE!$J32/SEMINOLE!$G32," ")</f>
        <v>1</v>
      </c>
      <c r="AF106" s="54" t="str">
        <f>IFERROR('SOUTH FLORIDA'!$J32/'SOUTH FLORIDA'!$G32," ")</f>
        <v xml:space="preserve"> </v>
      </c>
      <c r="AG106" s="54" t="str">
        <f>IFERROR(TALLAHASSEE!$J32/TALLAHASSEE!$G32," ")</f>
        <v xml:space="preserve"> </v>
      </c>
      <c r="AH106" s="54">
        <f>IFERROR(VALENCIA!$J32/VALENCIA!$G32," ")</f>
        <v>1</v>
      </c>
      <c r="AI106" s="54">
        <f>IFERROR('System Summary'!$J32/'System Summary'!$G32," ")</f>
        <v>0.48957361652860509</v>
      </c>
    </row>
    <row r="107" spans="1:35" ht="15.75" x14ac:dyDescent="0.25">
      <c r="A107" s="10"/>
      <c r="B107" s="10"/>
      <c r="C107" s="11" t="s">
        <v>64</v>
      </c>
      <c r="D107" s="10"/>
      <c r="E107" s="11"/>
      <c r="F107" s="10" t="s">
        <v>65</v>
      </c>
      <c r="G107" s="54">
        <f>IFERROR(EASTERN!J33/EASTERN!G33," ")</f>
        <v>1</v>
      </c>
      <c r="H107" s="54" t="str">
        <f>IFERROR(BROWARD!$J33/BROWARD!$G33," ")</f>
        <v xml:space="preserve"> </v>
      </c>
      <c r="I107" s="54" t="str">
        <f>IFERROR(CENTRAL!$J33/CENTRAL!$G33," ")</f>
        <v xml:space="preserve"> </v>
      </c>
      <c r="J107" s="54" t="str">
        <f>IFERROR(CHIPOLA!$J33/CHIPOLA!$G33," ")</f>
        <v xml:space="preserve"> </v>
      </c>
      <c r="K107" s="54" t="str">
        <f>IFERROR(DAYTONA!$J33/DAYTONA!$G33," ")</f>
        <v xml:space="preserve"> </v>
      </c>
      <c r="L107" s="54" t="str">
        <f>IFERROR(SOUTHWESTERN!$J33/SOUTHWESTERN!$G33," ")</f>
        <v xml:space="preserve"> </v>
      </c>
      <c r="M107" s="54" t="str">
        <f>IFERROR('FSC JAX'!$J33/'FSC JAX'!$G33," ")</f>
        <v xml:space="preserve"> </v>
      </c>
      <c r="N107" s="54">
        <f>IFERROR('FL KEYS'!$J33/'FL KEYS'!$G33," ")</f>
        <v>1</v>
      </c>
      <c r="O107" s="54">
        <f>IFERROR('GULF COAST'!$J33/'GULF COAST'!$G33," ")</f>
        <v>0</v>
      </c>
      <c r="P107" s="54" t="str">
        <f>IFERROR(HILLSBOROUGH!$J33/HILLSBOROUGH!$G33," ")</f>
        <v xml:space="preserve"> </v>
      </c>
      <c r="Q107" s="54">
        <f>IFERROR('INDIAN RIVER'!$J33/'INDIAN RIVER'!$G33," ")</f>
        <v>1</v>
      </c>
      <c r="R107" s="54">
        <f>IFERROR(GATEWAY!$J33/GATEWAY!$G33," ")</f>
        <v>1</v>
      </c>
      <c r="S107" s="54" t="str">
        <f>IFERROR('LAKE SUMTER'!$J33/'LAKE SUMTER'!$G33," ")</f>
        <v xml:space="preserve"> </v>
      </c>
      <c r="T107" s="54" t="str">
        <f>IFERROR('SCF MANATEE'!$J33/'SCF MANATEE'!$G33," ")</f>
        <v xml:space="preserve"> </v>
      </c>
      <c r="U107" s="54" t="str">
        <f>IFERROR(MIAMI!$J33/MIAMI!$G33," ")</f>
        <v xml:space="preserve"> </v>
      </c>
      <c r="V107" s="54" t="str">
        <f>IFERROR('NORTH FLORIDA'!$J33/'NORTH FLORIDA'!$G33," ")</f>
        <v xml:space="preserve"> </v>
      </c>
      <c r="W107" s="54" t="str">
        <f>IFERROR('NORTHWEST FLORIDA'!$J33/'NORTHWEST FLORIDA'!$G33," ")</f>
        <v xml:space="preserve"> </v>
      </c>
      <c r="X107" s="54" t="str">
        <f>IFERROR('PALM BEACH'!$J33/'PALM BEACH'!$G33," ")</f>
        <v xml:space="preserve"> </v>
      </c>
      <c r="Y107" s="54" t="str">
        <f>IFERROR(PASCO!$J33/PASCO!$G33," ")</f>
        <v xml:space="preserve"> </v>
      </c>
      <c r="Z107" s="54">
        <f>IFERROR(PENSACOLA!$J33/PENSACOLA!$G33," ")</f>
        <v>1</v>
      </c>
      <c r="AA107" s="54" t="str">
        <f>IFERROR(POLK!$J33/POLK!$G33," ")</f>
        <v xml:space="preserve"> </v>
      </c>
      <c r="AB107" s="54" t="str">
        <f>IFERROR('ST JOHNS'!$J33/'ST JOHNS'!$G33," ")</f>
        <v xml:space="preserve"> </v>
      </c>
      <c r="AC107" s="54">
        <f>IFERROR('ST PETE'!$J33/'ST PETE'!$G33," ")</f>
        <v>0.99705409794844069</v>
      </c>
      <c r="AD107" s="54" t="str">
        <f>IFERROR('SANTA FE'!$J33/'SANTA FE'!$G33," ")</f>
        <v xml:space="preserve"> </v>
      </c>
      <c r="AE107" s="54">
        <f>IFERROR(SEMINOLE!$J33/SEMINOLE!$G33," ")</f>
        <v>1</v>
      </c>
      <c r="AF107" s="54">
        <f>IFERROR('SOUTH FLORIDA'!$J33/'SOUTH FLORIDA'!$G33," ")</f>
        <v>1</v>
      </c>
      <c r="AG107" s="54">
        <f>IFERROR(TALLAHASSEE!$J33/TALLAHASSEE!$G33," ")</f>
        <v>1</v>
      </c>
      <c r="AH107" s="54">
        <f>IFERROR(VALENCIA!$J33/VALENCIA!$G33," ")</f>
        <v>1</v>
      </c>
      <c r="AI107" s="54">
        <f>IFERROR('System Summary'!$J33/'System Summary'!$G33," ")</f>
        <v>0.92487232843096612</v>
      </c>
    </row>
    <row r="108" spans="1:35" ht="15.75" x14ac:dyDescent="0.25">
      <c r="A108" s="10"/>
      <c r="B108" s="10"/>
      <c r="C108" s="11" t="s">
        <v>66</v>
      </c>
      <c r="D108" s="10"/>
      <c r="E108" s="10"/>
      <c r="F108" s="10" t="s">
        <v>67</v>
      </c>
      <c r="G108" s="54">
        <f>IFERROR(EASTERN!J34/EASTERN!G34," ")</f>
        <v>0</v>
      </c>
      <c r="H108" s="54">
        <f>IFERROR(BROWARD!$J34/BROWARD!$G34," ")</f>
        <v>0.74864446960002629</v>
      </c>
      <c r="I108" s="54" t="str">
        <f>IFERROR(CENTRAL!$J34/CENTRAL!$G34," ")</f>
        <v xml:space="preserve"> </v>
      </c>
      <c r="J108" s="54" t="str">
        <f>IFERROR(CHIPOLA!$J34/CHIPOLA!$G34," ")</f>
        <v xml:space="preserve"> </v>
      </c>
      <c r="K108" s="54">
        <f>IFERROR(DAYTONA!$J34/DAYTONA!$G34," ")</f>
        <v>0</v>
      </c>
      <c r="L108" s="54" t="str">
        <f>IFERROR(SOUTHWESTERN!$J34/SOUTHWESTERN!$G34," ")</f>
        <v xml:space="preserve"> </v>
      </c>
      <c r="M108" s="54" t="str">
        <f>IFERROR('FSC JAX'!$J34/'FSC JAX'!$G34," ")</f>
        <v xml:space="preserve"> </v>
      </c>
      <c r="N108" s="54" t="str">
        <f>IFERROR('FL KEYS'!$J34/'FL KEYS'!$G34," ")</f>
        <v xml:space="preserve"> </v>
      </c>
      <c r="O108" s="54">
        <f>IFERROR('GULF COAST'!$J34/'GULF COAST'!$G34," ")</f>
        <v>0</v>
      </c>
      <c r="P108" s="54" t="str">
        <f>IFERROR(HILLSBOROUGH!$J34/HILLSBOROUGH!$G34," ")</f>
        <v xml:space="preserve"> </v>
      </c>
      <c r="Q108" s="54">
        <f>IFERROR('INDIAN RIVER'!$J34/'INDIAN RIVER'!$G34," ")</f>
        <v>0</v>
      </c>
      <c r="R108" s="54" t="str">
        <f>IFERROR(GATEWAY!$J34/GATEWAY!$G34," ")</f>
        <v xml:space="preserve"> </v>
      </c>
      <c r="S108" s="54" t="str">
        <f>IFERROR('LAKE SUMTER'!$J34/'LAKE SUMTER'!$G34," ")</f>
        <v xml:space="preserve"> </v>
      </c>
      <c r="T108" s="54" t="str">
        <f>IFERROR('SCF MANATEE'!$J34/'SCF MANATEE'!$G34," ")</f>
        <v xml:space="preserve"> </v>
      </c>
      <c r="U108" s="54">
        <f>IFERROR(MIAMI!$J34/MIAMI!$G34," ")</f>
        <v>0</v>
      </c>
      <c r="V108" s="54" t="str">
        <f>IFERROR('NORTH FLORIDA'!$J34/'NORTH FLORIDA'!$G34," ")</f>
        <v xml:space="preserve"> </v>
      </c>
      <c r="W108" s="54" t="str">
        <f>IFERROR('NORTHWEST FLORIDA'!$J34/'NORTHWEST FLORIDA'!$G34," ")</f>
        <v xml:space="preserve"> </v>
      </c>
      <c r="X108" s="54" t="str">
        <f>IFERROR('PALM BEACH'!$J34/'PALM BEACH'!$G34," ")</f>
        <v xml:space="preserve"> </v>
      </c>
      <c r="Y108" s="54" t="str">
        <f>IFERROR(PASCO!$J34/PASCO!$G34," ")</f>
        <v xml:space="preserve"> </v>
      </c>
      <c r="Z108" s="54" t="str">
        <f>IFERROR(PENSACOLA!$J34/PENSACOLA!$G34," ")</f>
        <v xml:space="preserve"> </v>
      </c>
      <c r="AA108" s="54" t="str">
        <f>IFERROR(POLK!$J34/POLK!$G34," ")</f>
        <v xml:space="preserve"> </v>
      </c>
      <c r="AB108" s="54" t="str">
        <f>IFERROR('ST JOHNS'!$J34/'ST JOHNS'!$G34," ")</f>
        <v xml:space="preserve"> </v>
      </c>
      <c r="AC108" s="54" t="str">
        <f>IFERROR('ST PETE'!$J34/'ST PETE'!$G34," ")</f>
        <v xml:space="preserve"> </v>
      </c>
      <c r="AD108" s="54" t="str">
        <f>IFERROR('SANTA FE'!$J34/'SANTA FE'!$G34," ")</f>
        <v xml:space="preserve"> </v>
      </c>
      <c r="AE108" s="54">
        <f>IFERROR(SEMINOLE!$J34/SEMINOLE!$G34," ")</f>
        <v>0</v>
      </c>
      <c r="AF108" s="54" t="str">
        <f>IFERROR('SOUTH FLORIDA'!$J34/'SOUTH FLORIDA'!$G34," ")</f>
        <v xml:space="preserve"> </v>
      </c>
      <c r="AG108" s="54" t="str">
        <f>IFERROR(TALLAHASSEE!$J34/TALLAHASSEE!$G34," ")</f>
        <v xml:space="preserve"> </v>
      </c>
      <c r="AH108" s="54" t="str">
        <f>IFERROR(VALENCIA!$J34/VALENCIA!$G34," ")</f>
        <v xml:space="preserve"> </v>
      </c>
      <c r="AI108" s="54">
        <f>IFERROR('System Summary'!$J34/'System Summary'!$G34," ")</f>
        <v>0.18810514963629835</v>
      </c>
    </row>
    <row r="109" spans="1:35" ht="15.75" x14ac:dyDescent="0.25">
      <c r="A109" s="10"/>
      <c r="B109" s="10"/>
      <c r="C109" s="11" t="s">
        <v>68</v>
      </c>
      <c r="D109" s="10"/>
      <c r="E109" s="11"/>
      <c r="F109" s="10" t="s">
        <v>69</v>
      </c>
      <c r="G109" s="54">
        <f>IFERROR(EASTERN!J35/EASTERN!G35," ")</f>
        <v>0.49329413891246687</v>
      </c>
      <c r="H109" s="54">
        <f>IFERROR(BROWARD!$J35/BROWARD!$G35," ")</f>
        <v>0.15540925313313714</v>
      </c>
      <c r="I109" s="54" t="str">
        <f>IFERROR(CENTRAL!$J35/CENTRAL!$G35," ")</f>
        <v xml:space="preserve"> </v>
      </c>
      <c r="J109" s="54" t="str">
        <f>IFERROR(CHIPOLA!$J35/CHIPOLA!$G35," ")</f>
        <v xml:space="preserve"> </v>
      </c>
      <c r="K109" s="54">
        <f>IFERROR(DAYTONA!$J35/DAYTONA!$G35," ")</f>
        <v>0.22473672131655537</v>
      </c>
      <c r="L109" s="54" t="str">
        <f>IFERROR(SOUTHWESTERN!$J35/SOUTHWESTERN!$G35," ")</f>
        <v xml:space="preserve"> </v>
      </c>
      <c r="M109" s="54" t="str">
        <f>IFERROR('FSC JAX'!$J35/'FSC JAX'!$G35," ")</f>
        <v xml:space="preserve"> </v>
      </c>
      <c r="N109" s="54">
        <f>IFERROR('FL KEYS'!$J35/'FL KEYS'!$G35," ")</f>
        <v>1</v>
      </c>
      <c r="O109" s="54" t="str">
        <f>IFERROR('GULF COAST'!$J35/'GULF COAST'!$G35," ")</f>
        <v xml:space="preserve"> </v>
      </c>
      <c r="P109" s="54" t="str">
        <f>IFERROR(HILLSBOROUGH!$J35/HILLSBOROUGH!$G35," ")</f>
        <v xml:space="preserve"> </v>
      </c>
      <c r="Q109" s="54">
        <f>IFERROR('INDIAN RIVER'!$J35/'INDIAN RIVER'!$G35," ")</f>
        <v>0</v>
      </c>
      <c r="R109" s="54" t="str">
        <f>IFERROR(GATEWAY!$J35/GATEWAY!$G35," ")</f>
        <v xml:space="preserve"> </v>
      </c>
      <c r="S109" s="54" t="str">
        <f>IFERROR('LAKE SUMTER'!$J35/'LAKE SUMTER'!$G35," ")</f>
        <v xml:space="preserve"> </v>
      </c>
      <c r="T109" s="54" t="str">
        <f>IFERROR('SCF MANATEE'!$J35/'SCF MANATEE'!$G35," ")</f>
        <v xml:space="preserve"> </v>
      </c>
      <c r="U109" s="54">
        <f>IFERROR(MIAMI!$J35/MIAMI!$G35," ")</f>
        <v>0.62867561511563252</v>
      </c>
      <c r="V109" s="54" t="str">
        <f>IFERROR('NORTH FLORIDA'!$J35/'NORTH FLORIDA'!$G35," ")</f>
        <v xml:space="preserve"> </v>
      </c>
      <c r="W109" s="54" t="str">
        <f>IFERROR('NORTHWEST FLORIDA'!$J35/'NORTHWEST FLORIDA'!$G35," ")</f>
        <v xml:space="preserve"> </v>
      </c>
      <c r="X109" s="54">
        <f>IFERROR('PALM BEACH'!$J35/'PALM BEACH'!$G35," ")</f>
        <v>0</v>
      </c>
      <c r="Y109" s="54" t="str">
        <f>IFERROR(PASCO!$J35/PASCO!$G35," ")</f>
        <v xml:space="preserve"> </v>
      </c>
      <c r="Z109" s="54" t="str">
        <f>IFERROR(PENSACOLA!$J35/PENSACOLA!$G35," ")</f>
        <v xml:space="preserve"> </v>
      </c>
      <c r="AA109" s="54" t="str">
        <f>IFERROR(POLK!$J35/POLK!$G35," ")</f>
        <v xml:space="preserve"> </v>
      </c>
      <c r="AB109" s="54" t="str">
        <f>IFERROR('ST JOHNS'!$J35/'ST JOHNS'!$G35," ")</f>
        <v xml:space="preserve"> </v>
      </c>
      <c r="AC109" s="54">
        <f>IFERROR('ST PETE'!$J35/'ST PETE'!$G35," ")</f>
        <v>0.38160845443015229</v>
      </c>
      <c r="AD109" s="54" t="str">
        <f>IFERROR('SANTA FE'!$J35/'SANTA FE'!$G35," ")</f>
        <v xml:space="preserve"> </v>
      </c>
      <c r="AE109" s="54">
        <f>IFERROR(SEMINOLE!$J35/SEMINOLE!$G35," ")</f>
        <v>0</v>
      </c>
      <c r="AF109" s="54" t="str">
        <f>IFERROR('SOUTH FLORIDA'!$J35/'SOUTH FLORIDA'!$G35," ")</f>
        <v xml:space="preserve"> </v>
      </c>
      <c r="AG109" s="54" t="str">
        <f>IFERROR(TALLAHASSEE!$J35/TALLAHASSEE!$G35," ")</f>
        <v xml:space="preserve"> </v>
      </c>
      <c r="AH109" s="54" t="str">
        <f>IFERROR(VALENCIA!$J35/VALENCIA!$G35," ")</f>
        <v xml:space="preserve"> </v>
      </c>
      <c r="AI109" s="54">
        <f>IFERROR('System Summary'!$J35/'System Summary'!$G35," ")</f>
        <v>0.28511532849251003</v>
      </c>
    </row>
    <row r="110" spans="1:35" ht="15.75" x14ac:dyDescent="0.25">
      <c r="A110" s="10"/>
      <c r="B110" s="10"/>
      <c r="C110" s="11" t="s">
        <v>70</v>
      </c>
      <c r="D110" s="10"/>
      <c r="E110" s="10"/>
      <c r="F110" s="10" t="s">
        <v>71</v>
      </c>
      <c r="G110" s="54" t="str">
        <f>IFERROR(EASTERN!J36/EASTERN!G36," ")</f>
        <v xml:space="preserve"> </v>
      </c>
      <c r="H110" s="54" t="str">
        <f>IFERROR(BROWARD!$J36/BROWARD!$G36," ")</f>
        <v xml:space="preserve"> </v>
      </c>
      <c r="I110" s="54" t="str">
        <f>IFERROR(CENTRAL!$J36/CENTRAL!$G36," ")</f>
        <v xml:space="preserve"> </v>
      </c>
      <c r="J110" s="54" t="str">
        <f>IFERROR(CHIPOLA!$J36/CHIPOLA!$G36," ")</f>
        <v xml:space="preserve"> </v>
      </c>
      <c r="K110" s="54" t="str">
        <f>IFERROR(DAYTONA!$J36/DAYTONA!$G36," ")</f>
        <v xml:space="preserve"> </v>
      </c>
      <c r="L110" s="54">
        <f>IFERROR(SOUTHWESTERN!$J36/SOUTHWESTERN!$G36," ")</f>
        <v>0</v>
      </c>
      <c r="M110" s="54" t="str">
        <f>IFERROR('FSC JAX'!$J36/'FSC JAX'!$G36," ")</f>
        <v xml:space="preserve"> </v>
      </c>
      <c r="N110" s="54" t="str">
        <f>IFERROR('FL KEYS'!$J36/'FL KEYS'!$G36," ")</f>
        <v xml:space="preserve"> </v>
      </c>
      <c r="O110" s="54" t="str">
        <f>IFERROR('GULF COAST'!$J36/'GULF COAST'!$G36," ")</f>
        <v xml:space="preserve"> </v>
      </c>
      <c r="P110" s="54" t="str">
        <f>IFERROR(HILLSBOROUGH!$J36/HILLSBOROUGH!$G36," ")</f>
        <v xml:space="preserve"> </v>
      </c>
      <c r="Q110" s="54" t="str">
        <f>IFERROR('INDIAN RIVER'!$J36/'INDIAN RIVER'!$G36," ")</f>
        <v xml:space="preserve"> </v>
      </c>
      <c r="R110" s="54" t="str">
        <f>IFERROR(GATEWAY!$J36/GATEWAY!$G36," ")</f>
        <v xml:space="preserve"> </v>
      </c>
      <c r="S110" s="54" t="str">
        <f>IFERROR('LAKE SUMTER'!$J36/'LAKE SUMTER'!$G36," ")</f>
        <v xml:space="preserve"> </v>
      </c>
      <c r="T110" s="54" t="str">
        <f>IFERROR('SCF MANATEE'!$J36/'SCF MANATEE'!$G36," ")</f>
        <v xml:space="preserve"> </v>
      </c>
      <c r="U110" s="54">
        <f>IFERROR(MIAMI!$J36/MIAMI!$G36," ")</f>
        <v>0</v>
      </c>
      <c r="V110" s="54" t="str">
        <f>IFERROR('NORTH FLORIDA'!$J36/'NORTH FLORIDA'!$G36," ")</f>
        <v xml:space="preserve"> </v>
      </c>
      <c r="W110" s="54" t="str">
        <f>IFERROR('NORTHWEST FLORIDA'!$J36/'NORTHWEST FLORIDA'!$G36," ")</f>
        <v xml:space="preserve"> </v>
      </c>
      <c r="X110" s="54" t="str">
        <f>IFERROR('PALM BEACH'!$J36/'PALM BEACH'!$G36," ")</f>
        <v xml:space="preserve"> </v>
      </c>
      <c r="Y110" s="54" t="str">
        <f>IFERROR(PASCO!$J36/PASCO!$G36," ")</f>
        <v xml:space="preserve"> </v>
      </c>
      <c r="Z110" s="54" t="str">
        <f>IFERROR(PENSACOLA!$J36/PENSACOLA!$G36," ")</f>
        <v xml:space="preserve"> </v>
      </c>
      <c r="AA110" s="54" t="str">
        <f>IFERROR(POLK!$J36/POLK!$G36," ")</f>
        <v xml:space="preserve"> </v>
      </c>
      <c r="AB110" s="54" t="str">
        <f>IFERROR('ST JOHNS'!$J36/'ST JOHNS'!$G36," ")</f>
        <v xml:space="preserve"> </v>
      </c>
      <c r="AC110" s="54" t="str">
        <f>IFERROR('ST PETE'!$J36/'ST PETE'!$G36," ")</f>
        <v xml:space="preserve"> </v>
      </c>
      <c r="AD110" s="54" t="str">
        <f>IFERROR('SANTA FE'!$J36/'SANTA FE'!$G36," ")</f>
        <v xml:space="preserve"> </v>
      </c>
      <c r="AE110" s="54" t="str">
        <f>IFERROR(SEMINOLE!$J36/SEMINOLE!$G36," ")</f>
        <v xml:space="preserve"> </v>
      </c>
      <c r="AF110" s="54" t="str">
        <f>IFERROR('SOUTH FLORIDA'!$J36/'SOUTH FLORIDA'!$G36," ")</f>
        <v xml:space="preserve"> </v>
      </c>
      <c r="AG110" s="54" t="str">
        <f>IFERROR(TALLAHASSEE!$J36/TALLAHASSEE!$G36," ")</f>
        <v xml:space="preserve"> </v>
      </c>
      <c r="AH110" s="54" t="str">
        <f>IFERROR(VALENCIA!$J36/VALENCIA!$G36," ")</f>
        <v xml:space="preserve"> </v>
      </c>
      <c r="AI110" s="54">
        <f>IFERROR('System Summary'!$J36/'System Summary'!$G36," ")</f>
        <v>0</v>
      </c>
    </row>
    <row r="111" spans="1:35" ht="15.75" x14ac:dyDescent="0.25">
      <c r="A111" s="10"/>
      <c r="B111" s="10"/>
      <c r="C111" s="11" t="s">
        <v>72</v>
      </c>
      <c r="D111" s="10"/>
      <c r="E111" s="23"/>
      <c r="F111" s="10" t="s">
        <v>73</v>
      </c>
      <c r="G111" s="54" t="str">
        <f>IFERROR(EASTERN!J37/EASTERN!G37," ")</f>
        <v xml:space="preserve"> </v>
      </c>
      <c r="H111" s="54">
        <f>IFERROR(BROWARD!$J37/BROWARD!$G37," ")</f>
        <v>0</v>
      </c>
      <c r="I111" s="54" t="str">
        <f>IFERROR(CENTRAL!$J37/CENTRAL!$G37," ")</f>
        <v xml:space="preserve"> </v>
      </c>
      <c r="J111" s="54" t="str">
        <f>IFERROR(CHIPOLA!$J37/CHIPOLA!$G37," ")</f>
        <v xml:space="preserve"> </v>
      </c>
      <c r="K111" s="54" t="str">
        <f>IFERROR(DAYTONA!$J37/DAYTONA!$G37," ")</f>
        <v xml:space="preserve"> </v>
      </c>
      <c r="L111" s="54" t="str">
        <f>IFERROR(SOUTHWESTERN!$J37/SOUTHWESTERN!$G37," ")</f>
        <v xml:space="preserve"> </v>
      </c>
      <c r="M111" s="54" t="str">
        <f>IFERROR('FSC JAX'!$J37/'FSC JAX'!$G37," ")</f>
        <v xml:space="preserve"> </v>
      </c>
      <c r="N111" s="54" t="str">
        <f>IFERROR('FL KEYS'!$J37/'FL KEYS'!$G37," ")</f>
        <v xml:space="preserve"> </v>
      </c>
      <c r="O111" s="54" t="str">
        <f>IFERROR('GULF COAST'!$J37/'GULF COAST'!$G37," ")</f>
        <v xml:space="preserve"> </v>
      </c>
      <c r="P111" s="54" t="str">
        <f>IFERROR(HILLSBOROUGH!$J37/HILLSBOROUGH!$G37," ")</f>
        <v xml:space="preserve"> </v>
      </c>
      <c r="Q111" s="54" t="str">
        <f>IFERROR('INDIAN RIVER'!$J37/'INDIAN RIVER'!$G37," ")</f>
        <v xml:space="preserve"> </v>
      </c>
      <c r="R111" s="54" t="str">
        <f>IFERROR(GATEWAY!$J37/GATEWAY!$G37," ")</f>
        <v xml:space="preserve"> </v>
      </c>
      <c r="S111" s="54" t="str">
        <f>IFERROR('LAKE SUMTER'!$J37/'LAKE SUMTER'!$G37," ")</f>
        <v xml:space="preserve"> </v>
      </c>
      <c r="T111" s="54" t="str">
        <f>IFERROR('SCF MANATEE'!$J37/'SCF MANATEE'!$G37," ")</f>
        <v xml:space="preserve"> </v>
      </c>
      <c r="U111" s="54" t="str">
        <f>IFERROR(MIAMI!$J37/MIAMI!$G37," ")</f>
        <v xml:space="preserve"> </v>
      </c>
      <c r="V111" s="54" t="str">
        <f>IFERROR('NORTH FLORIDA'!$J37/'NORTH FLORIDA'!$G37," ")</f>
        <v xml:space="preserve"> </v>
      </c>
      <c r="W111" s="54" t="str">
        <f>IFERROR('NORTHWEST FLORIDA'!$J37/'NORTHWEST FLORIDA'!$G37," ")</f>
        <v xml:space="preserve"> </v>
      </c>
      <c r="X111" s="54" t="str">
        <f>IFERROR('PALM BEACH'!$J37/'PALM BEACH'!$G37," ")</f>
        <v xml:space="preserve"> </v>
      </c>
      <c r="Y111" s="54" t="str">
        <f>IFERROR(PASCO!$J37/PASCO!$G37," ")</f>
        <v xml:space="preserve"> </v>
      </c>
      <c r="Z111" s="54" t="str">
        <f>IFERROR(PENSACOLA!$J37/PENSACOLA!$G37," ")</f>
        <v xml:space="preserve"> </v>
      </c>
      <c r="AA111" s="54" t="str">
        <f>IFERROR(POLK!$J37/POLK!$G37," ")</f>
        <v xml:space="preserve"> </v>
      </c>
      <c r="AB111" s="54" t="str">
        <f>IFERROR('ST JOHNS'!$J37/'ST JOHNS'!$G37," ")</f>
        <v xml:space="preserve"> </v>
      </c>
      <c r="AC111" s="54" t="str">
        <f>IFERROR('ST PETE'!$J37/'ST PETE'!$G37," ")</f>
        <v xml:space="preserve"> </v>
      </c>
      <c r="AD111" s="54" t="str">
        <f>IFERROR('SANTA FE'!$J37/'SANTA FE'!$G37," ")</f>
        <v xml:space="preserve"> </v>
      </c>
      <c r="AE111" s="54" t="str">
        <f>IFERROR(SEMINOLE!$J37/SEMINOLE!$G37," ")</f>
        <v xml:space="preserve"> </v>
      </c>
      <c r="AF111" s="54" t="str">
        <f>IFERROR('SOUTH FLORIDA'!$J37/'SOUTH FLORIDA'!$G37," ")</f>
        <v xml:space="preserve"> </v>
      </c>
      <c r="AG111" s="54" t="str">
        <f>IFERROR(TALLAHASSEE!$J37/TALLAHASSEE!$G37," ")</f>
        <v xml:space="preserve"> </v>
      </c>
      <c r="AH111" s="54">
        <f>IFERROR(VALENCIA!$J37/VALENCIA!$G37," ")</f>
        <v>1</v>
      </c>
      <c r="AI111" s="54">
        <f>IFERROR('System Summary'!$J37/'System Summary'!$G37," ")</f>
        <v>0.46735881116042866</v>
      </c>
    </row>
    <row r="112" spans="1:35" ht="15.75" x14ac:dyDescent="0.25">
      <c r="A112" s="10"/>
      <c r="B112" s="10"/>
      <c r="C112" s="11" t="s">
        <v>74</v>
      </c>
      <c r="D112" s="10"/>
      <c r="E112" s="10"/>
      <c r="F112" s="10" t="s">
        <v>75</v>
      </c>
      <c r="G112" s="54" t="str">
        <f>IFERROR(EASTERN!J38/EASTERN!G38," ")</f>
        <v xml:space="preserve"> </v>
      </c>
      <c r="H112" s="54" t="str">
        <f>IFERROR(BROWARD!$J38/BROWARD!$G38," ")</f>
        <v xml:space="preserve"> </v>
      </c>
      <c r="I112" s="54" t="str">
        <f>IFERROR(CENTRAL!$J38/CENTRAL!$G38," ")</f>
        <v xml:space="preserve"> </v>
      </c>
      <c r="J112" s="54" t="str">
        <f>IFERROR(CHIPOLA!$J38/CHIPOLA!$G38," ")</f>
        <v xml:space="preserve"> </v>
      </c>
      <c r="K112" s="54" t="str">
        <f>IFERROR(DAYTONA!$J38/DAYTONA!$G38," ")</f>
        <v xml:space="preserve"> </v>
      </c>
      <c r="L112" s="54" t="str">
        <f>IFERROR(SOUTHWESTERN!$J38/SOUTHWESTERN!$G38," ")</f>
        <v xml:space="preserve"> </v>
      </c>
      <c r="M112" s="54" t="str">
        <f>IFERROR('FSC JAX'!$J38/'FSC JAX'!$G38," ")</f>
        <v xml:space="preserve"> </v>
      </c>
      <c r="N112" s="54" t="str">
        <f>IFERROR('FL KEYS'!$J38/'FL KEYS'!$G38," ")</f>
        <v xml:space="preserve"> </v>
      </c>
      <c r="O112" s="54" t="str">
        <f>IFERROR('GULF COAST'!$J38/'GULF COAST'!$G38," ")</f>
        <v xml:space="preserve"> </v>
      </c>
      <c r="P112" s="54" t="str">
        <f>IFERROR(HILLSBOROUGH!$J38/HILLSBOROUGH!$G38," ")</f>
        <v xml:space="preserve"> </v>
      </c>
      <c r="Q112" s="54" t="str">
        <f>IFERROR('INDIAN RIVER'!$J38/'INDIAN RIVER'!$G38," ")</f>
        <v xml:space="preserve"> </v>
      </c>
      <c r="R112" s="54" t="str">
        <f>IFERROR(GATEWAY!$J38/GATEWAY!$G38," ")</f>
        <v xml:space="preserve"> </v>
      </c>
      <c r="S112" s="54" t="str">
        <f>IFERROR('LAKE SUMTER'!$J38/'LAKE SUMTER'!$G38," ")</f>
        <v xml:space="preserve"> </v>
      </c>
      <c r="T112" s="54" t="str">
        <f>IFERROR('SCF MANATEE'!$J38/'SCF MANATEE'!$G38," ")</f>
        <v xml:space="preserve"> </v>
      </c>
      <c r="U112" s="54" t="str">
        <f>IFERROR(MIAMI!$J38/MIAMI!$G38," ")</f>
        <v xml:space="preserve"> </v>
      </c>
      <c r="V112" s="54" t="str">
        <f>IFERROR('NORTH FLORIDA'!$J38/'NORTH FLORIDA'!$G38," ")</f>
        <v xml:space="preserve"> </v>
      </c>
      <c r="W112" s="54" t="str">
        <f>IFERROR('NORTHWEST FLORIDA'!$J38/'NORTHWEST FLORIDA'!$G38," ")</f>
        <v xml:space="preserve"> </v>
      </c>
      <c r="X112" s="54" t="str">
        <f>IFERROR('PALM BEACH'!$J38/'PALM BEACH'!$G38," ")</f>
        <v xml:space="preserve"> </v>
      </c>
      <c r="Y112" s="54" t="str">
        <f>IFERROR(PASCO!$J38/PASCO!$G38," ")</f>
        <v xml:space="preserve"> </v>
      </c>
      <c r="Z112" s="54" t="str">
        <f>IFERROR(PENSACOLA!$J38/PENSACOLA!$G38," ")</f>
        <v xml:space="preserve"> </v>
      </c>
      <c r="AA112" s="54" t="str">
        <f>IFERROR(POLK!$J38/POLK!$G38," ")</f>
        <v xml:space="preserve"> </v>
      </c>
      <c r="AB112" s="54" t="str">
        <f>IFERROR('ST JOHNS'!$J38/'ST JOHNS'!$G38," ")</f>
        <v xml:space="preserve"> </v>
      </c>
      <c r="AC112" s="54" t="str">
        <f>IFERROR('ST PETE'!$J38/'ST PETE'!$G38," ")</f>
        <v xml:space="preserve"> </v>
      </c>
      <c r="AD112" s="54" t="str">
        <f>IFERROR('SANTA FE'!$J38/'SANTA FE'!$G38," ")</f>
        <v xml:space="preserve"> </v>
      </c>
      <c r="AE112" s="54" t="str">
        <f>IFERROR(SEMINOLE!$J38/SEMINOLE!$G38," ")</f>
        <v xml:space="preserve"> </v>
      </c>
      <c r="AF112" s="54" t="str">
        <f>IFERROR('SOUTH FLORIDA'!$J38/'SOUTH FLORIDA'!$G38," ")</f>
        <v xml:space="preserve"> </v>
      </c>
      <c r="AG112" s="54" t="str">
        <f>IFERROR(TALLAHASSEE!$J38/TALLAHASSEE!$G38," ")</f>
        <v xml:space="preserve"> </v>
      </c>
      <c r="AH112" s="54" t="str">
        <f>IFERROR(VALENCIA!$J38/VALENCIA!$G38," ")</f>
        <v xml:space="preserve"> </v>
      </c>
      <c r="AI112" s="54" t="str">
        <f>IFERROR('System Summary'!$J38/'System Summary'!$G38," ")</f>
        <v xml:space="preserve"> </v>
      </c>
    </row>
    <row r="113" spans="1:35" ht="15.75" x14ac:dyDescent="0.25">
      <c r="A113" s="10"/>
      <c r="B113" s="10"/>
      <c r="C113" s="11" t="s">
        <v>76</v>
      </c>
      <c r="D113" s="10"/>
      <c r="E113" s="10"/>
      <c r="F113" s="10" t="s">
        <v>77</v>
      </c>
      <c r="G113" s="54" t="str">
        <f>IFERROR(EASTERN!J39/EASTERN!G39," ")</f>
        <v xml:space="preserve"> </v>
      </c>
      <c r="H113" s="54" t="str">
        <f>IFERROR(BROWARD!$J39/BROWARD!$G39," ")</f>
        <v xml:space="preserve"> </v>
      </c>
      <c r="I113" s="54">
        <f>IFERROR(CENTRAL!$J39/CENTRAL!$G39," ")</f>
        <v>1</v>
      </c>
      <c r="J113" s="54" t="str">
        <f>IFERROR(CHIPOLA!$J39/CHIPOLA!$G39," ")</f>
        <v xml:space="preserve"> </v>
      </c>
      <c r="K113" s="54" t="str">
        <f>IFERROR(DAYTONA!$J39/DAYTONA!$G39," ")</f>
        <v xml:space="preserve"> </v>
      </c>
      <c r="L113" s="54" t="str">
        <f>IFERROR(SOUTHWESTERN!$J39/SOUTHWESTERN!$G39," ")</f>
        <v xml:space="preserve"> </v>
      </c>
      <c r="M113" s="54" t="str">
        <f>IFERROR('FSC JAX'!$J39/'FSC JAX'!$G39," ")</f>
        <v xml:space="preserve"> </v>
      </c>
      <c r="N113" s="54" t="str">
        <f>IFERROR('FL KEYS'!$J39/'FL KEYS'!$G39," ")</f>
        <v xml:space="preserve"> </v>
      </c>
      <c r="O113" s="54" t="str">
        <f>IFERROR('GULF COAST'!$J39/'GULF COAST'!$G39," ")</f>
        <v xml:space="preserve"> </v>
      </c>
      <c r="P113" s="54" t="str">
        <f>IFERROR(HILLSBOROUGH!$J39/HILLSBOROUGH!$G39," ")</f>
        <v xml:space="preserve"> </v>
      </c>
      <c r="Q113" s="54" t="str">
        <f>IFERROR('INDIAN RIVER'!$J39/'INDIAN RIVER'!$G39," ")</f>
        <v xml:space="preserve"> </v>
      </c>
      <c r="R113" s="54" t="str">
        <f>IFERROR(GATEWAY!$J39/GATEWAY!$G39," ")</f>
        <v xml:space="preserve"> </v>
      </c>
      <c r="S113" s="54" t="str">
        <f>IFERROR('LAKE SUMTER'!$J39/'LAKE SUMTER'!$G39," ")</f>
        <v xml:space="preserve"> </v>
      </c>
      <c r="T113" s="54" t="str">
        <f>IFERROR('SCF MANATEE'!$J39/'SCF MANATEE'!$G39," ")</f>
        <v xml:space="preserve"> </v>
      </c>
      <c r="U113" s="54" t="str">
        <f>IFERROR(MIAMI!$J39/MIAMI!$G39," ")</f>
        <v xml:space="preserve"> </v>
      </c>
      <c r="V113" s="54" t="str">
        <f>IFERROR('NORTH FLORIDA'!$J39/'NORTH FLORIDA'!$G39," ")</f>
        <v xml:space="preserve"> </v>
      </c>
      <c r="W113" s="54" t="str">
        <f>IFERROR('NORTHWEST FLORIDA'!$J39/'NORTHWEST FLORIDA'!$G39," ")</f>
        <v xml:space="preserve"> </v>
      </c>
      <c r="X113" s="54" t="str">
        <f>IFERROR('PALM BEACH'!$J39/'PALM BEACH'!$G39," ")</f>
        <v xml:space="preserve"> </v>
      </c>
      <c r="Y113" s="54" t="str">
        <f>IFERROR(PASCO!$J39/PASCO!$G39," ")</f>
        <v xml:space="preserve"> </v>
      </c>
      <c r="Z113" s="54" t="str">
        <f>IFERROR(PENSACOLA!$J39/PENSACOLA!$G39," ")</f>
        <v xml:space="preserve"> </v>
      </c>
      <c r="AA113" s="54" t="str">
        <f>IFERROR(POLK!$J39/POLK!$G39," ")</f>
        <v xml:space="preserve"> </v>
      </c>
      <c r="AB113" s="54" t="str">
        <f>IFERROR('ST JOHNS'!$J39/'ST JOHNS'!$G39," ")</f>
        <v xml:space="preserve"> </v>
      </c>
      <c r="AC113" s="54" t="str">
        <f>IFERROR('ST PETE'!$J39/'ST PETE'!$G39," ")</f>
        <v xml:space="preserve"> </v>
      </c>
      <c r="AD113" s="54" t="str">
        <f>IFERROR('SANTA FE'!$J39/'SANTA FE'!$G39," ")</f>
        <v xml:space="preserve"> </v>
      </c>
      <c r="AE113" s="54" t="str">
        <f>IFERROR(SEMINOLE!$J39/SEMINOLE!$G39," ")</f>
        <v xml:space="preserve"> </v>
      </c>
      <c r="AF113" s="54" t="str">
        <f>IFERROR('SOUTH FLORIDA'!$J39/'SOUTH FLORIDA'!$G39," ")</f>
        <v xml:space="preserve"> </v>
      </c>
      <c r="AG113" s="54" t="str">
        <f>IFERROR(TALLAHASSEE!$J39/TALLAHASSEE!$G39," ")</f>
        <v xml:space="preserve"> </v>
      </c>
      <c r="AH113" s="54" t="str">
        <f>IFERROR(VALENCIA!$J39/VALENCIA!$G39," ")</f>
        <v xml:space="preserve"> </v>
      </c>
      <c r="AI113" s="54">
        <f>IFERROR('System Summary'!$J39/'System Summary'!$G39," ")</f>
        <v>1</v>
      </c>
    </row>
    <row r="114" spans="1:35" ht="15.75" x14ac:dyDescent="0.25">
      <c r="A114" s="10"/>
      <c r="B114" s="10"/>
      <c r="C114" s="11" t="s">
        <v>78</v>
      </c>
      <c r="D114" s="10"/>
      <c r="E114" s="10"/>
      <c r="F114" s="10" t="s">
        <v>79</v>
      </c>
      <c r="G114" s="54" t="str">
        <f>IFERROR(EASTERN!J40/EASTERN!G40," ")</f>
        <v xml:space="preserve"> </v>
      </c>
      <c r="H114" s="54" t="str">
        <f>IFERROR(BROWARD!$J40/BROWARD!$G40," ")</f>
        <v xml:space="preserve"> </v>
      </c>
      <c r="I114" s="54" t="str">
        <f>IFERROR(CENTRAL!$J40/CENTRAL!$G40," ")</f>
        <v xml:space="preserve"> </v>
      </c>
      <c r="J114" s="54" t="str">
        <f>IFERROR(CHIPOLA!$J40/CHIPOLA!$G40," ")</f>
        <v xml:space="preserve"> </v>
      </c>
      <c r="K114" s="54" t="str">
        <f>IFERROR(DAYTONA!$J40/DAYTONA!$G40," ")</f>
        <v xml:space="preserve"> </v>
      </c>
      <c r="L114" s="54">
        <f>IFERROR(SOUTHWESTERN!$J40/SOUTHWESTERN!$G40," ")</f>
        <v>1</v>
      </c>
      <c r="M114" s="54" t="str">
        <f>IFERROR('FSC JAX'!$J40/'FSC JAX'!$G40," ")</f>
        <v xml:space="preserve"> </v>
      </c>
      <c r="N114" s="54">
        <f>IFERROR('FL KEYS'!$J40/'FL KEYS'!$G40," ")</f>
        <v>1</v>
      </c>
      <c r="O114" s="54" t="str">
        <f>IFERROR('GULF COAST'!$J40/'GULF COAST'!$G40," ")</f>
        <v xml:space="preserve"> </v>
      </c>
      <c r="P114" s="54">
        <f>IFERROR(HILLSBOROUGH!$J40/HILLSBOROUGH!$G40," ")</f>
        <v>0</v>
      </c>
      <c r="Q114" s="54">
        <f>IFERROR('INDIAN RIVER'!$J40/'INDIAN RIVER'!$G40," ")</f>
        <v>1</v>
      </c>
      <c r="R114" s="54" t="str">
        <f>IFERROR(GATEWAY!$J40/GATEWAY!$G40," ")</f>
        <v xml:space="preserve"> </v>
      </c>
      <c r="S114" s="54">
        <f>IFERROR('LAKE SUMTER'!$J40/'LAKE SUMTER'!$G40," ")</f>
        <v>1</v>
      </c>
      <c r="T114" s="54" t="str">
        <f>IFERROR('SCF MANATEE'!$J40/'SCF MANATEE'!$G40," ")</f>
        <v xml:space="preserve"> </v>
      </c>
      <c r="U114" s="54" t="str">
        <f>IFERROR(MIAMI!$J40/MIAMI!$G40," ")</f>
        <v xml:space="preserve"> </v>
      </c>
      <c r="V114" s="54" t="str">
        <f>IFERROR('NORTH FLORIDA'!$J40/'NORTH FLORIDA'!$G40," ")</f>
        <v xml:space="preserve"> </v>
      </c>
      <c r="W114" s="54">
        <f>IFERROR('NORTHWEST FLORIDA'!$J40/'NORTHWEST FLORIDA'!$G40," ")</f>
        <v>1</v>
      </c>
      <c r="X114" s="54">
        <f>IFERROR('PALM BEACH'!$J40/'PALM BEACH'!$G40," ")</f>
        <v>1</v>
      </c>
      <c r="Y114" s="54" t="str">
        <f>IFERROR(PASCO!$J40/PASCO!$G40," ")</f>
        <v xml:space="preserve"> </v>
      </c>
      <c r="Z114" s="54" t="str">
        <f>IFERROR(PENSACOLA!$J40/PENSACOLA!$G40," ")</f>
        <v xml:space="preserve"> </v>
      </c>
      <c r="AA114" s="54">
        <f>IFERROR(POLK!$J40/POLK!$G40," ")</f>
        <v>1</v>
      </c>
      <c r="AB114" s="54" t="str">
        <f>IFERROR('ST JOHNS'!$J40/'ST JOHNS'!$G40," ")</f>
        <v xml:space="preserve"> </v>
      </c>
      <c r="AC114" s="54">
        <f>IFERROR('ST PETE'!$J40/'ST PETE'!$G40," ")</f>
        <v>0.71056136193122621</v>
      </c>
      <c r="AD114" s="54" t="str">
        <f>IFERROR('SANTA FE'!$J40/'SANTA FE'!$G40," ")</f>
        <v xml:space="preserve"> </v>
      </c>
      <c r="AE114" s="54">
        <f>IFERROR(SEMINOLE!$J40/SEMINOLE!$G40," ")</f>
        <v>1</v>
      </c>
      <c r="AF114" s="54" t="str">
        <f>IFERROR('SOUTH FLORIDA'!$J40/'SOUTH FLORIDA'!$G40," ")</f>
        <v xml:space="preserve"> </v>
      </c>
      <c r="AG114" s="54" t="str">
        <f>IFERROR(TALLAHASSEE!$J40/TALLAHASSEE!$G40," ")</f>
        <v xml:space="preserve"> </v>
      </c>
      <c r="AH114" s="54">
        <f>IFERROR(VALENCIA!$J40/VALENCIA!$G40," ")</f>
        <v>1</v>
      </c>
      <c r="AI114" s="54">
        <f>IFERROR('System Summary'!$J40/'System Summary'!$G40," ")</f>
        <v>0.87259445840538752</v>
      </c>
    </row>
    <row r="115" spans="1:35" ht="15.75" x14ac:dyDescent="0.25">
      <c r="A115" s="10"/>
      <c r="B115" s="10"/>
      <c r="C115" s="11" t="s">
        <v>80</v>
      </c>
      <c r="D115" s="10"/>
      <c r="E115" s="10"/>
      <c r="F115" s="10" t="s">
        <v>81</v>
      </c>
      <c r="G115" s="54">
        <f>IFERROR(EASTERN!J41/EASTERN!G41," ")</f>
        <v>0</v>
      </c>
      <c r="H115" s="54">
        <f>IFERROR(BROWARD!$J41/BROWARD!$G41," ")</f>
        <v>0.52270896148447166</v>
      </c>
      <c r="I115" s="54" t="str">
        <f>IFERROR(CENTRAL!$J41/CENTRAL!$G41," ")</f>
        <v xml:space="preserve"> </v>
      </c>
      <c r="J115" s="54" t="str">
        <f>IFERROR(CHIPOLA!$J41/CHIPOLA!$G41," ")</f>
        <v xml:space="preserve"> </v>
      </c>
      <c r="K115" s="54" t="str">
        <f>IFERROR(DAYTONA!$J41/DAYTONA!$G41," ")</f>
        <v xml:space="preserve"> </v>
      </c>
      <c r="L115" s="54" t="str">
        <f>IFERROR(SOUTHWESTERN!$J41/SOUTHWESTERN!$G41," ")</f>
        <v xml:space="preserve"> </v>
      </c>
      <c r="M115" s="54" t="str">
        <f>IFERROR('FSC JAX'!$J41/'FSC JAX'!$G41," ")</f>
        <v xml:space="preserve"> </v>
      </c>
      <c r="N115" s="54">
        <f>IFERROR('FL KEYS'!$J41/'FL KEYS'!$G41," ")</f>
        <v>1</v>
      </c>
      <c r="O115" s="54">
        <f>IFERROR('GULF COAST'!$J41/'GULF COAST'!$G41," ")</f>
        <v>0</v>
      </c>
      <c r="P115" s="54" t="str">
        <f>IFERROR(HILLSBOROUGH!$J41/HILLSBOROUGH!$G41," ")</f>
        <v xml:space="preserve"> </v>
      </c>
      <c r="Q115" s="54">
        <f>IFERROR('INDIAN RIVER'!$J41/'INDIAN RIVER'!$G41," ")</f>
        <v>1</v>
      </c>
      <c r="R115" s="54" t="str">
        <f>IFERROR(GATEWAY!$J41/GATEWAY!$G41," ")</f>
        <v xml:space="preserve"> </v>
      </c>
      <c r="S115" s="54" t="str">
        <f>IFERROR('LAKE SUMTER'!$J41/'LAKE SUMTER'!$G41," ")</f>
        <v xml:space="preserve"> </v>
      </c>
      <c r="T115" s="54" t="str">
        <f>IFERROR('SCF MANATEE'!$J41/'SCF MANATEE'!$G41," ")</f>
        <v xml:space="preserve"> </v>
      </c>
      <c r="U115" s="54">
        <f>IFERROR(MIAMI!$J41/MIAMI!$G41," ")</f>
        <v>1</v>
      </c>
      <c r="V115" s="54" t="str">
        <f>IFERROR('NORTH FLORIDA'!$J41/'NORTH FLORIDA'!$G41," ")</f>
        <v xml:space="preserve"> </v>
      </c>
      <c r="W115" s="54" t="str">
        <f>IFERROR('NORTHWEST FLORIDA'!$J41/'NORTHWEST FLORIDA'!$G41," ")</f>
        <v xml:space="preserve"> </v>
      </c>
      <c r="X115" s="54">
        <f>IFERROR('PALM BEACH'!$J41/'PALM BEACH'!$G41," ")</f>
        <v>1</v>
      </c>
      <c r="Y115" s="54" t="str">
        <f>IFERROR(PASCO!$J41/PASCO!$G41," ")</f>
        <v xml:space="preserve"> </v>
      </c>
      <c r="Z115" s="54" t="str">
        <f>IFERROR(PENSACOLA!$J41/PENSACOLA!$G41," ")</f>
        <v xml:space="preserve"> </v>
      </c>
      <c r="AA115" s="54" t="str">
        <f>IFERROR(POLK!$J41/POLK!$G41," ")</f>
        <v xml:space="preserve"> </v>
      </c>
      <c r="AB115" s="54" t="str">
        <f>IFERROR('ST JOHNS'!$J41/'ST JOHNS'!$G41," ")</f>
        <v xml:space="preserve"> </v>
      </c>
      <c r="AC115" s="54" t="str">
        <f>IFERROR('ST PETE'!$J41/'ST PETE'!$G41," ")</f>
        <v xml:space="preserve"> </v>
      </c>
      <c r="AD115" s="54" t="str">
        <f>IFERROR('SANTA FE'!$J41/'SANTA FE'!$G41," ")</f>
        <v xml:space="preserve"> </v>
      </c>
      <c r="AE115" s="54">
        <f>IFERROR(SEMINOLE!$J41/SEMINOLE!$G41," ")</f>
        <v>0</v>
      </c>
      <c r="AF115" s="54" t="str">
        <f>IFERROR('SOUTH FLORIDA'!$J41/'SOUTH FLORIDA'!$G41," ")</f>
        <v xml:space="preserve"> </v>
      </c>
      <c r="AG115" s="54" t="str">
        <f>IFERROR(TALLAHASSEE!$J41/TALLAHASSEE!$G41," ")</f>
        <v xml:space="preserve"> </v>
      </c>
      <c r="AH115" s="54">
        <f>IFERROR(VALENCIA!$J41/VALENCIA!$G41," ")</f>
        <v>1</v>
      </c>
      <c r="AI115" s="54">
        <f>IFERROR('System Summary'!$J41/'System Summary'!$G41," ")</f>
        <v>0.7772912346472336</v>
      </c>
    </row>
    <row r="116" spans="1:35" ht="15.75" x14ac:dyDescent="0.25">
      <c r="A116" s="10"/>
      <c r="B116" s="10" t="s">
        <v>82</v>
      </c>
      <c r="C116" s="11"/>
      <c r="D116" s="10"/>
      <c r="E116" s="10" t="s">
        <v>83</v>
      </c>
      <c r="F116" s="10"/>
      <c r="G116" s="54">
        <f>IFERROR(EASTERN!J42/EASTERN!G42," ")</f>
        <v>0.85691487993461701</v>
      </c>
      <c r="H116" s="54">
        <f>IFERROR(BROWARD!$J42/BROWARD!$G42," ")</f>
        <v>0.86494887224785233</v>
      </c>
      <c r="I116" s="54">
        <f>IFERROR(CENTRAL!$J42/CENTRAL!$G42," ")</f>
        <v>0.94776198693500113</v>
      </c>
      <c r="J116" s="54">
        <f>IFERROR(CHIPOLA!$J42/CHIPOLA!$G42," ")</f>
        <v>0.77614178119281807</v>
      </c>
      <c r="K116" s="54">
        <f>IFERROR(DAYTONA!$J42/DAYTONA!$G42," ")</f>
        <v>0.64761787093302425</v>
      </c>
      <c r="L116" s="54">
        <f>IFERROR(SOUTHWESTERN!$J42/SOUTHWESTERN!$G42," ")</f>
        <v>0.55321607599678035</v>
      </c>
      <c r="M116" s="54">
        <f>IFERROR('FSC JAX'!$J42/'FSC JAX'!$G42," ")</f>
        <v>0.82110929058453141</v>
      </c>
      <c r="N116" s="54">
        <f>IFERROR('FL KEYS'!$J42/'FL KEYS'!$G42," ")</f>
        <v>0.88258767617570011</v>
      </c>
      <c r="O116" s="54">
        <f>IFERROR('GULF COAST'!$J42/'GULF COAST'!$G42," ")</f>
        <v>0.80633617516497225</v>
      </c>
      <c r="P116" s="54">
        <f>IFERROR(HILLSBOROUGH!$J42/HILLSBOROUGH!$G42," ")</f>
        <v>0.7557720734209078</v>
      </c>
      <c r="Q116" s="54">
        <f>IFERROR('INDIAN RIVER'!$J42/'INDIAN RIVER'!$G42," ")</f>
        <v>0.68036465751028596</v>
      </c>
      <c r="R116" s="54">
        <f>IFERROR(GATEWAY!$J42/GATEWAY!$G42," ")</f>
        <v>0.29804710620882213</v>
      </c>
      <c r="S116" s="54">
        <f>IFERROR('LAKE SUMTER'!$J42/'LAKE SUMTER'!$G42," ")</f>
        <v>0.78255000668373376</v>
      </c>
      <c r="T116" s="54">
        <f>IFERROR('SCF MANATEE'!$J42/'SCF MANATEE'!$G42," ")</f>
        <v>0.86766653526053028</v>
      </c>
      <c r="U116" s="54">
        <f>IFERROR(MIAMI!$J42/MIAMI!$G42," ")</f>
        <v>0.8314207106477417</v>
      </c>
      <c r="V116" s="54">
        <f>IFERROR('NORTH FLORIDA'!$J42/'NORTH FLORIDA'!$G42," ")</f>
        <v>0.63458373992264516</v>
      </c>
      <c r="W116" s="54">
        <f>IFERROR('NORTHWEST FLORIDA'!$J42/'NORTHWEST FLORIDA'!$G42," ")</f>
        <v>0.70615212186828102</v>
      </c>
      <c r="X116" s="54">
        <f>IFERROR('PALM BEACH'!$J42/'PALM BEACH'!$G42," ")</f>
        <v>0.55118482641501276</v>
      </c>
      <c r="Y116" s="54">
        <f>IFERROR(PASCO!$J42/PASCO!$G42," ")</f>
        <v>0.84195476653675916</v>
      </c>
      <c r="Z116" s="54">
        <f>IFERROR(PENSACOLA!$J42/PENSACOLA!$G42," ")</f>
        <v>0.88652638536493866</v>
      </c>
      <c r="AA116" s="54">
        <f>IFERROR(POLK!$J42/POLK!$G42," ")</f>
        <v>0.73078385017404068</v>
      </c>
      <c r="AB116" s="54">
        <f>IFERROR('ST JOHNS'!$J42/'ST JOHNS'!$G42," ")</f>
        <v>0.69032046596036456</v>
      </c>
      <c r="AC116" s="54">
        <f>IFERROR('ST PETE'!$J42/'ST PETE'!$G42," ")</f>
        <v>0.31031815817248631</v>
      </c>
      <c r="AD116" s="54">
        <f>IFERROR('SANTA FE'!$J42/'SANTA FE'!$G42," ")</f>
        <v>0.38585947366626877</v>
      </c>
      <c r="AE116" s="54">
        <f>IFERROR(SEMINOLE!$J42/SEMINOLE!$G42," ")</f>
        <v>0.71933811968071737</v>
      </c>
      <c r="AF116" s="54">
        <f>IFERROR('SOUTH FLORIDA'!$J42/'SOUTH FLORIDA'!$G42," ")</f>
        <v>0.59755543933995758</v>
      </c>
      <c r="AG116" s="54">
        <f>IFERROR(TALLAHASSEE!$J42/TALLAHASSEE!$G42," ")</f>
        <v>0.8607218825266868</v>
      </c>
      <c r="AH116" s="54">
        <f>IFERROR(VALENCIA!$J42/VALENCIA!$G42," ")</f>
        <v>0.76622567318853985</v>
      </c>
      <c r="AI116" s="54">
        <f>IFERROR('System Summary'!$J42/'System Summary'!$G42," ")</f>
        <v>0.75533364529205904</v>
      </c>
    </row>
    <row r="117" spans="1:35" ht="15.75" x14ac:dyDescent="0.25">
      <c r="A117" s="10"/>
      <c r="B117" s="10"/>
      <c r="C117" s="11" t="s">
        <v>84</v>
      </c>
      <c r="D117" s="10"/>
      <c r="E117" s="10"/>
      <c r="F117" s="10" t="s">
        <v>85</v>
      </c>
      <c r="G117" s="54" t="str">
        <f>IFERROR(EASTERN!J43/EASTERN!G43," ")</f>
        <v xml:space="preserve"> </v>
      </c>
      <c r="H117" s="54">
        <f>IFERROR(BROWARD!$J43/BROWARD!$G43," ")</f>
        <v>1</v>
      </c>
      <c r="I117" s="54">
        <f>IFERROR(CENTRAL!$J43/CENTRAL!$G43," ")</f>
        <v>1</v>
      </c>
      <c r="J117" s="54">
        <f>IFERROR(CHIPOLA!$J43/CHIPOLA!$G43," ")</f>
        <v>0.89999988305447676</v>
      </c>
      <c r="K117" s="54">
        <f>IFERROR(DAYTONA!$J43/DAYTONA!$G43," ")</f>
        <v>1</v>
      </c>
      <c r="L117" s="55" t="str">
        <f>IFERROR(SOUTHWESTERN!$J43/SOUTHWESTERN!$G43," ")</f>
        <v xml:space="preserve"> </v>
      </c>
      <c r="M117" s="54" t="str">
        <f>IFERROR('FSC JAX'!$J43/'FSC JAX'!$G43," ")</f>
        <v xml:space="preserve"> </v>
      </c>
      <c r="N117" s="54">
        <f>IFERROR('FL KEYS'!$J43/'FL KEYS'!$G43," ")</f>
        <v>1</v>
      </c>
      <c r="O117" s="54">
        <f>IFERROR('GULF COAST'!$J43/'GULF COAST'!$G43," ")</f>
        <v>1</v>
      </c>
      <c r="P117" s="54">
        <f>IFERROR(HILLSBOROUGH!$J43/HILLSBOROUGH!$G43," ")</f>
        <v>1</v>
      </c>
      <c r="Q117" s="54" t="str">
        <f>IFERROR('INDIAN RIVER'!$J43/'INDIAN RIVER'!$G43," ")</f>
        <v xml:space="preserve"> </v>
      </c>
      <c r="R117" s="54" t="str">
        <f>IFERROR(GATEWAY!$J43/GATEWAY!$G43," ")</f>
        <v xml:space="preserve"> </v>
      </c>
      <c r="S117" s="54">
        <f>IFERROR('LAKE SUMTER'!$J43/'LAKE SUMTER'!$G43," ")</f>
        <v>1</v>
      </c>
      <c r="T117" s="54" t="str">
        <f>IFERROR('SCF MANATEE'!$J43/'SCF MANATEE'!$G43," ")</f>
        <v xml:space="preserve"> </v>
      </c>
      <c r="U117" s="54">
        <f>IFERROR(MIAMI!$J43/MIAMI!$G43," ")</f>
        <v>1</v>
      </c>
      <c r="V117" s="54">
        <f>IFERROR('NORTH FLORIDA'!$J43/'NORTH FLORIDA'!$G43," ")</f>
        <v>1</v>
      </c>
      <c r="W117" s="54">
        <f>IFERROR('NORTHWEST FLORIDA'!$J43/'NORTHWEST FLORIDA'!$G43," ")</f>
        <v>0.70003419666467059</v>
      </c>
      <c r="X117" s="54" t="str">
        <f>IFERROR('PALM BEACH'!$J43/'PALM BEACH'!$G43," ")</f>
        <v xml:space="preserve"> </v>
      </c>
      <c r="Y117" s="54">
        <f>IFERROR(PASCO!$J43/PASCO!$G43," ")</f>
        <v>1</v>
      </c>
      <c r="Z117" s="54">
        <f>IFERROR(PENSACOLA!$J43/PENSACOLA!$G43," ")</f>
        <v>0.99999999999999978</v>
      </c>
      <c r="AA117" s="54">
        <f>IFERROR(POLK!$J43/POLK!$G43," ")</f>
        <v>1</v>
      </c>
      <c r="AB117" s="54">
        <f>IFERROR('ST JOHNS'!$J43/'ST JOHNS'!$G43," ")</f>
        <v>0.79999999999999993</v>
      </c>
      <c r="AC117" s="54" t="str">
        <f>IFERROR('ST PETE'!$J43/'ST PETE'!$G43," ")</f>
        <v xml:space="preserve"> </v>
      </c>
      <c r="AD117" s="54">
        <f>IFERROR('SANTA FE'!$J43/'SANTA FE'!$G43," ")</f>
        <v>0.25805473162307768</v>
      </c>
      <c r="AE117" s="54">
        <f>IFERROR(SEMINOLE!$J43/SEMINOLE!$G43," ")</f>
        <v>1</v>
      </c>
      <c r="AF117" s="54">
        <f>IFERROR('SOUTH FLORIDA'!$J43/'SOUTH FLORIDA'!$G43," ")</f>
        <v>1</v>
      </c>
      <c r="AG117" s="54">
        <f>IFERROR(TALLAHASSEE!$J43/TALLAHASSEE!$G43," ")</f>
        <v>1</v>
      </c>
      <c r="AH117" s="54" t="str">
        <f>IFERROR(VALENCIA!$J43/VALENCIA!$G43," ")</f>
        <v xml:space="preserve"> </v>
      </c>
      <c r="AI117" s="54">
        <f>IFERROR('System Summary'!$J43/'System Summary'!$G43," ")</f>
        <v>0.90199839577541707</v>
      </c>
    </row>
    <row r="118" spans="1:35" ht="15.75" x14ac:dyDescent="0.25">
      <c r="A118" s="10"/>
      <c r="B118" s="10"/>
      <c r="C118" s="11" t="s">
        <v>86</v>
      </c>
      <c r="D118" s="10"/>
      <c r="E118" s="10"/>
      <c r="F118" s="10" t="s">
        <v>87</v>
      </c>
      <c r="G118" s="54">
        <f>IFERROR(EASTERN!J44/EASTERN!G44," ")</f>
        <v>1</v>
      </c>
      <c r="H118" s="54" t="str">
        <f>IFERROR(BROWARD!$J44/BROWARD!$G44," ")</f>
        <v xml:space="preserve"> </v>
      </c>
      <c r="I118" s="54" t="str">
        <f>IFERROR(CENTRAL!$J44/CENTRAL!$G44," ")</f>
        <v xml:space="preserve"> </v>
      </c>
      <c r="J118" s="54" t="str">
        <f>IFERROR(CHIPOLA!$J44/CHIPOLA!$G44," ")</f>
        <v xml:space="preserve"> </v>
      </c>
      <c r="K118" s="54">
        <f>IFERROR(DAYTONA!$J44/DAYTONA!$G44," ")</f>
        <v>1</v>
      </c>
      <c r="L118" s="54">
        <f>IFERROR(SOUTHWESTERN!$J44/SOUTHWESTERN!$G44," ")</f>
        <v>0.7500002275513743</v>
      </c>
      <c r="M118" s="54">
        <f>IFERROR('FSC JAX'!$J44/'FSC JAX'!$G44," ")</f>
        <v>1</v>
      </c>
      <c r="N118" s="54" t="str">
        <f>IFERROR('FL KEYS'!$J44/'FL KEYS'!$G44," ")</f>
        <v xml:space="preserve"> </v>
      </c>
      <c r="O118" s="54">
        <f>IFERROR('GULF COAST'!$J44/'GULF COAST'!$G44," ")</f>
        <v>1</v>
      </c>
      <c r="P118" s="54">
        <f>IFERROR(HILLSBOROUGH!$J44/HILLSBOROUGH!$G44," ")</f>
        <v>0.41578400942268007</v>
      </c>
      <c r="Q118" s="54">
        <f>IFERROR('INDIAN RIVER'!$J44/'INDIAN RIVER'!$G44," ")</f>
        <v>1</v>
      </c>
      <c r="R118" s="54">
        <f>IFERROR(GATEWAY!$J44/GATEWAY!$G44," ")</f>
        <v>0.20000000194441214</v>
      </c>
      <c r="S118" s="54" t="str">
        <f>IFERROR('LAKE SUMTER'!$J44/'LAKE SUMTER'!$G44," ")</f>
        <v xml:space="preserve"> </v>
      </c>
      <c r="T118" s="54">
        <f>IFERROR('SCF MANATEE'!$J44/'SCF MANATEE'!$G44," ")</f>
        <v>0.95000000993465605</v>
      </c>
      <c r="U118" s="54">
        <f>IFERROR(MIAMI!$J44/MIAMI!$G44," ")</f>
        <v>1</v>
      </c>
      <c r="V118" s="54" t="str">
        <f>IFERROR('NORTH FLORIDA'!$J44/'NORTH FLORIDA'!$G44," ")</f>
        <v xml:space="preserve"> </v>
      </c>
      <c r="W118" s="54">
        <f>IFERROR('NORTHWEST FLORIDA'!$J44/'NORTHWEST FLORIDA'!$G44," ")</f>
        <v>1</v>
      </c>
      <c r="X118" s="54">
        <f>IFERROR('PALM BEACH'!$J44/'PALM BEACH'!$G44," ")</f>
        <v>0</v>
      </c>
      <c r="Y118" s="54">
        <f>IFERROR(PASCO!$J44/PASCO!$G44," ")</f>
        <v>1</v>
      </c>
      <c r="Z118" s="54">
        <f>IFERROR(PENSACOLA!$J44/PENSACOLA!$G44," ")</f>
        <v>0.99999999999999989</v>
      </c>
      <c r="AA118" s="54">
        <f>IFERROR(POLK!$J44/POLK!$G44," ")</f>
        <v>1</v>
      </c>
      <c r="AB118" s="54" t="str">
        <f>IFERROR('ST JOHNS'!$J44/'ST JOHNS'!$G44," ")</f>
        <v xml:space="preserve"> </v>
      </c>
      <c r="AC118" s="54">
        <f>IFERROR('ST PETE'!$J44/'ST PETE'!$G44," ")</f>
        <v>0</v>
      </c>
      <c r="AD118" s="54">
        <f>IFERROR('SANTA FE'!$J44/'SANTA FE'!$G44," ")</f>
        <v>0.94999998539886921</v>
      </c>
      <c r="AE118" s="54">
        <f>IFERROR(SEMINOLE!$J44/SEMINOLE!$G44," ")</f>
        <v>1</v>
      </c>
      <c r="AF118" s="54" t="str">
        <f>IFERROR('SOUTH FLORIDA'!$J44/'SOUTH FLORIDA'!$G44," ")</f>
        <v xml:space="preserve"> </v>
      </c>
      <c r="AG118" s="54" t="str">
        <f>IFERROR(TALLAHASSEE!$J44/TALLAHASSEE!$G44," ")</f>
        <v xml:space="preserve"> </v>
      </c>
      <c r="AH118" s="54">
        <f>IFERROR(VALENCIA!$J44/VALENCIA!$G44," ")</f>
        <v>1</v>
      </c>
      <c r="AI118" s="54">
        <f>IFERROR('System Summary'!$J44/'System Summary'!$G44," ")</f>
        <v>0.89291102120548149</v>
      </c>
    </row>
    <row r="119" spans="1:35" ht="15.75" x14ac:dyDescent="0.25">
      <c r="A119" s="10"/>
      <c r="B119" s="10"/>
      <c r="C119" s="11" t="s">
        <v>88</v>
      </c>
      <c r="D119" s="10"/>
      <c r="E119" s="10"/>
      <c r="F119" s="10" t="s">
        <v>89</v>
      </c>
      <c r="G119" s="54" t="str">
        <f>IFERROR(EASTERN!J45/EASTERN!G45," ")</f>
        <v xml:space="preserve"> </v>
      </c>
      <c r="H119" s="54" t="str">
        <f>IFERROR(BROWARD!$J45/BROWARD!$G45," ")</f>
        <v xml:space="preserve"> </v>
      </c>
      <c r="I119" s="54" t="str">
        <f>IFERROR(CENTRAL!$J45/CENTRAL!$G45," ")</f>
        <v xml:space="preserve"> </v>
      </c>
      <c r="J119" s="54" t="str">
        <f>IFERROR(CHIPOLA!$J45/CHIPOLA!$G45," ")</f>
        <v xml:space="preserve"> </v>
      </c>
      <c r="K119" s="54">
        <f>IFERROR(DAYTONA!$J45/DAYTONA!$G45," ")</f>
        <v>0</v>
      </c>
      <c r="L119" s="54" t="str">
        <f>IFERROR(SOUTHWESTERN!$J45/SOUTHWESTERN!$G45," ")</f>
        <v xml:space="preserve"> </v>
      </c>
      <c r="M119" s="54" t="str">
        <f>IFERROR('FSC JAX'!$J45/'FSC JAX'!$G45," ")</f>
        <v xml:space="preserve"> </v>
      </c>
      <c r="N119" s="54" t="str">
        <f>IFERROR('FL KEYS'!$J45/'FL KEYS'!$G45," ")</f>
        <v xml:space="preserve"> </v>
      </c>
      <c r="O119" s="54" t="str">
        <f>IFERROR('GULF COAST'!$J45/'GULF COAST'!$G45," ")</f>
        <v xml:space="preserve"> </v>
      </c>
      <c r="P119" s="54" t="str">
        <f>IFERROR(HILLSBOROUGH!$J45/HILLSBOROUGH!$G45," ")</f>
        <v xml:space="preserve"> </v>
      </c>
      <c r="Q119" s="54" t="str">
        <f>IFERROR('INDIAN RIVER'!$J45/'INDIAN RIVER'!$G45," ")</f>
        <v xml:space="preserve"> </v>
      </c>
      <c r="R119" s="54">
        <f>IFERROR(GATEWAY!$J45/GATEWAY!$G45," ")</f>
        <v>1</v>
      </c>
      <c r="S119" s="54" t="str">
        <f>IFERROR('LAKE SUMTER'!$J45/'LAKE SUMTER'!$G45," ")</f>
        <v xml:space="preserve"> </v>
      </c>
      <c r="T119" s="54">
        <f>IFERROR('SCF MANATEE'!$J45/'SCF MANATEE'!$G45," ")</f>
        <v>0.94999991601212108</v>
      </c>
      <c r="U119" s="54">
        <f>IFERROR(MIAMI!$J45/MIAMI!$G45," ")</f>
        <v>0.99999999999999989</v>
      </c>
      <c r="V119" s="54" t="str">
        <f>IFERROR('NORTH FLORIDA'!$J45/'NORTH FLORIDA'!$G45," ")</f>
        <v xml:space="preserve"> </v>
      </c>
      <c r="W119" s="54" t="str">
        <f>IFERROR('NORTHWEST FLORIDA'!$J45/'NORTHWEST FLORIDA'!$G45," ")</f>
        <v xml:space="preserve"> </v>
      </c>
      <c r="X119" s="54">
        <f>IFERROR('PALM BEACH'!$J45/'PALM BEACH'!$G45," ")</f>
        <v>1</v>
      </c>
      <c r="Y119" s="54" t="str">
        <f>IFERROR(PASCO!$J45/PASCO!$G45," ")</f>
        <v xml:space="preserve"> </v>
      </c>
      <c r="Z119" s="54" t="str">
        <f>IFERROR(PENSACOLA!$J45/PENSACOLA!$G45," ")</f>
        <v xml:space="preserve"> </v>
      </c>
      <c r="AA119" s="54" t="str">
        <f>IFERROR(POLK!$J45/POLK!$G45," ")</f>
        <v xml:space="preserve"> </v>
      </c>
      <c r="AB119" s="54" t="str">
        <f>IFERROR('ST JOHNS'!$J45/'ST JOHNS'!$G45," ")</f>
        <v xml:space="preserve"> </v>
      </c>
      <c r="AC119" s="54">
        <f>IFERROR('ST PETE'!$J45/'ST PETE'!$G45," ")</f>
        <v>0</v>
      </c>
      <c r="AD119" s="54" t="str">
        <f>IFERROR('SANTA FE'!$J45/'SANTA FE'!$G45," ")</f>
        <v xml:space="preserve"> </v>
      </c>
      <c r="AE119" s="54">
        <f>IFERROR(SEMINOLE!$J45/SEMINOLE!$G45," ")</f>
        <v>1</v>
      </c>
      <c r="AF119" s="54" t="str">
        <f>IFERROR('SOUTH FLORIDA'!$J45/'SOUTH FLORIDA'!$G45," ")</f>
        <v xml:space="preserve"> </v>
      </c>
      <c r="AG119" s="54" t="str">
        <f>IFERROR(TALLAHASSEE!$J45/TALLAHASSEE!$G45," ")</f>
        <v xml:space="preserve"> </v>
      </c>
      <c r="AH119" s="54" t="str">
        <f>IFERROR(VALENCIA!$J45/VALENCIA!$G45," ")</f>
        <v xml:space="preserve"> </v>
      </c>
      <c r="AI119" s="54">
        <f>IFERROR('System Summary'!$J45/'System Summary'!$G45," ")</f>
        <v>0.85784722705506655</v>
      </c>
    </row>
    <row r="120" spans="1:35" ht="15.75" x14ac:dyDescent="0.25">
      <c r="A120" s="10"/>
      <c r="B120" s="10"/>
      <c r="C120" s="11" t="s">
        <v>90</v>
      </c>
      <c r="D120" s="10"/>
      <c r="E120" s="10"/>
      <c r="F120" s="10" t="s">
        <v>91</v>
      </c>
      <c r="G120" s="54" t="str">
        <f>IFERROR(EASTERN!J46/EASTERN!G46," ")</f>
        <v xml:space="preserve"> </v>
      </c>
      <c r="H120" s="54" t="str">
        <f>IFERROR(BROWARD!$J46/BROWARD!$G46," ")</f>
        <v xml:space="preserve"> </v>
      </c>
      <c r="I120" s="54" t="str">
        <f>IFERROR(CENTRAL!$J46/CENTRAL!$G46," ")</f>
        <v xml:space="preserve"> </v>
      </c>
      <c r="J120" s="54" t="str">
        <f>IFERROR(CHIPOLA!$J46/CHIPOLA!$G46," ")</f>
        <v xml:space="preserve"> </v>
      </c>
      <c r="K120" s="54">
        <f>IFERROR(DAYTONA!$J46/DAYTONA!$G46," ")</f>
        <v>1</v>
      </c>
      <c r="L120" s="54" t="str">
        <f>IFERROR(SOUTHWESTERN!$J46/SOUTHWESTERN!$G46," ")</f>
        <v xml:space="preserve"> </v>
      </c>
      <c r="M120" s="54" t="str">
        <f>IFERROR('FSC JAX'!$J46/'FSC JAX'!$G46," ")</f>
        <v xml:space="preserve"> </v>
      </c>
      <c r="N120" s="54" t="str">
        <f>IFERROR('FL KEYS'!$J46/'FL KEYS'!$G46," ")</f>
        <v xml:space="preserve"> </v>
      </c>
      <c r="O120" s="54" t="str">
        <f>IFERROR('GULF COAST'!$J46/'GULF COAST'!$G46," ")</f>
        <v xml:space="preserve"> </v>
      </c>
      <c r="P120" s="54">
        <f>IFERROR(HILLSBOROUGH!$J46/HILLSBOROUGH!$G46," ")</f>
        <v>1</v>
      </c>
      <c r="Q120" s="54" t="str">
        <f>IFERROR('INDIAN RIVER'!$J46/'INDIAN RIVER'!$G46," ")</f>
        <v xml:space="preserve"> </v>
      </c>
      <c r="R120" s="54" t="str">
        <f>IFERROR(GATEWAY!$J46/GATEWAY!$G46," ")</f>
        <v xml:space="preserve"> </v>
      </c>
      <c r="S120" s="54" t="str">
        <f>IFERROR('LAKE SUMTER'!$J46/'LAKE SUMTER'!$G46," ")</f>
        <v xml:space="preserve"> </v>
      </c>
      <c r="T120" s="54" t="str">
        <f>IFERROR('SCF MANATEE'!$J46/'SCF MANATEE'!$G46," ")</f>
        <v xml:space="preserve"> </v>
      </c>
      <c r="U120" s="54">
        <f>IFERROR(MIAMI!$J46/MIAMI!$G46," ")</f>
        <v>1</v>
      </c>
      <c r="V120" s="54" t="str">
        <f>IFERROR('NORTH FLORIDA'!$J46/'NORTH FLORIDA'!$G46," ")</f>
        <v xml:space="preserve"> </v>
      </c>
      <c r="W120" s="54" t="str">
        <f>IFERROR('NORTHWEST FLORIDA'!$J46/'NORTHWEST FLORIDA'!$G46," ")</f>
        <v xml:space="preserve"> </v>
      </c>
      <c r="X120" s="54">
        <f>IFERROR('PALM BEACH'!$J46/'PALM BEACH'!$G46," ")</f>
        <v>1</v>
      </c>
      <c r="Y120" s="54">
        <f>IFERROR(PASCO!$J46/PASCO!$G46," ")</f>
        <v>1</v>
      </c>
      <c r="Z120" s="54">
        <f>IFERROR(PENSACOLA!$J46/PENSACOLA!$G46," ")</f>
        <v>1</v>
      </c>
      <c r="AA120" s="54" t="str">
        <f>IFERROR(POLK!$J46/POLK!$G46," ")</f>
        <v xml:space="preserve"> </v>
      </c>
      <c r="AB120" s="54" t="str">
        <f>IFERROR('ST JOHNS'!$J46/'ST JOHNS'!$G46," ")</f>
        <v xml:space="preserve"> </v>
      </c>
      <c r="AC120" s="54">
        <f>IFERROR('ST PETE'!$J46/'ST PETE'!$G46," ")</f>
        <v>0</v>
      </c>
      <c r="AD120" s="54">
        <f>IFERROR('SANTA FE'!$J46/'SANTA FE'!$G46," ")</f>
        <v>0.949999873860222</v>
      </c>
      <c r="AE120" s="54" t="str">
        <f>IFERROR(SEMINOLE!$J46/SEMINOLE!$G46," ")</f>
        <v xml:space="preserve"> </v>
      </c>
      <c r="AF120" s="54" t="str">
        <f>IFERROR('SOUTH FLORIDA'!$J46/'SOUTH FLORIDA'!$G46," ")</f>
        <v xml:space="preserve"> </v>
      </c>
      <c r="AG120" s="54" t="str">
        <f>IFERROR(TALLAHASSEE!$J46/TALLAHASSEE!$G46," ")</f>
        <v xml:space="preserve"> </v>
      </c>
      <c r="AH120" s="54" t="str">
        <f>IFERROR(VALENCIA!$J46/VALENCIA!$G46," ")</f>
        <v xml:space="preserve"> </v>
      </c>
      <c r="AI120" s="54">
        <f>IFERROR('System Summary'!$J46/'System Summary'!$G46," ")</f>
        <v>0.96432632502721183</v>
      </c>
    </row>
    <row r="121" spans="1:35" ht="15.75" x14ac:dyDescent="0.25">
      <c r="A121" s="10"/>
      <c r="B121" s="10"/>
      <c r="C121" s="11" t="s">
        <v>92</v>
      </c>
      <c r="D121" s="10"/>
      <c r="E121" s="10"/>
      <c r="F121" s="10" t="s">
        <v>93</v>
      </c>
      <c r="G121" s="54">
        <f>IFERROR(EASTERN!J47/EASTERN!G47," ")</f>
        <v>0</v>
      </c>
      <c r="H121" s="54">
        <f>IFERROR(BROWARD!$J47/BROWARD!$G47," ")</f>
        <v>0.55242312727682485</v>
      </c>
      <c r="I121" s="54">
        <f>IFERROR(CENTRAL!$J47/CENTRAL!$G47," ")</f>
        <v>0.24687418742982922</v>
      </c>
      <c r="J121" s="54">
        <f>IFERROR(CHIPOLA!$J47/CHIPOLA!$G47," ")</f>
        <v>0</v>
      </c>
      <c r="K121" s="54">
        <f>IFERROR(DAYTONA!$J47/DAYTONA!$G47," ")</f>
        <v>0</v>
      </c>
      <c r="L121" s="54">
        <f>IFERROR(SOUTHWESTERN!$J47/SOUTHWESTERN!$G47," ")</f>
        <v>0</v>
      </c>
      <c r="M121" s="54">
        <f>IFERROR('FSC JAX'!$J47/'FSC JAX'!$G47," ")</f>
        <v>0</v>
      </c>
      <c r="N121" s="54">
        <f>IFERROR('FL KEYS'!$J47/'FL KEYS'!$G47," ")</f>
        <v>0</v>
      </c>
      <c r="O121" s="54">
        <f>IFERROR('GULF COAST'!$J47/'GULF COAST'!$G47," ")</f>
        <v>0</v>
      </c>
      <c r="P121" s="54">
        <f>IFERROR(HILLSBOROUGH!$J47/HILLSBOROUGH!$G47," ")</f>
        <v>0</v>
      </c>
      <c r="Q121" s="54">
        <f>IFERROR('INDIAN RIVER'!$J47/'INDIAN RIVER'!$G47," ")</f>
        <v>2.2550739665364514E-2</v>
      </c>
      <c r="R121" s="54">
        <f>IFERROR(GATEWAY!$J47/GATEWAY!$G47," ")</f>
        <v>0</v>
      </c>
      <c r="S121" s="54">
        <f>IFERROR('LAKE SUMTER'!$J47/'LAKE SUMTER'!$G47," ")</f>
        <v>0</v>
      </c>
      <c r="T121" s="54">
        <f>IFERROR('SCF MANATEE'!$J47/'SCF MANATEE'!$G47," ")</f>
        <v>0.5</v>
      </c>
      <c r="U121" s="54">
        <f>IFERROR(MIAMI!$J47/MIAMI!$G47," ")</f>
        <v>0</v>
      </c>
      <c r="V121" s="54">
        <f>IFERROR('NORTH FLORIDA'!$J47/'NORTH FLORIDA'!$G47," ")</f>
        <v>0</v>
      </c>
      <c r="W121" s="54">
        <f>IFERROR('NORTHWEST FLORIDA'!$J47/'NORTHWEST FLORIDA'!$G47," ")</f>
        <v>0</v>
      </c>
      <c r="X121" s="54">
        <f>IFERROR('PALM BEACH'!$J47/'PALM BEACH'!$G47," ")</f>
        <v>0</v>
      </c>
      <c r="Y121" s="54">
        <f>IFERROR(PASCO!$J47/PASCO!$G47," ")</f>
        <v>0</v>
      </c>
      <c r="Z121" s="54">
        <f>IFERROR(PENSACOLA!$J47/PENSACOLA!$G47," ")</f>
        <v>0</v>
      </c>
      <c r="AA121" s="54">
        <f>IFERROR(POLK!$J47/POLK!$G47," ")</f>
        <v>0</v>
      </c>
      <c r="AB121" s="54">
        <f>IFERROR('ST JOHNS'!$J47/'ST JOHNS'!$G47," ")</f>
        <v>0</v>
      </c>
      <c r="AC121" s="54">
        <f>IFERROR('ST PETE'!$J47/'ST PETE'!$G47," ")</f>
        <v>0</v>
      </c>
      <c r="AD121" s="54">
        <f>IFERROR('SANTA FE'!$J47/'SANTA FE'!$G47," ")</f>
        <v>4.455846461156235E-3</v>
      </c>
      <c r="AE121" s="54">
        <f>IFERROR(SEMINOLE!$J47/SEMINOLE!$G47," ")</f>
        <v>1.470284358546464E-2</v>
      </c>
      <c r="AF121" s="54">
        <f>IFERROR('SOUTH FLORIDA'!$J47/'SOUTH FLORIDA'!$G47," ")</f>
        <v>0</v>
      </c>
      <c r="AG121" s="54">
        <f>IFERROR(TALLAHASSEE!$J47/TALLAHASSEE!$G47," ")</f>
        <v>0</v>
      </c>
      <c r="AH121" s="54">
        <f>IFERROR(VALENCIA!$J47/VALENCIA!$G47," ")</f>
        <v>0</v>
      </c>
      <c r="AI121" s="54">
        <f>IFERROR('System Summary'!$J47/'System Summary'!$G47," ")</f>
        <v>6.7907159744118498E-2</v>
      </c>
    </row>
    <row r="122" spans="1:35" ht="15.75" x14ac:dyDescent="0.25">
      <c r="A122" s="10"/>
      <c r="B122" s="10"/>
      <c r="C122" s="11" t="s">
        <v>94</v>
      </c>
      <c r="D122" s="10"/>
      <c r="E122" s="10"/>
      <c r="F122" s="10" t="s">
        <v>95</v>
      </c>
      <c r="G122" s="54" t="str">
        <f>IFERROR(EASTERN!J48/EASTERN!G48," ")</f>
        <v xml:space="preserve"> </v>
      </c>
      <c r="H122" s="54" t="str">
        <f>IFERROR(BROWARD!$J48/BROWARD!$G48," ")</f>
        <v xml:space="preserve"> </v>
      </c>
      <c r="I122" s="54" t="str">
        <f>IFERROR(CENTRAL!$J48/CENTRAL!$G48," ")</f>
        <v xml:space="preserve"> </v>
      </c>
      <c r="J122" s="54" t="str">
        <f>IFERROR(CHIPOLA!$J48/CHIPOLA!$G48," ")</f>
        <v xml:space="preserve"> </v>
      </c>
      <c r="K122" s="54" t="str">
        <f>IFERROR(DAYTONA!$J48/DAYTONA!$G48," ")</f>
        <v xml:space="preserve"> </v>
      </c>
      <c r="L122" s="54" t="str">
        <f>IFERROR(SOUTHWESTERN!$J48/SOUTHWESTERN!$G48," ")</f>
        <v xml:space="preserve"> </v>
      </c>
      <c r="M122" s="54">
        <f>IFERROR('FSC JAX'!$J48/'FSC JAX'!$G48," ")</f>
        <v>1</v>
      </c>
      <c r="N122" s="54" t="str">
        <f>IFERROR('FL KEYS'!$J48/'FL KEYS'!$G48," ")</f>
        <v xml:space="preserve"> </v>
      </c>
      <c r="O122" s="54" t="str">
        <f>IFERROR('GULF COAST'!$J48/'GULF COAST'!$G48," ")</f>
        <v xml:space="preserve"> </v>
      </c>
      <c r="P122" s="54" t="str">
        <f>IFERROR(HILLSBOROUGH!$J48/HILLSBOROUGH!$G48," ")</f>
        <v xml:space="preserve"> </v>
      </c>
      <c r="Q122" s="54" t="str">
        <f>IFERROR('INDIAN RIVER'!$J48/'INDIAN RIVER'!$G48," ")</f>
        <v xml:space="preserve"> </v>
      </c>
      <c r="R122" s="54" t="str">
        <f>IFERROR(GATEWAY!$J48/GATEWAY!$G48," ")</f>
        <v xml:space="preserve"> </v>
      </c>
      <c r="S122" s="54" t="str">
        <f>IFERROR('LAKE SUMTER'!$J48/'LAKE SUMTER'!$G48," ")</f>
        <v xml:space="preserve"> </v>
      </c>
      <c r="T122" s="54" t="str">
        <f>IFERROR('SCF MANATEE'!$J48/'SCF MANATEE'!$G48," ")</f>
        <v xml:space="preserve"> </v>
      </c>
      <c r="U122" s="54">
        <f>IFERROR(MIAMI!$J48/MIAMI!$G48," ")</f>
        <v>0</v>
      </c>
      <c r="V122" s="54" t="str">
        <f>IFERROR('NORTH FLORIDA'!$J48/'NORTH FLORIDA'!$G48," ")</f>
        <v xml:space="preserve"> </v>
      </c>
      <c r="W122" s="54">
        <f>IFERROR('NORTHWEST FLORIDA'!$J48/'NORTHWEST FLORIDA'!$G48," ")</f>
        <v>1</v>
      </c>
      <c r="X122" s="54" t="str">
        <f>IFERROR('PALM BEACH'!$J48/'PALM BEACH'!$G48," ")</f>
        <v xml:space="preserve"> </v>
      </c>
      <c r="Y122" s="54" t="str">
        <f>IFERROR(PASCO!$J48/PASCO!$G48," ")</f>
        <v xml:space="preserve"> </v>
      </c>
      <c r="Z122" s="54" t="str">
        <f>IFERROR(PENSACOLA!$J48/PENSACOLA!$G48," ")</f>
        <v xml:space="preserve"> </v>
      </c>
      <c r="AA122" s="54">
        <f>IFERROR(POLK!$J48/POLK!$G48," ")</f>
        <v>1</v>
      </c>
      <c r="AB122" s="54" t="str">
        <f>IFERROR('ST JOHNS'!$J48/'ST JOHNS'!$G48," ")</f>
        <v xml:space="preserve"> </v>
      </c>
      <c r="AC122" s="54" t="str">
        <f>IFERROR('ST PETE'!$J48/'ST PETE'!$G48," ")</f>
        <v xml:space="preserve"> </v>
      </c>
      <c r="AD122" s="54" t="str">
        <f>IFERROR('SANTA FE'!$J48/'SANTA FE'!$G48," ")</f>
        <v xml:space="preserve"> </v>
      </c>
      <c r="AE122" s="54" t="str">
        <f>IFERROR(SEMINOLE!$J48/SEMINOLE!$G48," ")</f>
        <v xml:space="preserve"> </v>
      </c>
      <c r="AF122" s="54" t="str">
        <f>IFERROR('SOUTH FLORIDA'!$J48/'SOUTH FLORIDA'!$G48," ")</f>
        <v xml:space="preserve"> </v>
      </c>
      <c r="AG122" s="54" t="str">
        <f>IFERROR(TALLAHASSEE!$J48/TALLAHASSEE!$G48," ")</f>
        <v xml:space="preserve"> </v>
      </c>
      <c r="AH122" s="54" t="str">
        <f>IFERROR(VALENCIA!$J48/VALENCIA!$G48," ")</f>
        <v xml:space="preserve"> </v>
      </c>
      <c r="AI122" s="54">
        <f>IFERROR('System Summary'!$J48/'System Summary'!$G48," ")</f>
        <v>0.29232933585539933</v>
      </c>
    </row>
    <row r="123" spans="1:35" ht="15.75" x14ac:dyDescent="0.25">
      <c r="A123" s="10"/>
      <c r="B123" s="10"/>
      <c r="C123" s="11" t="s">
        <v>96</v>
      </c>
      <c r="D123" s="10"/>
      <c r="E123" s="10"/>
      <c r="F123" s="10" t="s">
        <v>97</v>
      </c>
      <c r="G123" s="54">
        <f>IFERROR(EASTERN!J49/EASTERN!G49," ")</f>
        <v>0</v>
      </c>
      <c r="H123" s="54">
        <f>IFERROR(BROWARD!$J49/BROWARD!$G49," ")</f>
        <v>0.56763734100557117</v>
      </c>
      <c r="I123" s="54">
        <f>IFERROR(CENTRAL!$J49/CENTRAL!$G49," ")</f>
        <v>0</v>
      </c>
      <c r="J123" s="54" t="str">
        <f>IFERROR(CHIPOLA!$J49/CHIPOLA!$G49," ")</f>
        <v xml:space="preserve"> </v>
      </c>
      <c r="K123" s="54">
        <f>IFERROR(DAYTONA!$J49/DAYTONA!$G49," ")</f>
        <v>0</v>
      </c>
      <c r="L123" s="54">
        <f>IFERROR(SOUTHWESTERN!$J49/SOUTHWESTERN!$G49," ")</f>
        <v>0</v>
      </c>
      <c r="M123" s="54">
        <f>IFERROR('FSC JAX'!$J49/'FSC JAX'!$G49," ")</f>
        <v>0</v>
      </c>
      <c r="N123" s="54">
        <f>IFERROR('FL KEYS'!$J49/'FL KEYS'!$G49," ")</f>
        <v>0</v>
      </c>
      <c r="O123" s="54">
        <f>IFERROR('GULF COAST'!$J49/'GULF COAST'!$G49," ")</f>
        <v>0</v>
      </c>
      <c r="P123" s="54">
        <f>IFERROR(HILLSBOROUGH!$J49/HILLSBOROUGH!$G49," ")</f>
        <v>0</v>
      </c>
      <c r="Q123" s="54">
        <f>IFERROR('INDIAN RIVER'!$J49/'INDIAN RIVER'!$G49," ")</f>
        <v>0</v>
      </c>
      <c r="R123" s="54">
        <f>IFERROR(GATEWAY!$J49/GATEWAY!$G49," ")</f>
        <v>0</v>
      </c>
      <c r="S123" s="54">
        <f>IFERROR('LAKE SUMTER'!$J49/'LAKE SUMTER'!$G49," ")</f>
        <v>0</v>
      </c>
      <c r="T123" s="54">
        <f>IFERROR('SCF MANATEE'!$J49/'SCF MANATEE'!$G49," ")</f>
        <v>0.5</v>
      </c>
      <c r="U123" s="54">
        <f>IFERROR(MIAMI!$J49/MIAMI!$G49," ")</f>
        <v>0</v>
      </c>
      <c r="V123" s="54">
        <f>IFERROR('NORTH FLORIDA'!$J49/'NORTH FLORIDA'!$G49," ")</f>
        <v>0</v>
      </c>
      <c r="W123" s="54">
        <f>IFERROR('NORTHWEST FLORIDA'!$J49/'NORTHWEST FLORIDA'!$G49," ")</f>
        <v>0</v>
      </c>
      <c r="X123" s="54">
        <f>IFERROR('PALM BEACH'!$J49/'PALM BEACH'!$G49," ")</f>
        <v>0</v>
      </c>
      <c r="Y123" s="54">
        <f>IFERROR(PASCO!$J49/PASCO!$G49," ")</f>
        <v>0</v>
      </c>
      <c r="Z123" s="54">
        <f>IFERROR(PENSACOLA!$J49/PENSACOLA!$G49," ")</f>
        <v>0</v>
      </c>
      <c r="AA123" s="54">
        <f>IFERROR(POLK!$J49/POLK!$G49," ")</f>
        <v>0</v>
      </c>
      <c r="AB123" s="54" t="str">
        <f>IFERROR('ST JOHNS'!$J49/'ST JOHNS'!$G49," ")</f>
        <v xml:space="preserve"> </v>
      </c>
      <c r="AC123" s="54">
        <f>IFERROR('ST PETE'!$J49/'ST PETE'!$G49," ")</f>
        <v>0</v>
      </c>
      <c r="AD123" s="54">
        <f>IFERROR('SANTA FE'!$J49/'SANTA FE'!$G49," ")</f>
        <v>0</v>
      </c>
      <c r="AE123" s="54">
        <f>IFERROR(SEMINOLE!$J49/SEMINOLE!$G49," ")</f>
        <v>0</v>
      </c>
      <c r="AF123" s="54">
        <f>IFERROR('SOUTH FLORIDA'!$J49/'SOUTH FLORIDA'!$G49," ")</f>
        <v>0</v>
      </c>
      <c r="AG123" s="54">
        <f>IFERROR(TALLAHASSEE!$J49/TALLAHASSEE!$G49," ")</f>
        <v>0</v>
      </c>
      <c r="AH123" s="54">
        <f>IFERROR(VALENCIA!$J49/VALENCIA!$G49," ")</f>
        <v>0</v>
      </c>
      <c r="AI123" s="54">
        <f>IFERROR('System Summary'!$J49/'System Summary'!$G49," ")</f>
        <v>0.1046464924632174</v>
      </c>
    </row>
    <row r="124" spans="1:35" ht="15.75" x14ac:dyDescent="0.25">
      <c r="A124" s="10"/>
      <c r="B124" s="10"/>
      <c r="C124" s="11" t="s">
        <v>98</v>
      </c>
      <c r="D124" s="10"/>
      <c r="E124" s="10"/>
      <c r="F124" s="10" t="s">
        <v>99</v>
      </c>
      <c r="G124" s="54" t="str">
        <f>IFERROR(EASTERN!J50/EASTERN!G50," ")</f>
        <v xml:space="preserve"> </v>
      </c>
      <c r="H124" s="54">
        <f>IFERROR(BROWARD!$J50/BROWARD!$G50," ")</f>
        <v>0.96026409096466558</v>
      </c>
      <c r="I124" s="54">
        <f>IFERROR(CENTRAL!$J50/CENTRAL!$G50," ")</f>
        <v>1</v>
      </c>
      <c r="J124" s="54" t="str">
        <f>IFERROR(CHIPOLA!$J50/CHIPOLA!$G50," ")</f>
        <v xml:space="preserve"> </v>
      </c>
      <c r="K124" s="54">
        <f>IFERROR(DAYTONA!$J50/DAYTONA!$G50," ")</f>
        <v>0</v>
      </c>
      <c r="L124" s="54" t="str">
        <f>IFERROR(SOUTHWESTERN!$J50/SOUTHWESTERN!$G50," ")</f>
        <v xml:space="preserve"> </v>
      </c>
      <c r="M124" s="54" t="str">
        <f>IFERROR('FSC JAX'!$J50/'FSC JAX'!$G50," ")</f>
        <v xml:space="preserve"> </v>
      </c>
      <c r="N124" s="54" t="str">
        <f>IFERROR('FL KEYS'!$J50/'FL KEYS'!$G50," ")</f>
        <v xml:space="preserve"> </v>
      </c>
      <c r="O124" s="54">
        <f>IFERROR('GULF COAST'!$J50/'GULF COAST'!$G50," ")</f>
        <v>0</v>
      </c>
      <c r="P124" s="54">
        <f>IFERROR(HILLSBOROUGH!$J50/HILLSBOROUGH!$G50," ")</f>
        <v>1</v>
      </c>
      <c r="Q124" s="54" t="str">
        <f>IFERROR('INDIAN RIVER'!$J50/'INDIAN RIVER'!$G50," ")</f>
        <v xml:space="preserve"> </v>
      </c>
      <c r="R124" s="54" t="str">
        <f>IFERROR(GATEWAY!$J50/GATEWAY!$G50," ")</f>
        <v xml:space="preserve"> </v>
      </c>
      <c r="S124" s="54" t="str">
        <f>IFERROR('LAKE SUMTER'!$J50/'LAKE SUMTER'!$G50," ")</f>
        <v xml:space="preserve"> </v>
      </c>
      <c r="T124" s="54" t="str">
        <f>IFERROR('SCF MANATEE'!$J50/'SCF MANATEE'!$G50," ")</f>
        <v xml:space="preserve"> </v>
      </c>
      <c r="U124" s="54" t="str">
        <f>IFERROR(MIAMI!$J50/MIAMI!$G50," ")</f>
        <v xml:space="preserve"> </v>
      </c>
      <c r="V124" s="54" t="str">
        <f>IFERROR('NORTH FLORIDA'!$J50/'NORTH FLORIDA'!$G50," ")</f>
        <v xml:space="preserve"> </v>
      </c>
      <c r="W124" s="54" t="str">
        <f>IFERROR('NORTHWEST FLORIDA'!$J50/'NORTHWEST FLORIDA'!$G50," ")</f>
        <v xml:space="preserve"> </v>
      </c>
      <c r="X124" s="54">
        <f>IFERROR('PALM BEACH'!$J50/'PALM BEACH'!$G50," ")</f>
        <v>0</v>
      </c>
      <c r="Y124" s="54" t="str">
        <f>IFERROR(PASCO!$J50/PASCO!$G50," ")</f>
        <v xml:space="preserve"> </v>
      </c>
      <c r="Z124" s="54" t="str">
        <f>IFERROR(PENSACOLA!$J50/PENSACOLA!$G50," ")</f>
        <v xml:space="preserve"> </v>
      </c>
      <c r="AA124" s="54" t="str">
        <f>IFERROR(POLK!$J50/POLK!$G50," ")</f>
        <v xml:space="preserve"> </v>
      </c>
      <c r="AB124" s="54">
        <f>IFERROR('ST JOHNS'!$J50/'ST JOHNS'!$G50," ")</f>
        <v>1</v>
      </c>
      <c r="AC124" s="54">
        <f>IFERROR('ST PETE'!$J50/'ST PETE'!$G50," ")</f>
        <v>0</v>
      </c>
      <c r="AD124" s="54" t="str">
        <f>IFERROR('SANTA FE'!$J50/'SANTA FE'!$G50," ")</f>
        <v xml:space="preserve"> </v>
      </c>
      <c r="AE124" s="54">
        <f>IFERROR(SEMINOLE!$J50/SEMINOLE!$G50," ")</f>
        <v>1</v>
      </c>
      <c r="AF124" s="54" t="str">
        <f>IFERROR('SOUTH FLORIDA'!$J50/'SOUTH FLORIDA'!$G50," ")</f>
        <v xml:space="preserve"> </v>
      </c>
      <c r="AG124" s="54" t="str">
        <f>IFERROR(TALLAHASSEE!$J50/TALLAHASSEE!$G50," ")</f>
        <v xml:space="preserve"> </v>
      </c>
      <c r="AH124" s="54" t="str">
        <f>IFERROR(VALENCIA!$J50/VALENCIA!$G50," ")</f>
        <v xml:space="preserve"> </v>
      </c>
      <c r="AI124" s="54">
        <f>IFERROR('System Summary'!$J50/'System Summary'!$G50," ")</f>
        <v>0.58149786172511198</v>
      </c>
    </row>
    <row r="125" spans="1:35" ht="15.75" x14ac:dyDescent="0.25">
      <c r="A125" s="10"/>
      <c r="B125" s="10"/>
      <c r="C125" s="11" t="s">
        <v>100</v>
      </c>
      <c r="D125" s="10"/>
      <c r="E125" s="10"/>
      <c r="F125" s="10" t="s">
        <v>101</v>
      </c>
      <c r="G125" s="54" t="str">
        <f>IFERROR(EASTERN!J51/EASTERN!G51," ")</f>
        <v xml:space="preserve"> </v>
      </c>
      <c r="H125" s="54" t="str">
        <f>IFERROR(BROWARD!$J51/BROWARD!$G51," ")</f>
        <v xml:space="preserve"> </v>
      </c>
      <c r="I125" s="54" t="str">
        <f>IFERROR(CENTRAL!$J51/CENTRAL!$G51," ")</f>
        <v xml:space="preserve"> </v>
      </c>
      <c r="J125" s="54" t="str">
        <f>IFERROR(CHIPOLA!$J51/CHIPOLA!$G51," ")</f>
        <v xml:space="preserve"> </v>
      </c>
      <c r="K125" s="54" t="str">
        <f>IFERROR(DAYTONA!$J51/DAYTONA!$G51," ")</f>
        <v xml:space="preserve"> </v>
      </c>
      <c r="L125" s="54" t="str">
        <f>IFERROR(SOUTHWESTERN!$J51/SOUTHWESTERN!$G51," ")</f>
        <v xml:space="preserve"> </v>
      </c>
      <c r="M125" s="54" t="str">
        <f>IFERROR('FSC JAX'!$J51/'FSC JAX'!$G51," ")</f>
        <v xml:space="preserve"> </v>
      </c>
      <c r="N125" s="54" t="str">
        <f>IFERROR('FL KEYS'!$J51/'FL KEYS'!$G51," ")</f>
        <v xml:space="preserve"> </v>
      </c>
      <c r="O125" s="54" t="str">
        <f>IFERROR('GULF COAST'!$J51/'GULF COAST'!$G51," ")</f>
        <v xml:space="preserve"> </v>
      </c>
      <c r="P125" s="54" t="str">
        <f>IFERROR(HILLSBOROUGH!$J51/HILLSBOROUGH!$G51," ")</f>
        <v xml:space="preserve"> </v>
      </c>
      <c r="Q125" s="54" t="str">
        <f>IFERROR('INDIAN RIVER'!$J51/'INDIAN RIVER'!$G51," ")</f>
        <v xml:space="preserve"> </v>
      </c>
      <c r="R125" s="54" t="str">
        <f>IFERROR(GATEWAY!$J51/GATEWAY!$G51," ")</f>
        <v xml:space="preserve"> </v>
      </c>
      <c r="S125" s="54" t="str">
        <f>IFERROR('LAKE SUMTER'!$J51/'LAKE SUMTER'!$G51," ")</f>
        <v xml:space="preserve"> </v>
      </c>
      <c r="T125" s="54" t="str">
        <f>IFERROR('SCF MANATEE'!$J51/'SCF MANATEE'!$G51," ")</f>
        <v xml:space="preserve"> </v>
      </c>
      <c r="U125" s="54" t="str">
        <f>IFERROR(MIAMI!$J51/MIAMI!$G51," ")</f>
        <v xml:space="preserve"> </v>
      </c>
      <c r="V125" s="54" t="str">
        <f>IFERROR('NORTH FLORIDA'!$J51/'NORTH FLORIDA'!$G51," ")</f>
        <v xml:space="preserve"> </v>
      </c>
      <c r="W125" s="54" t="str">
        <f>IFERROR('NORTHWEST FLORIDA'!$J51/'NORTHWEST FLORIDA'!$G51," ")</f>
        <v xml:space="preserve"> </v>
      </c>
      <c r="X125" s="54" t="str">
        <f>IFERROR('PALM BEACH'!$J51/'PALM BEACH'!$G51," ")</f>
        <v xml:space="preserve"> </v>
      </c>
      <c r="Y125" s="54" t="str">
        <f>IFERROR(PASCO!$J51/PASCO!$G51," ")</f>
        <v xml:space="preserve"> </v>
      </c>
      <c r="Z125" s="54" t="str">
        <f>IFERROR(PENSACOLA!$J51/PENSACOLA!$G51," ")</f>
        <v xml:space="preserve"> </v>
      </c>
      <c r="AA125" s="54" t="str">
        <f>IFERROR(POLK!$J51/POLK!$G51," ")</f>
        <v xml:space="preserve"> </v>
      </c>
      <c r="AB125" s="54" t="str">
        <f>IFERROR('ST JOHNS'!$J51/'ST JOHNS'!$G51," ")</f>
        <v xml:space="preserve"> </v>
      </c>
      <c r="AC125" s="54" t="str">
        <f>IFERROR('ST PETE'!$J51/'ST PETE'!$G51," ")</f>
        <v xml:space="preserve"> </v>
      </c>
      <c r="AD125" s="54" t="str">
        <f>IFERROR('SANTA FE'!$J51/'SANTA FE'!$G51," ")</f>
        <v xml:space="preserve"> </v>
      </c>
      <c r="AE125" s="54" t="str">
        <f>IFERROR(SEMINOLE!$J51/SEMINOLE!$G51," ")</f>
        <v xml:space="preserve"> </v>
      </c>
      <c r="AF125" s="54" t="str">
        <f>IFERROR('SOUTH FLORIDA'!$J51/'SOUTH FLORIDA'!$G51," ")</f>
        <v xml:space="preserve"> </v>
      </c>
      <c r="AG125" s="54" t="str">
        <f>IFERROR(TALLAHASSEE!$J51/TALLAHASSEE!$G51," ")</f>
        <v xml:space="preserve"> </v>
      </c>
      <c r="AH125" s="54" t="str">
        <f>IFERROR(VALENCIA!$J51/VALENCIA!$G51," ")</f>
        <v xml:space="preserve"> </v>
      </c>
      <c r="AI125" s="54" t="str">
        <f>IFERROR('System Summary'!$J51/'System Summary'!$G51," ")</f>
        <v xml:space="preserve"> </v>
      </c>
    </row>
    <row r="126" spans="1:35" ht="15.75" x14ac:dyDescent="0.25">
      <c r="A126" s="10"/>
      <c r="B126" s="10"/>
      <c r="C126" s="11" t="s">
        <v>102</v>
      </c>
      <c r="D126" s="10"/>
      <c r="E126" s="10"/>
      <c r="F126" s="10" t="s">
        <v>103</v>
      </c>
      <c r="G126" s="54" t="str">
        <f>IFERROR(EASTERN!J52/EASTERN!G52," ")</f>
        <v xml:space="preserve"> </v>
      </c>
      <c r="H126" s="54">
        <f>IFERROR(BROWARD!$J52/BROWARD!$G52," ")</f>
        <v>0.83660680306627278</v>
      </c>
      <c r="I126" s="54" t="str">
        <f>IFERROR(CENTRAL!$J52/CENTRAL!$G52," ")</f>
        <v xml:space="preserve"> </v>
      </c>
      <c r="J126" s="54" t="str">
        <f>IFERROR(CHIPOLA!$J52/CHIPOLA!$G52," ")</f>
        <v xml:space="preserve"> </v>
      </c>
      <c r="K126" s="54" t="str">
        <f>IFERROR(DAYTONA!$J52/DAYTONA!$G52," ")</f>
        <v xml:space="preserve"> </v>
      </c>
      <c r="L126" s="54" t="str">
        <f>IFERROR(SOUTHWESTERN!$J52/SOUTHWESTERN!$G52," ")</f>
        <v xml:space="preserve"> </v>
      </c>
      <c r="M126" s="54">
        <f>IFERROR('FSC JAX'!$J52/'FSC JAX'!$G52," ")</f>
        <v>1</v>
      </c>
      <c r="N126" s="54" t="str">
        <f>IFERROR('FL KEYS'!$J52/'FL KEYS'!$G52," ")</f>
        <v xml:space="preserve"> </v>
      </c>
      <c r="O126" s="54" t="str">
        <f>IFERROR('GULF COAST'!$J52/'GULF COAST'!$G52," ")</f>
        <v xml:space="preserve"> </v>
      </c>
      <c r="P126" s="54" t="str">
        <f>IFERROR(HILLSBOROUGH!$J52/HILLSBOROUGH!$G52," ")</f>
        <v xml:space="preserve"> </v>
      </c>
      <c r="Q126" s="54" t="str">
        <f>IFERROR('INDIAN RIVER'!$J52/'INDIAN RIVER'!$G52," ")</f>
        <v xml:space="preserve"> </v>
      </c>
      <c r="R126" s="54" t="str">
        <f>IFERROR(GATEWAY!$J52/GATEWAY!$G52," ")</f>
        <v xml:space="preserve"> </v>
      </c>
      <c r="S126" s="54" t="str">
        <f>IFERROR('LAKE SUMTER'!$J52/'LAKE SUMTER'!$G52," ")</f>
        <v xml:space="preserve"> </v>
      </c>
      <c r="T126" s="54">
        <f>IFERROR('SCF MANATEE'!$J52/'SCF MANATEE'!$G52," ")</f>
        <v>0</v>
      </c>
      <c r="U126" s="54" t="str">
        <f>IFERROR(MIAMI!$J52/MIAMI!$G52," ")</f>
        <v xml:space="preserve"> </v>
      </c>
      <c r="V126" s="54" t="str">
        <f>IFERROR('NORTH FLORIDA'!$J52/'NORTH FLORIDA'!$G52," ")</f>
        <v xml:space="preserve"> </v>
      </c>
      <c r="W126" s="54" t="str">
        <f>IFERROR('NORTHWEST FLORIDA'!$J52/'NORTHWEST FLORIDA'!$G52," ")</f>
        <v xml:space="preserve"> </v>
      </c>
      <c r="X126" s="54" t="str">
        <f>IFERROR('PALM BEACH'!$J52/'PALM BEACH'!$G52," ")</f>
        <v xml:space="preserve"> </v>
      </c>
      <c r="Y126" s="54" t="str">
        <f>IFERROR(PASCO!$J52/PASCO!$G52," ")</f>
        <v xml:space="preserve"> </v>
      </c>
      <c r="Z126" s="54" t="str">
        <f>IFERROR(PENSACOLA!$J52/PENSACOLA!$G52," ")</f>
        <v xml:space="preserve"> </v>
      </c>
      <c r="AA126" s="54" t="str">
        <f>IFERROR(POLK!$J52/POLK!$G52," ")</f>
        <v xml:space="preserve"> </v>
      </c>
      <c r="AB126" s="54" t="str">
        <f>IFERROR('ST JOHNS'!$J52/'ST JOHNS'!$G52," ")</f>
        <v xml:space="preserve"> </v>
      </c>
      <c r="AC126" s="54">
        <f>IFERROR('ST PETE'!$J52/'ST PETE'!$G52," ")</f>
        <v>0</v>
      </c>
      <c r="AD126" s="54" t="str">
        <f>IFERROR('SANTA FE'!$J52/'SANTA FE'!$G52," ")</f>
        <v xml:space="preserve"> </v>
      </c>
      <c r="AE126" s="54">
        <f>IFERROR(SEMINOLE!$J52/SEMINOLE!$G52," ")</f>
        <v>1</v>
      </c>
      <c r="AF126" s="54" t="str">
        <f>IFERROR('SOUTH FLORIDA'!$J52/'SOUTH FLORIDA'!$G52," ")</f>
        <v xml:space="preserve"> </v>
      </c>
      <c r="AG126" s="54" t="str">
        <f>IFERROR(TALLAHASSEE!$J52/TALLAHASSEE!$G52," ")</f>
        <v xml:space="preserve"> </v>
      </c>
      <c r="AH126" s="54" t="str">
        <f>IFERROR(VALENCIA!$J52/VALENCIA!$G52," ")</f>
        <v xml:space="preserve"> </v>
      </c>
      <c r="AI126" s="54">
        <f>IFERROR('System Summary'!$J52/'System Summary'!$G52," ")</f>
        <v>0.76152368295607209</v>
      </c>
    </row>
    <row r="127" spans="1:35" ht="15.75" x14ac:dyDescent="0.25">
      <c r="A127" s="10"/>
      <c r="B127" s="10"/>
      <c r="C127" s="11" t="s">
        <v>104</v>
      </c>
      <c r="D127" s="10"/>
      <c r="E127" s="10"/>
      <c r="F127" s="10" t="s">
        <v>105</v>
      </c>
      <c r="G127" s="54" t="str">
        <f>IFERROR(EASTERN!J53/EASTERN!G53," ")</f>
        <v xml:space="preserve"> </v>
      </c>
      <c r="H127" s="54" t="str">
        <f>IFERROR(BROWARD!$J53/BROWARD!$G53," ")</f>
        <v xml:space="preserve"> </v>
      </c>
      <c r="I127" s="54" t="str">
        <f>IFERROR(CENTRAL!$J53/CENTRAL!$G53," ")</f>
        <v xml:space="preserve"> </v>
      </c>
      <c r="J127" s="54">
        <f>IFERROR(CHIPOLA!$J53/CHIPOLA!$G53," ")</f>
        <v>0</v>
      </c>
      <c r="K127" s="54">
        <f>IFERROR(DAYTONA!$J53/DAYTONA!$G53," ")</f>
        <v>0</v>
      </c>
      <c r="L127" s="54" t="str">
        <f>IFERROR(SOUTHWESTERN!$J53/SOUTHWESTERN!$G53," ")</f>
        <v xml:space="preserve"> </v>
      </c>
      <c r="M127" s="54" t="str">
        <f>IFERROR('FSC JAX'!$J53/'FSC JAX'!$G53," ")</f>
        <v xml:space="preserve"> </v>
      </c>
      <c r="N127" s="54" t="str">
        <f>IFERROR('FL KEYS'!$J53/'FL KEYS'!$G53," ")</f>
        <v xml:space="preserve"> </v>
      </c>
      <c r="O127" s="54" t="str">
        <f>IFERROR('GULF COAST'!$J53/'GULF COAST'!$G53," ")</f>
        <v xml:space="preserve"> </v>
      </c>
      <c r="P127" s="54">
        <f>IFERROR(HILLSBOROUGH!$J53/HILLSBOROUGH!$G53," ")</f>
        <v>1</v>
      </c>
      <c r="Q127" s="54" t="str">
        <f>IFERROR('INDIAN RIVER'!$J53/'INDIAN RIVER'!$G53," ")</f>
        <v xml:space="preserve"> </v>
      </c>
      <c r="R127" s="54" t="str">
        <f>IFERROR(GATEWAY!$J53/GATEWAY!$G53," ")</f>
        <v xml:space="preserve"> </v>
      </c>
      <c r="S127" s="54" t="str">
        <f>IFERROR('LAKE SUMTER'!$J53/'LAKE SUMTER'!$G53," ")</f>
        <v xml:space="preserve"> </v>
      </c>
      <c r="T127" s="54">
        <f>IFERROR('SCF MANATEE'!$J53/'SCF MANATEE'!$G53," ")</f>
        <v>0</v>
      </c>
      <c r="U127" s="54">
        <f>IFERROR(MIAMI!$J53/MIAMI!$G53," ")</f>
        <v>0</v>
      </c>
      <c r="V127" s="54" t="str">
        <f>IFERROR('NORTH FLORIDA'!$J53/'NORTH FLORIDA'!$G53," ")</f>
        <v xml:space="preserve"> </v>
      </c>
      <c r="W127" s="54" t="str">
        <f>IFERROR('NORTHWEST FLORIDA'!$J53/'NORTHWEST FLORIDA'!$G53," ")</f>
        <v xml:space="preserve"> </v>
      </c>
      <c r="X127" s="54">
        <f>IFERROR('PALM BEACH'!$J53/'PALM BEACH'!$G53," ")</f>
        <v>0</v>
      </c>
      <c r="Y127" s="54" t="str">
        <f>IFERROR(PASCO!$J53/PASCO!$G53," ")</f>
        <v xml:space="preserve"> </v>
      </c>
      <c r="Z127" s="54" t="str">
        <f>IFERROR(PENSACOLA!$J53/PENSACOLA!$G53," ")</f>
        <v xml:space="preserve"> </v>
      </c>
      <c r="AA127" s="54" t="str">
        <f>IFERROR(POLK!$J53/POLK!$G53," ")</f>
        <v xml:space="preserve"> </v>
      </c>
      <c r="AB127" s="54" t="str">
        <f>IFERROR('ST JOHNS'!$J53/'ST JOHNS'!$G53," ")</f>
        <v xml:space="preserve"> </v>
      </c>
      <c r="AC127" s="54">
        <f>IFERROR('ST PETE'!$J53/'ST PETE'!$G53," ")</f>
        <v>0</v>
      </c>
      <c r="AD127" s="54" t="str">
        <f>IFERROR('SANTA FE'!$J53/'SANTA FE'!$G53," ")</f>
        <v xml:space="preserve"> </v>
      </c>
      <c r="AE127" s="54" t="str">
        <f>IFERROR(SEMINOLE!$J53/SEMINOLE!$G53," ")</f>
        <v xml:space="preserve"> </v>
      </c>
      <c r="AF127" s="54" t="str">
        <f>IFERROR('SOUTH FLORIDA'!$J53/'SOUTH FLORIDA'!$G53," ")</f>
        <v xml:space="preserve"> </v>
      </c>
      <c r="AG127" s="54" t="str">
        <f>IFERROR(TALLAHASSEE!$J53/TALLAHASSEE!$G53," ")</f>
        <v xml:space="preserve"> </v>
      </c>
      <c r="AH127" s="54">
        <f>IFERROR(VALENCIA!$J53/VALENCIA!$G53," ")</f>
        <v>0</v>
      </c>
      <c r="AI127" s="54">
        <f>IFERROR('System Summary'!$J53/'System Summary'!$G53," ")</f>
        <v>5.4799294564646536E-2</v>
      </c>
    </row>
    <row r="128" spans="1:35" ht="15.75" x14ac:dyDescent="0.25">
      <c r="A128" s="10"/>
      <c r="B128" s="10"/>
      <c r="C128" s="11" t="s">
        <v>106</v>
      </c>
      <c r="D128" s="10"/>
      <c r="E128" s="10"/>
      <c r="F128" s="10" t="s">
        <v>107</v>
      </c>
      <c r="G128" s="54" t="str">
        <f>IFERROR(EASTERN!J54/EASTERN!G54," ")</f>
        <v xml:space="preserve"> </v>
      </c>
      <c r="H128" s="54">
        <f>IFERROR(BROWARD!$J54/BROWARD!$G54," ")</f>
        <v>0.95453376678237556</v>
      </c>
      <c r="I128" s="54" t="str">
        <f>IFERROR(CENTRAL!$J54/CENTRAL!$G54," ")</f>
        <v xml:space="preserve"> </v>
      </c>
      <c r="J128" s="54">
        <f>IFERROR(CHIPOLA!$J54/CHIPOLA!$G54," ")</f>
        <v>1</v>
      </c>
      <c r="K128" s="54">
        <f>IFERROR(DAYTONA!$J54/DAYTONA!$G54," ")</f>
        <v>0</v>
      </c>
      <c r="L128" s="54">
        <f>IFERROR(SOUTHWESTERN!$J54/SOUTHWESTERN!$G54," ")</f>
        <v>0</v>
      </c>
      <c r="M128" s="54">
        <f>IFERROR('FSC JAX'!$J54/'FSC JAX'!$G54," ")</f>
        <v>1</v>
      </c>
      <c r="N128" s="54" t="str">
        <f>IFERROR('FL KEYS'!$J54/'FL KEYS'!$G54," ")</f>
        <v xml:space="preserve"> </v>
      </c>
      <c r="O128" s="54">
        <f>IFERROR('GULF COAST'!$J54/'GULF COAST'!$G54," ")</f>
        <v>1</v>
      </c>
      <c r="P128" s="54">
        <f>IFERROR(HILLSBOROUGH!$J54/HILLSBOROUGH!$G54," ")</f>
        <v>1</v>
      </c>
      <c r="Q128" s="54">
        <f>IFERROR('INDIAN RIVER'!$J54/'INDIAN RIVER'!$G54," ")</f>
        <v>1</v>
      </c>
      <c r="R128" s="54">
        <f>IFERROR(GATEWAY!$J54/GATEWAY!$G54," ")</f>
        <v>1</v>
      </c>
      <c r="S128" s="54">
        <f>IFERROR('LAKE SUMTER'!$J54/'LAKE SUMTER'!$G54," ")</f>
        <v>1</v>
      </c>
      <c r="T128" s="54">
        <f>IFERROR('SCF MANATEE'!$J54/'SCF MANATEE'!$G54," ")</f>
        <v>0.95000002731689626</v>
      </c>
      <c r="U128" s="54">
        <f>IFERROR(MIAMI!$J54/MIAMI!$G54," ")</f>
        <v>1</v>
      </c>
      <c r="V128" s="54">
        <f>IFERROR('NORTH FLORIDA'!$J54/'NORTH FLORIDA'!$G54," ")</f>
        <v>1</v>
      </c>
      <c r="W128" s="54" t="str">
        <f>IFERROR('NORTHWEST FLORIDA'!$J54/'NORTHWEST FLORIDA'!$G54," ")</f>
        <v xml:space="preserve"> </v>
      </c>
      <c r="X128" s="54" t="str">
        <f>IFERROR('PALM BEACH'!$J54/'PALM BEACH'!$G54," ")</f>
        <v xml:space="preserve"> </v>
      </c>
      <c r="Y128" s="54">
        <f>IFERROR(PASCO!$J54/PASCO!$G54," ")</f>
        <v>1</v>
      </c>
      <c r="Z128" s="54">
        <f>IFERROR(PENSACOLA!$J54/PENSACOLA!$G54," ")</f>
        <v>0</v>
      </c>
      <c r="AA128" s="54">
        <f>IFERROR(POLK!$J54/POLK!$G54," ")</f>
        <v>1</v>
      </c>
      <c r="AB128" s="54" t="str">
        <f>IFERROR('ST JOHNS'!$J54/'ST JOHNS'!$G54," ")</f>
        <v xml:space="preserve"> </v>
      </c>
      <c r="AC128" s="54">
        <f>IFERROR('ST PETE'!$J54/'ST PETE'!$G54," ")</f>
        <v>0</v>
      </c>
      <c r="AD128" s="54">
        <f>IFERROR('SANTA FE'!$J54/'SANTA FE'!$G54," ")</f>
        <v>1</v>
      </c>
      <c r="AE128" s="54" t="str">
        <f>IFERROR(SEMINOLE!$J54/SEMINOLE!$G54," ")</f>
        <v xml:space="preserve"> </v>
      </c>
      <c r="AF128" s="54">
        <f>IFERROR('SOUTH FLORIDA'!$J54/'SOUTH FLORIDA'!$G54," ")</f>
        <v>1</v>
      </c>
      <c r="AG128" s="54">
        <f>IFERROR(TALLAHASSEE!$J54/TALLAHASSEE!$G54," ")</f>
        <v>1</v>
      </c>
      <c r="AH128" s="54">
        <f>IFERROR(VALENCIA!$J54/VALENCIA!$G54," ")</f>
        <v>1</v>
      </c>
      <c r="AI128" s="54">
        <f>IFERROR('System Summary'!$J54/'System Summary'!$G54," ")</f>
        <v>0.76710844222481223</v>
      </c>
    </row>
    <row r="129" spans="1:35" ht="15.75" x14ac:dyDescent="0.25">
      <c r="A129" s="10"/>
      <c r="B129" s="10"/>
      <c r="C129" s="11" t="s">
        <v>108</v>
      </c>
      <c r="D129" s="10"/>
      <c r="E129" s="10"/>
      <c r="F129" s="10" t="s">
        <v>109</v>
      </c>
      <c r="G129" s="54" t="str">
        <f>IFERROR(EASTERN!J55/EASTERN!G55," ")</f>
        <v xml:space="preserve"> </v>
      </c>
      <c r="H129" s="54" t="str">
        <f>IFERROR(BROWARD!$J55/BROWARD!$G55," ")</f>
        <v xml:space="preserve"> </v>
      </c>
      <c r="I129" s="54">
        <f>IFERROR(CENTRAL!$J55/CENTRAL!$G55," ")</f>
        <v>1</v>
      </c>
      <c r="J129" s="54">
        <f>IFERROR(CHIPOLA!$J55/CHIPOLA!$G55," ")</f>
        <v>1</v>
      </c>
      <c r="K129" s="54" t="str">
        <f>IFERROR(DAYTONA!$J55/DAYTONA!$G55," ")</f>
        <v xml:space="preserve"> </v>
      </c>
      <c r="L129" s="54">
        <f>IFERROR(SOUTHWESTERN!$J55/SOUTHWESTERN!$G55," ")</f>
        <v>1</v>
      </c>
      <c r="M129" s="54">
        <f>IFERROR('FSC JAX'!$J55/'FSC JAX'!$G55," ")</f>
        <v>1</v>
      </c>
      <c r="N129" s="54">
        <f>IFERROR('FL KEYS'!$J55/'FL KEYS'!$G55," ")</f>
        <v>1</v>
      </c>
      <c r="O129" s="54">
        <f>IFERROR('GULF COAST'!$J55/'GULF COAST'!$G55," ")</f>
        <v>1</v>
      </c>
      <c r="P129" s="54">
        <f>IFERROR(HILLSBOROUGH!$J55/HILLSBOROUGH!$G55," ")</f>
        <v>1</v>
      </c>
      <c r="Q129" s="54">
        <f>IFERROR('INDIAN RIVER'!$J55/'INDIAN RIVER'!$G55," ")</f>
        <v>1</v>
      </c>
      <c r="R129" s="54" t="str">
        <f>IFERROR(GATEWAY!$J55/GATEWAY!$G55," ")</f>
        <v xml:space="preserve"> </v>
      </c>
      <c r="S129" s="54">
        <f>IFERROR('LAKE SUMTER'!$J55/'LAKE SUMTER'!$G55," ")</f>
        <v>1</v>
      </c>
      <c r="T129" s="54">
        <f>IFERROR('SCF MANATEE'!$J55/'SCF MANATEE'!$G55," ")</f>
        <v>0.95</v>
      </c>
      <c r="U129" s="54">
        <f>IFERROR(MIAMI!$J55/MIAMI!$G55," ")</f>
        <v>1</v>
      </c>
      <c r="V129" s="54">
        <f>IFERROR('NORTH FLORIDA'!$J55/'NORTH FLORIDA'!$G55," ")</f>
        <v>1</v>
      </c>
      <c r="W129" s="54" t="str">
        <f>IFERROR('NORTHWEST FLORIDA'!$J55/'NORTHWEST FLORIDA'!$G55," ")</f>
        <v xml:space="preserve"> </v>
      </c>
      <c r="X129" s="54" t="str">
        <f>IFERROR('PALM BEACH'!$J55/'PALM BEACH'!$G55," ")</f>
        <v xml:space="preserve"> </v>
      </c>
      <c r="Y129" s="54">
        <f>IFERROR(PASCO!$J55/PASCO!$G55," ")</f>
        <v>1</v>
      </c>
      <c r="Z129" s="54">
        <f>IFERROR(PENSACOLA!$J55/PENSACOLA!$G55," ")</f>
        <v>1.0000000000000002</v>
      </c>
      <c r="AA129" s="54">
        <f>IFERROR(POLK!$J55/POLK!$G55," ")</f>
        <v>1</v>
      </c>
      <c r="AB129" s="54" t="str">
        <f>IFERROR('ST JOHNS'!$J55/'ST JOHNS'!$G55," ")</f>
        <v xml:space="preserve"> </v>
      </c>
      <c r="AC129" s="54">
        <f>IFERROR('ST PETE'!$J55/'ST PETE'!$G55," ")</f>
        <v>0</v>
      </c>
      <c r="AD129" s="54">
        <f>IFERROR('SANTA FE'!$J55/'SANTA FE'!$G55," ")</f>
        <v>1</v>
      </c>
      <c r="AE129" s="54" t="str">
        <f>IFERROR(SEMINOLE!$J55/SEMINOLE!$G55," ")</f>
        <v xml:space="preserve"> </v>
      </c>
      <c r="AF129" s="54">
        <f>IFERROR('SOUTH FLORIDA'!$J55/'SOUTH FLORIDA'!$G55," ")</f>
        <v>1</v>
      </c>
      <c r="AG129" s="54">
        <f>IFERROR(TALLAHASSEE!$J55/TALLAHASSEE!$G55," ")</f>
        <v>1</v>
      </c>
      <c r="AH129" s="54" t="str">
        <f>IFERROR(VALENCIA!$J55/VALENCIA!$G55," ")</f>
        <v xml:space="preserve"> </v>
      </c>
      <c r="AI129" s="54">
        <f>IFERROR('System Summary'!$J55/'System Summary'!$G55," ")</f>
        <v>0.9691718490895409</v>
      </c>
    </row>
    <row r="130" spans="1:35" ht="15.75" x14ac:dyDescent="0.25">
      <c r="A130" s="10"/>
      <c r="B130" s="10"/>
      <c r="C130" s="11" t="s">
        <v>110</v>
      </c>
      <c r="D130" s="10"/>
      <c r="E130" s="10"/>
      <c r="F130" s="10" t="s">
        <v>111</v>
      </c>
      <c r="G130" s="54" t="str">
        <f>IFERROR(EASTERN!J56/EASTERN!G56," ")</f>
        <v xml:space="preserve"> </v>
      </c>
      <c r="H130" s="54" t="str">
        <f>IFERROR(BROWARD!$J56/BROWARD!$G56," ")</f>
        <v xml:space="preserve"> </v>
      </c>
      <c r="I130" s="54">
        <f>IFERROR(CENTRAL!$J56/CENTRAL!$G56," ")</f>
        <v>1</v>
      </c>
      <c r="J130" s="54">
        <f>IFERROR(CHIPOLA!$J56/CHIPOLA!$G56," ")</f>
        <v>1</v>
      </c>
      <c r="K130" s="54">
        <f>IFERROR(DAYTONA!$J56/DAYTONA!$G56," ")</f>
        <v>0</v>
      </c>
      <c r="L130" s="54" t="str">
        <f>IFERROR(SOUTHWESTERN!$J56/SOUTHWESTERN!$G56," ")</f>
        <v xml:space="preserve"> </v>
      </c>
      <c r="M130" s="54" t="str">
        <f>IFERROR('FSC JAX'!$J56/'FSC JAX'!$G56," ")</f>
        <v xml:space="preserve"> </v>
      </c>
      <c r="N130" s="54">
        <f>IFERROR('FL KEYS'!$J56/'FL KEYS'!$G56," ")</f>
        <v>0</v>
      </c>
      <c r="O130" s="54" t="str">
        <f>IFERROR('GULF COAST'!$J56/'GULF COAST'!$G56," ")</f>
        <v xml:space="preserve"> </v>
      </c>
      <c r="P130" s="54">
        <f>IFERROR(HILLSBOROUGH!$J56/HILLSBOROUGH!$G56," ")</f>
        <v>1</v>
      </c>
      <c r="Q130" s="54" t="str">
        <f>IFERROR('INDIAN RIVER'!$J56/'INDIAN RIVER'!$G56," ")</f>
        <v xml:space="preserve"> </v>
      </c>
      <c r="R130" s="54" t="str">
        <f>IFERROR(GATEWAY!$J56/GATEWAY!$G56," ")</f>
        <v xml:space="preserve"> </v>
      </c>
      <c r="S130" s="54">
        <f>IFERROR('LAKE SUMTER'!$J56/'LAKE SUMTER'!$G56," ")</f>
        <v>1</v>
      </c>
      <c r="T130" s="54">
        <f>IFERROR('SCF MANATEE'!$J56/'SCF MANATEE'!$G56," ")</f>
        <v>0.9499997564043432</v>
      </c>
      <c r="U130" s="54">
        <f>IFERROR(MIAMI!$J56/MIAMI!$G56," ")</f>
        <v>1</v>
      </c>
      <c r="V130" s="54">
        <f>IFERROR('NORTH FLORIDA'!$J56/'NORTH FLORIDA'!$G56," ")</f>
        <v>1</v>
      </c>
      <c r="W130" s="54">
        <f>IFERROR('NORTHWEST FLORIDA'!$J56/'NORTHWEST FLORIDA'!$G56," ")</f>
        <v>1</v>
      </c>
      <c r="X130" s="54">
        <f>IFERROR('PALM BEACH'!$J56/'PALM BEACH'!$G56," ")</f>
        <v>1</v>
      </c>
      <c r="Y130" s="54">
        <f>IFERROR(PASCO!$J56/PASCO!$G56," ")</f>
        <v>1</v>
      </c>
      <c r="Z130" s="54">
        <f>IFERROR(PENSACOLA!$J56/PENSACOLA!$G56," ")</f>
        <v>1.0000000000000002</v>
      </c>
      <c r="AA130" s="54" t="str">
        <f>IFERROR(POLK!$J56/POLK!$G56," ")</f>
        <v xml:space="preserve"> </v>
      </c>
      <c r="AB130" s="54" t="str">
        <f>IFERROR('ST JOHNS'!$J56/'ST JOHNS'!$G56," ")</f>
        <v xml:space="preserve"> </v>
      </c>
      <c r="AC130" s="54">
        <f>IFERROR('ST PETE'!$J56/'ST PETE'!$G56," ")</f>
        <v>3.6888922443348411E-2</v>
      </c>
      <c r="AD130" s="54" t="str">
        <f>IFERROR('SANTA FE'!$J56/'SANTA FE'!$G56," ")</f>
        <v xml:space="preserve"> </v>
      </c>
      <c r="AE130" s="54" t="str">
        <f>IFERROR(SEMINOLE!$J56/SEMINOLE!$G56," ")</f>
        <v xml:space="preserve"> </v>
      </c>
      <c r="AF130" s="54" t="str">
        <f>IFERROR('SOUTH FLORIDA'!$J56/'SOUTH FLORIDA'!$G56," ")</f>
        <v xml:space="preserve"> </v>
      </c>
      <c r="AG130" s="54" t="str">
        <f>IFERROR(TALLAHASSEE!$J56/TALLAHASSEE!$G56," ")</f>
        <v xml:space="preserve"> </v>
      </c>
      <c r="AH130" s="54" t="str">
        <f>IFERROR(VALENCIA!$J56/VALENCIA!$G56," ")</f>
        <v xml:space="preserve"> </v>
      </c>
      <c r="AI130" s="54">
        <f>IFERROR('System Summary'!$J56/'System Summary'!$G56," ")</f>
        <v>0.83219597342493845</v>
      </c>
    </row>
    <row r="131" spans="1:35" ht="15.75" x14ac:dyDescent="0.25">
      <c r="A131" s="10"/>
      <c r="B131" s="10"/>
      <c r="C131" s="11" t="s">
        <v>112</v>
      </c>
      <c r="D131" s="10"/>
      <c r="E131" s="10"/>
      <c r="F131" s="10" t="s">
        <v>113</v>
      </c>
      <c r="G131" s="54">
        <f>IFERROR(EASTERN!J57/EASTERN!G57," ")</f>
        <v>1</v>
      </c>
      <c r="H131" s="54" t="str">
        <f>IFERROR(BROWARD!$J57/BROWARD!$G57," ")</f>
        <v xml:space="preserve"> </v>
      </c>
      <c r="I131" s="54">
        <f>IFERROR(CENTRAL!$J57/CENTRAL!$G57," ")</f>
        <v>1</v>
      </c>
      <c r="J131" s="54">
        <f>IFERROR(CHIPOLA!$J57/CHIPOLA!$G57," ")</f>
        <v>1</v>
      </c>
      <c r="K131" s="54">
        <f>IFERROR(DAYTONA!$J57/DAYTONA!$G57," ")</f>
        <v>1</v>
      </c>
      <c r="L131" s="54" t="str">
        <f>IFERROR(SOUTHWESTERN!$J57/SOUTHWESTERN!$G57," ")</f>
        <v xml:space="preserve"> </v>
      </c>
      <c r="M131" s="54" t="str">
        <f>IFERROR('FSC JAX'!$J57/'FSC JAX'!$G57," ")</f>
        <v xml:space="preserve"> </v>
      </c>
      <c r="N131" s="54" t="str">
        <f>IFERROR('FL KEYS'!$J57/'FL KEYS'!$G57," ")</f>
        <v xml:space="preserve"> </v>
      </c>
      <c r="O131" s="54" t="str">
        <f>IFERROR('GULF COAST'!$J57/'GULF COAST'!$G57," ")</f>
        <v xml:space="preserve"> </v>
      </c>
      <c r="P131" s="54" t="str">
        <f>IFERROR(HILLSBOROUGH!$J57/HILLSBOROUGH!$G57," ")</f>
        <v xml:space="preserve"> </v>
      </c>
      <c r="Q131" s="54">
        <f>IFERROR('INDIAN RIVER'!$J57/'INDIAN RIVER'!$G57," ")</f>
        <v>1</v>
      </c>
      <c r="R131" s="54" t="str">
        <f>IFERROR(GATEWAY!$J57/GATEWAY!$G57," ")</f>
        <v xml:space="preserve"> </v>
      </c>
      <c r="S131" s="54">
        <f>IFERROR('LAKE SUMTER'!$J57/'LAKE SUMTER'!$G57," ")</f>
        <v>1</v>
      </c>
      <c r="T131" s="54">
        <f>IFERROR('SCF MANATEE'!$J57/'SCF MANATEE'!$G57," ")</f>
        <v>0.95</v>
      </c>
      <c r="U131" s="54">
        <f>IFERROR(MIAMI!$J57/MIAMI!$G57," ")</f>
        <v>1</v>
      </c>
      <c r="V131" s="54" t="str">
        <f>IFERROR('NORTH FLORIDA'!$J57/'NORTH FLORIDA'!$G57," ")</f>
        <v xml:space="preserve"> </v>
      </c>
      <c r="W131" s="54">
        <f>IFERROR('NORTHWEST FLORIDA'!$J57/'NORTHWEST FLORIDA'!$G57," ")</f>
        <v>0.7</v>
      </c>
      <c r="X131" s="54" t="str">
        <f>IFERROR('PALM BEACH'!$J57/'PALM BEACH'!$G57," ")</f>
        <v xml:space="preserve"> </v>
      </c>
      <c r="Y131" s="54" t="str">
        <f>IFERROR(PASCO!$J57/PASCO!$G57," ")</f>
        <v xml:space="preserve"> </v>
      </c>
      <c r="Z131" s="54">
        <f>IFERROR(PENSACOLA!$J57/PENSACOLA!$G57," ")</f>
        <v>1.0000000000000004</v>
      </c>
      <c r="AA131" s="54" t="str">
        <f>IFERROR(POLK!$J57/POLK!$G57," ")</f>
        <v xml:space="preserve"> </v>
      </c>
      <c r="AB131" s="54" t="str">
        <f>IFERROR('ST JOHNS'!$J57/'ST JOHNS'!$G57," ")</f>
        <v xml:space="preserve"> </v>
      </c>
      <c r="AC131" s="54">
        <f>IFERROR('ST PETE'!$J57/'ST PETE'!$G57," ")</f>
        <v>0</v>
      </c>
      <c r="AD131" s="54" t="str">
        <f>IFERROR('SANTA FE'!$J57/'SANTA FE'!$G57," ")</f>
        <v xml:space="preserve"> </v>
      </c>
      <c r="AE131" s="54" t="str">
        <f>IFERROR(SEMINOLE!$J57/SEMINOLE!$G57," ")</f>
        <v xml:space="preserve"> </v>
      </c>
      <c r="AF131" s="54" t="str">
        <f>IFERROR('SOUTH FLORIDA'!$J57/'SOUTH FLORIDA'!$G57," ")</f>
        <v xml:space="preserve"> </v>
      </c>
      <c r="AG131" s="54" t="str">
        <f>IFERROR(TALLAHASSEE!$J57/TALLAHASSEE!$G57," ")</f>
        <v xml:space="preserve"> </v>
      </c>
      <c r="AH131" s="54">
        <f>IFERROR(VALENCIA!$J57/VALENCIA!$G57," ")</f>
        <v>1</v>
      </c>
      <c r="AI131" s="54">
        <f>IFERROR('System Summary'!$J57/'System Summary'!$G57," ")</f>
        <v>0.91488102766649926</v>
      </c>
    </row>
    <row r="132" spans="1:35" ht="15.75" x14ac:dyDescent="0.25">
      <c r="A132" s="10"/>
      <c r="B132" s="10"/>
      <c r="C132" s="11" t="s">
        <v>114</v>
      </c>
      <c r="D132" s="10"/>
      <c r="E132" s="10"/>
      <c r="F132" s="10" t="s">
        <v>115</v>
      </c>
      <c r="G132" s="54" t="str">
        <f>IFERROR(EASTERN!J58/EASTERN!G58," ")</f>
        <v xml:space="preserve"> </v>
      </c>
      <c r="H132" s="54" t="str">
        <f>IFERROR(BROWARD!$J58/BROWARD!$G58," ")</f>
        <v xml:space="preserve"> </v>
      </c>
      <c r="I132" s="54" t="str">
        <f>IFERROR(CENTRAL!$J58/CENTRAL!$G58," ")</f>
        <v xml:space="preserve"> </v>
      </c>
      <c r="J132" s="54" t="str">
        <f>IFERROR(CHIPOLA!$J58/CHIPOLA!$G58," ")</f>
        <v xml:space="preserve"> </v>
      </c>
      <c r="K132" s="54" t="str">
        <f>IFERROR(DAYTONA!$J58/DAYTONA!$G58," ")</f>
        <v xml:space="preserve"> </v>
      </c>
      <c r="L132" s="54" t="str">
        <f>IFERROR(SOUTHWESTERN!$J58/SOUTHWESTERN!$G58," ")</f>
        <v xml:space="preserve"> </v>
      </c>
      <c r="M132" s="54" t="str">
        <f>IFERROR('FSC JAX'!$J58/'FSC JAX'!$G58," ")</f>
        <v xml:space="preserve"> </v>
      </c>
      <c r="N132" s="54" t="str">
        <f>IFERROR('FL KEYS'!$J58/'FL KEYS'!$G58," ")</f>
        <v xml:space="preserve"> </v>
      </c>
      <c r="O132" s="54" t="str">
        <f>IFERROR('GULF COAST'!$J58/'GULF COAST'!$G58," ")</f>
        <v xml:space="preserve"> </v>
      </c>
      <c r="P132" s="54">
        <f>IFERROR(HILLSBOROUGH!$J58/HILLSBOROUGH!$G58," ")</f>
        <v>1</v>
      </c>
      <c r="Q132" s="54" t="str">
        <f>IFERROR('INDIAN RIVER'!$J58/'INDIAN RIVER'!$G58," ")</f>
        <v xml:space="preserve"> </v>
      </c>
      <c r="R132" s="54" t="str">
        <f>IFERROR(GATEWAY!$J58/GATEWAY!$G58," ")</f>
        <v xml:space="preserve"> </v>
      </c>
      <c r="S132" s="54" t="str">
        <f>IFERROR('LAKE SUMTER'!$J58/'LAKE SUMTER'!$G58," ")</f>
        <v xml:space="preserve"> </v>
      </c>
      <c r="T132" s="54" t="str">
        <f>IFERROR('SCF MANATEE'!$J58/'SCF MANATEE'!$G58," ")</f>
        <v xml:space="preserve"> </v>
      </c>
      <c r="U132" s="54">
        <f>IFERROR(MIAMI!$J58/MIAMI!$G58," ")</f>
        <v>1</v>
      </c>
      <c r="V132" s="54" t="str">
        <f>IFERROR('NORTH FLORIDA'!$J58/'NORTH FLORIDA'!$G58," ")</f>
        <v xml:space="preserve"> </v>
      </c>
      <c r="W132" s="54" t="str">
        <f>IFERROR('NORTHWEST FLORIDA'!$J58/'NORTHWEST FLORIDA'!$G58," ")</f>
        <v xml:space="preserve"> </v>
      </c>
      <c r="X132" s="54" t="str">
        <f>IFERROR('PALM BEACH'!$J58/'PALM BEACH'!$G58," ")</f>
        <v xml:space="preserve"> </v>
      </c>
      <c r="Y132" s="54" t="str">
        <f>IFERROR(PASCO!$J58/PASCO!$G58," ")</f>
        <v xml:space="preserve"> </v>
      </c>
      <c r="Z132" s="54" t="str">
        <f>IFERROR(PENSACOLA!$J58/PENSACOLA!$G58," ")</f>
        <v xml:space="preserve"> </v>
      </c>
      <c r="AA132" s="54" t="str">
        <f>IFERROR(POLK!$J58/POLK!$G58," ")</f>
        <v xml:space="preserve"> </v>
      </c>
      <c r="AB132" s="54" t="str">
        <f>IFERROR('ST JOHNS'!$J58/'ST JOHNS'!$G58," ")</f>
        <v xml:space="preserve"> </v>
      </c>
      <c r="AC132" s="54" t="str">
        <f>IFERROR('ST PETE'!$J58/'ST PETE'!$G58," ")</f>
        <v xml:space="preserve"> </v>
      </c>
      <c r="AD132" s="54" t="str">
        <f>IFERROR('SANTA FE'!$J58/'SANTA FE'!$G58," ")</f>
        <v xml:space="preserve"> </v>
      </c>
      <c r="AE132" s="54" t="str">
        <f>IFERROR(SEMINOLE!$J58/SEMINOLE!$G58," ")</f>
        <v xml:space="preserve"> </v>
      </c>
      <c r="AF132" s="54" t="str">
        <f>IFERROR('SOUTH FLORIDA'!$J58/'SOUTH FLORIDA'!$G58," ")</f>
        <v xml:space="preserve"> </v>
      </c>
      <c r="AG132" s="54" t="str">
        <f>IFERROR(TALLAHASSEE!$J58/TALLAHASSEE!$G58," ")</f>
        <v xml:space="preserve"> </v>
      </c>
      <c r="AH132" s="54" t="str">
        <f>IFERROR(VALENCIA!$J58/VALENCIA!$G58," ")</f>
        <v xml:space="preserve"> </v>
      </c>
      <c r="AI132" s="54">
        <f>IFERROR('System Summary'!$J58/'System Summary'!$G58," ")</f>
        <v>1</v>
      </c>
    </row>
    <row r="133" spans="1:35" ht="15.75" x14ac:dyDescent="0.25">
      <c r="A133" s="10"/>
      <c r="B133" s="10"/>
      <c r="C133" s="11" t="s">
        <v>116</v>
      </c>
      <c r="D133" s="10"/>
      <c r="E133" s="10"/>
      <c r="F133" s="10" t="s">
        <v>117</v>
      </c>
      <c r="G133" s="54" t="str">
        <f>IFERROR(EASTERN!J59/EASTERN!G59," ")</f>
        <v xml:space="preserve"> </v>
      </c>
      <c r="H133" s="54" t="str">
        <f>IFERROR(BROWARD!$J59/BROWARD!$G59," ")</f>
        <v xml:space="preserve"> </v>
      </c>
      <c r="I133" s="54">
        <f>IFERROR(CENTRAL!$J59/CENTRAL!$G59," ")</f>
        <v>1</v>
      </c>
      <c r="J133" s="54">
        <f>IFERROR(CHIPOLA!$J59/CHIPOLA!$G59," ")</f>
        <v>1</v>
      </c>
      <c r="K133" s="54" t="str">
        <f>IFERROR(DAYTONA!$J59/DAYTONA!$G59," ")</f>
        <v xml:space="preserve"> </v>
      </c>
      <c r="L133" s="54" t="str">
        <f>IFERROR(SOUTHWESTERN!$J59/SOUTHWESTERN!$G59," ")</f>
        <v xml:space="preserve"> </v>
      </c>
      <c r="M133" s="54">
        <f>IFERROR('FSC JAX'!$J59/'FSC JAX'!$G59," ")</f>
        <v>1</v>
      </c>
      <c r="N133" s="54">
        <f>IFERROR('FL KEYS'!$J59/'FL KEYS'!$G59," ")</f>
        <v>0.97197852963766773</v>
      </c>
      <c r="O133" s="54" t="str">
        <f>IFERROR('GULF COAST'!$J59/'GULF COAST'!$G59," ")</f>
        <v xml:space="preserve"> </v>
      </c>
      <c r="P133" s="54">
        <f>IFERROR(HILLSBOROUGH!$J59/HILLSBOROUGH!$G59," ")</f>
        <v>1</v>
      </c>
      <c r="Q133" s="54" t="str">
        <f>IFERROR('INDIAN RIVER'!$J59/'INDIAN RIVER'!$G59," ")</f>
        <v xml:space="preserve"> </v>
      </c>
      <c r="R133" s="54" t="str">
        <f>IFERROR(GATEWAY!$J59/GATEWAY!$G59," ")</f>
        <v xml:space="preserve"> </v>
      </c>
      <c r="S133" s="54">
        <f>IFERROR('LAKE SUMTER'!$J59/'LAKE SUMTER'!$G59," ")</f>
        <v>1</v>
      </c>
      <c r="T133" s="54">
        <f>IFERROR('SCF MANATEE'!$J59/'SCF MANATEE'!$G59," ")</f>
        <v>0.95</v>
      </c>
      <c r="U133" s="54" t="str">
        <f>IFERROR(MIAMI!$J59/MIAMI!$G59," ")</f>
        <v xml:space="preserve"> </v>
      </c>
      <c r="V133" s="54">
        <f>IFERROR('NORTH FLORIDA'!$J59/'NORTH FLORIDA'!$G59," ")</f>
        <v>1</v>
      </c>
      <c r="W133" s="54" t="str">
        <f>IFERROR('NORTHWEST FLORIDA'!$J59/'NORTHWEST FLORIDA'!$G59," ")</f>
        <v xml:space="preserve"> </v>
      </c>
      <c r="X133" s="54">
        <f>IFERROR('PALM BEACH'!$J59/'PALM BEACH'!$G59," ")</f>
        <v>1</v>
      </c>
      <c r="Y133" s="54" t="str">
        <f>IFERROR(PASCO!$J59/PASCO!$G59," ")</f>
        <v xml:space="preserve"> </v>
      </c>
      <c r="Z133" s="54">
        <f>IFERROR(PENSACOLA!$J59/PENSACOLA!$G59," ")</f>
        <v>1</v>
      </c>
      <c r="AA133" s="54" t="str">
        <f>IFERROR(POLK!$J59/POLK!$G59," ")</f>
        <v xml:space="preserve"> </v>
      </c>
      <c r="AB133" s="54" t="str">
        <f>IFERROR('ST JOHNS'!$J59/'ST JOHNS'!$G59," ")</f>
        <v xml:space="preserve"> </v>
      </c>
      <c r="AC133" s="54" t="str">
        <f>IFERROR('ST PETE'!$J59/'ST PETE'!$G59," ")</f>
        <v xml:space="preserve"> </v>
      </c>
      <c r="AD133" s="54" t="str">
        <f>IFERROR('SANTA FE'!$J59/'SANTA FE'!$G59," ")</f>
        <v xml:space="preserve"> </v>
      </c>
      <c r="AE133" s="54" t="str">
        <f>IFERROR(SEMINOLE!$J59/SEMINOLE!$G59," ")</f>
        <v xml:space="preserve"> </v>
      </c>
      <c r="AF133" s="54">
        <f>IFERROR('SOUTH FLORIDA'!$J59/'SOUTH FLORIDA'!$G59," ")</f>
        <v>0</v>
      </c>
      <c r="AG133" s="54">
        <f>IFERROR(TALLAHASSEE!$J59/TALLAHASSEE!$G59," ")</f>
        <v>1</v>
      </c>
      <c r="AH133" s="54">
        <f>IFERROR(VALENCIA!$J59/VALENCIA!$G59," ")</f>
        <v>1</v>
      </c>
      <c r="AI133" s="54">
        <f>IFERROR('System Summary'!$J59/'System Summary'!$G59," ")</f>
        <v>0.99414421387207297</v>
      </c>
    </row>
    <row r="134" spans="1:35" ht="15.75" x14ac:dyDescent="0.25">
      <c r="A134" s="10"/>
      <c r="B134" s="10"/>
      <c r="C134" s="11" t="s">
        <v>118</v>
      </c>
      <c r="D134" s="10"/>
      <c r="E134" s="10"/>
      <c r="F134" s="10" t="s">
        <v>119</v>
      </c>
      <c r="G134" s="54">
        <f>IFERROR(EASTERN!J60/EASTERN!G60," ")</f>
        <v>1</v>
      </c>
      <c r="H134" s="54" t="str">
        <f>IFERROR(BROWARD!$J60/BROWARD!$G60," ")</f>
        <v xml:space="preserve"> </v>
      </c>
      <c r="I134" s="54" t="str">
        <f>IFERROR(CENTRAL!$J60/CENTRAL!$G60," ")</f>
        <v xml:space="preserve"> </v>
      </c>
      <c r="J134" s="54" t="str">
        <f>IFERROR(CHIPOLA!$J60/CHIPOLA!$G60," ")</f>
        <v xml:space="preserve"> </v>
      </c>
      <c r="K134" s="54" t="str">
        <f>IFERROR(DAYTONA!$J60/DAYTONA!$G60," ")</f>
        <v xml:space="preserve"> </v>
      </c>
      <c r="L134" s="54" t="str">
        <f>IFERROR(SOUTHWESTERN!$J60/SOUTHWESTERN!$G60," ")</f>
        <v xml:space="preserve"> </v>
      </c>
      <c r="M134" s="54">
        <f>IFERROR('FSC JAX'!$J60/'FSC JAX'!$G60," ")</f>
        <v>0</v>
      </c>
      <c r="N134" s="54" t="str">
        <f>IFERROR('FL KEYS'!$J60/'FL KEYS'!$G60," ")</f>
        <v xml:space="preserve"> </v>
      </c>
      <c r="O134" s="54">
        <f>IFERROR('GULF COAST'!$J60/'GULF COAST'!$G60," ")</f>
        <v>1</v>
      </c>
      <c r="P134" s="54">
        <f>IFERROR(HILLSBOROUGH!$J60/HILLSBOROUGH!$G60," ")</f>
        <v>1</v>
      </c>
      <c r="Q134" s="54" t="str">
        <f>IFERROR('INDIAN RIVER'!$J60/'INDIAN RIVER'!$G60," ")</f>
        <v xml:space="preserve"> </v>
      </c>
      <c r="R134" s="54" t="str">
        <f>IFERROR(GATEWAY!$J60/GATEWAY!$G60," ")</f>
        <v xml:space="preserve"> </v>
      </c>
      <c r="S134" s="54">
        <f>IFERROR('LAKE SUMTER'!$J60/'LAKE SUMTER'!$G60," ")</f>
        <v>1</v>
      </c>
      <c r="T134" s="54">
        <f>IFERROR('SCF MANATEE'!$J60/'SCF MANATEE'!$G60," ")</f>
        <v>0.95000377488276899</v>
      </c>
      <c r="U134" s="54">
        <f>IFERROR(MIAMI!$J60/MIAMI!$G60," ")</f>
        <v>0</v>
      </c>
      <c r="V134" s="54" t="str">
        <f>IFERROR('NORTH FLORIDA'!$J60/'NORTH FLORIDA'!$G60," ")</f>
        <v xml:space="preserve"> </v>
      </c>
      <c r="W134" s="54" t="str">
        <f>IFERROR('NORTHWEST FLORIDA'!$J60/'NORTHWEST FLORIDA'!$G60," ")</f>
        <v xml:space="preserve"> </v>
      </c>
      <c r="X134" s="54">
        <f>IFERROR('PALM BEACH'!$J60/'PALM BEACH'!$G60," ")</f>
        <v>1</v>
      </c>
      <c r="Y134" s="54">
        <f>IFERROR(PASCO!$J60/PASCO!$G60," ")</f>
        <v>1</v>
      </c>
      <c r="Z134" s="54">
        <f>IFERROR(PENSACOLA!$J60/PENSACOLA!$G60," ")</f>
        <v>1</v>
      </c>
      <c r="AA134" s="54" t="str">
        <f>IFERROR(POLK!$J60/POLK!$G60," ")</f>
        <v xml:space="preserve"> </v>
      </c>
      <c r="AB134" s="54" t="str">
        <f>IFERROR('ST JOHNS'!$J60/'ST JOHNS'!$G60," ")</f>
        <v xml:space="preserve"> </v>
      </c>
      <c r="AC134" s="54" t="str">
        <f>IFERROR('ST PETE'!$J60/'ST PETE'!$G60," ")</f>
        <v xml:space="preserve"> </v>
      </c>
      <c r="AD134" s="54">
        <f>IFERROR('SANTA FE'!$J60/'SANTA FE'!$G60," ")</f>
        <v>0</v>
      </c>
      <c r="AE134" s="54">
        <f>IFERROR(SEMINOLE!$J60/SEMINOLE!$G60," ")</f>
        <v>1</v>
      </c>
      <c r="AF134" s="54">
        <f>IFERROR('SOUTH FLORIDA'!$J60/'SOUTH FLORIDA'!$G60," ")</f>
        <v>0</v>
      </c>
      <c r="AG134" s="54" t="str">
        <f>IFERROR(TALLAHASSEE!$J60/TALLAHASSEE!$G60," ")</f>
        <v xml:space="preserve"> </v>
      </c>
      <c r="AH134" s="54" t="str">
        <f>IFERROR(VALENCIA!$J60/VALENCIA!$G60," ")</f>
        <v xml:space="preserve"> </v>
      </c>
      <c r="AI134" s="54">
        <f>IFERROR('System Summary'!$J60/'System Summary'!$G60," ")</f>
        <v>0.73890849003713677</v>
      </c>
    </row>
    <row r="135" spans="1:35" ht="15.75" x14ac:dyDescent="0.25">
      <c r="A135" s="10"/>
      <c r="B135" s="10"/>
      <c r="C135" s="11" t="s">
        <v>120</v>
      </c>
      <c r="D135" s="10"/>
      <c r="E135" s="10"/>
      <c r="F135" s="10" t="s">
        <v>121</v>
      </c>
      <c r="G135" s="54">
        <f>IFERROR(EASTERN!J61/EASTERN!G61," ")</f>
        <v>1</v>
      </c>
      <c r="H135" s="54" t="str">
        <f>IFERROR(BROWARD!$J61/BROWARD!$G61," ")</f>
        <v xml:space="preserve"> </v>
      </c>
      <c r="I135" s="54">
        <f>IFERROR(CENTRAL!$J61/CENTRAL!$G61," ")</f>
        <v>1</v>
      </c>
      <c r="J135" s="54">
        <f>IFERROR(CHIPOLA!$J61/CHIPOLA!$G61," ")</f>
        <v>0</v>
      </c>
      <c r="K135" s="54">
        <f>IFERROR(DAYTONA!$J61/DAYTONA!$G61," ")</f>
        <v>1</v>
      </c>
      <c r="L135" s="54" t="str">
        <f>IFERROR(SOUTHWESTERN!$J61/SOUTHWESTERN!$G61," ")</f>
        <v xml:space="preserve"> </v>
      </c>
      <c r="M135" s="54">
        <f>IFERROR('FSC JAX'!$J61/'FSC JAX'!$G61," ")</f>
        <v>1</v>
      </c>
      <c r="N135" s="54" t="str">
        <f>IFERROR('FL KEYS'!$J61/'FL KEYS'!$G61," ")</f>
        <v xml:space="preserve"> </v>
      </c>
      <c r="O135" s="54">
        <f>IFERROR('GULF COAST'!$J61/'GULF COAST'!$G61," ")</f>
        <v>0</v>
      </c>
      <c r="P135" s="54" t="str">
        <f>IFERROR(HILLSBOROUGH!$J61/HILLSBOROUGH!$G61," ")</f>
        <v xml:space="preserve"> </v>
      </c>
      <c r="Q135" s="54">
        <f>IFERROR('INDIAN RIVER'!$J61/'INDIAN RIVER'!$G61," ")</f>
        <v>0</v>
      </c>
      <c r="R135" s="54" t="str">
        <f>IFERROR(GATEWAY!$J61/GATEWAY!$G61," ")</f>
        <v xml:space="preserve"> </v>
      </c>
      <c r="S135" s="54">
        <f>IFERROR('LAKE SUMTER'!$J61/'LAKE SUMTER'!$G61," ")</f>
        <v>0</v>
      </c>
      <c r="T135" s="54">
        <f>IFERROR('SCF MANATEE'!$J61/'SCF MANATEE'!$G61," ")</f>
        <v>0.5</v>
      </c>
      <c r="U135" s="54">
        <f>IFERROR(MIAMI!$J61/MIAMI!$G61," ")</f>
        <v>0</v>
      </c>
      <c r="V135" s="54">
        <f>IFERROR('NORTH FLORIDA'!$J61/'NORTH FLORIDA'!$G61," ")</f>
        <v>1</v>
      </c>
      <c r="W135" s="54">
        <f>IFERROR('NORTHWEST FLORIDA'!$J61/'NORTHWEST FLORIDA'!$G61," ")</f>
        <v>1</v>
      </c>
      <c r="X135" s="54">
        <f>IFERROR('PALM BEACH'!$J61/'PALM BEACH'!$G61," ")</f>
        <v>1</v>
      </c>
      <c r="Y135" s="54">
        <f>IFERROR(PASCO!$J61/PASCO!$G61," ")</f>
        <v>0</v>
      </c>
      <c r="Z135" s="54">
        <f>IFERROR(PENSACOLA!$J61/PENSACOLA!$G61," ")</f>
        <v>0</v>
      </c>
      <c r="AA135" s="54">
        <f>IFERROR(POLK!$J61/POLK!$G61," ")</f>
        <v>0</v>
      </c>
      <c r="AB135" s="54" t="str">
        <f>IFERROR('ST JOHNS'!$J61/'ST JOHNS'!$G61," ")</f>
        <v xml:space="preserve"> </v>
      </c>
      <c r="AC135" s="54">
        <f>IFERROR('ST PETE'!$J61/'ST PETE'!$G61," ")</f>
        <v>0</v>
      </c>
      <c r="AD135" s="54">
        <f>IFERROR('SANTA FE'!$J61/'SANTA FE'!$G61," ")</f>
        <v>0</v>
      </c>
      <c r="AE135" s="54">
        <f>IFERROR(SEMINOLE!$J61/SEMINOLE!$G61," ")</f>
        <v>0</v>
      </c>
      <c r="AF135" s="54">
        <f>IFERROR('SOUTH FLORIDA'!$J61/'SOUTH FLORIDA'!$G61," ")</f>
        <v>0</v>
      </c>
      <c r="AG135" s="54">
        <f>IFERROR(TALLAHASSEE!$J61/TALLAHASSEE!$G61," ")</f>
        <v>1</v>
      </c>
      <c r="AH135" s="54">
        <f>IFERROR(VALENCIA!$J61/VALENCIA!$G61," ")</f>
        <v>0</v>
      </c>
      <c r="AI135" s="54">
        <f>IFERROR('System Summary'!$J61/'System Summary'!$G61," ")</f>
        <v>0.50636664282007593</v>
      </c>
    </row>
    <row r="136" spans="1:35" ht="15.75" x14ac:dyDescent="0.25">
      <c r="A136" s="10"/>
      <c r="B136" s="10"/>
      <c r="C136" s="11" t="s">
        <v>122</v>
      </c>
      <c r="D136" s="10"/>
      <c r="E136" s="10"/>
      <c r="F136" s="10" t="s">
        <v>123</v>
      </c>
      <c r="G136" s="54">
        <f>IFERROR(EASTERN!J62/EASTERN!G62," ")</f>
        <v>1</v>
      </c>
      <c r="H136" s="54">
        <f>IFERROR(BROWARD!$J62/BROWARD!$G62," ")</f>
        <v>0.23850269416043107</v>
      </c>
      <c r="I136" s="54">
        <f>IFERROR(CENTRAL!$J62/CENTRAL!$G62," ")</f>
        <v>1</v>
      </c>
      <c r="J136" s="54">
        <f>IFERROR(CHIPOLA!$J62/CHIPOLA!$G62," ")</f>
        <v>1</v>
      </c>
      <c r="K136" s="54">
        <f>IFERROR(DAYTONA!$J62/DAYTONA!$G62," ")</f>
        <v>1</v>
      </c>
      <c r="L136" s="54">
        <f>IFERROR(SOUTHWESTERN!$J62/SOUTHWESTERN!$G62," ")</f>
        <v>0.92729046640418566</v>
      </c>
      <c r="M136" s="54">
        <f>IFERROR('FSC JAX'!$J62/'FSC JAX'!$G62," ")</f>
        <v>1</v>
      </c>
      <c r="N136" s="54" t="str">
        <f>IFERROR('FL KEYS'!$J62/'FL KEYS'!$G62," ")</f>
        <v xml:space="preserve"> </v>
      </c>
      <c r="O136" s="54">
        <f>IFERROR('GULF COAST'!$J62/'GULF COAST'!$G62," ")</f>
        <v>1</v>
      </c>
      <c r="P136" s="54" t="str">
        <f>IFERROR(HILLSBOROUGH!$J62/HILLSBOROUGH!$G62," ")</f>
        <v xml:space="preserve"> </v>
      </c>
      <c r="Q136" s="54" t="str">
        <f>IFERROR('INDIAN RIVER'!$J62/'INDIAN RIVER'!$G62," ")</f>
        <v xml:space="preserve"> </v>
      </c>
      <c r="R136" s="54">
        <f>IFERROR(GATEWAY!$J62/GATEWAY!$G62," ")</f>
        <v>1</v>
      </c>
      <c r="S136" s="54">
        <f>IFERROR('LAKE SUMTER'!$J62/'LAKE SUMTER'!$G62," ")</f>
        <v>1</v>
      </c>
      <c r="T136" s="54">
        <f>IFERROR('SCF MANATEE'!$J62/'SCF MANATEE'!$G62," ")</f>
        <v>0.949999996483468</v>
      </c>
      <c r="U136" s="54">
        <f>IFERROR(MIAMI!$J62/MIAMI!$G62," ")</f>
        <v>1</v>
      </c>
      <c r="V136" s="54" t="str">
        <f>IFERROR('NORTH FLORIDA'!$J62/'NORTH FLORIDA'!$G62," ")</f>
        <v xml:space="preserve"> </v>
      </c>
      <c r="W136" s="54">
        <f>IFERROR('NORTHWEST FLORIDA'!$J62/'NORTHWEST FLORIDA'!$G62," ")</f>
        <v>1</v>
      </c>
      <c r="X136" s="54" t="str">
        <f>IFERROR('PALM BEACH'!$J62/'PALM BEACH'!$G62," ")</f>
        <v xml:space="preserve"> </v>
      </c>
      <c r="Y136" s="54">
        <f>IFERROR(PASCO!$J62/PASCO!$G62," ")</f>
        <v>1</v>
      </c>
      <c r="Z136" s="54">
        <f>IFERROR(PENSACOLA!$J62/PENSACOLA!$G62," ")</f>
        <v>1</v>
      </c>
      <c r="AA136" s="54">
        <f>IFERROR(POLK!$J62/POLK!$G62," ")</f>
        <v>1</v>
      </c>
      <c r="AB136" s="54" t="str">
        <f>IFERROR('ST JOHNS'!$J62/'ST JOHNS'!$G62," ")</f>
        <v xml:space="preserve"> </v>
      </c>
      <c r="AC136" s="54">
        <f>IFERROR('ST PETE'!$J62/'ST PETE'!$G62," ")</f>
        <v>1</v>
      </c>
      <c r="AD136" s="54">
        <f>IFERROR('SANTA FE'!$J62/'SANTA FE'!$G62," ")</f>
        <v>1</v>
      </c>
      <c r="AE136" s="54">
        <f>IFERROR(SEMINOLE!$J62/SEMINOLE!$G62," ")</f>
        <v>0.92570409312927748</v>
      </c>
      <c r="AF136" s="54">
        <f>IFERROR('SOUTH FLORIDA'!$J62/'SOUTH FLORIDA'!$G62," ")</f>
        <v>0</v>
      </c>
      <c r="AG136" s="54" t="str">
        <f>IFERROR(TALLAHASSEE!$J62/TALLAHASSEE!$G62," ")</f>
        <v xml:space="preserve"> </v>
      </c>
      <c r="AH136" s="54">
        <f>IFERROR(VALENCIA!$J62/VALENCIA!$G62," ")</f>
        <v>1</v>
      </c>
      <c r="AI136" s="54">
        <f>IFERROR('System Summary'!$J62/'System Summary'!$G62," ")</f>
        <v>0.97084519156362925</v>
      </c>
    </row>
    <row r="137" spans="1:35" ht="15.75" x14ac:dyDescent="0.25">
      <c r="A137" s="10"/>
      <c r="B137" s="10"/>
      <c r="C137" s="11" t="s">
        <v>124</v>
      </c>
      <c r="D137" s="10"/>
      <c r="E137" s="10"/>
      <c r="F137" s="10" t="s">
        <v>125</v>
      </c>
      <c r="G137" s="54">
        <f>IFERROR(EASTERN!J63/EASTERN!G63," ")</f>
        <v>1</v>
      </c>
      <c r="H137" s="54" t="str">
        <f>IFERROR(BROWARD!$J63/BROWARD!$G63," ")</f>
        <v xml:space="preserve"> </v>
      </c>
      <c r="I137" s="54" t="str">
        <f>IFERROR(CENTRAL!$J63/CENTRAL!$G63," ")</f>
        <v xml:space="preserve"> </v>
      </c>
      <c r="J137" s="54">
        <f>IFERROR(CHIPOLA!$J63/CHIPOLA!$G63," ")</f>
        <v>1</v>
      </c>
      <c r="K137" s="54">
        <f>IFERROR(DAYTONA!$J63/DAYTONA!$G63," ")</f>
        <v>1</v>
      </c>
      <c r="L137" s="54">
        <f>IFERROR(SOUTHWESTERN!$J63/SOUTHWESTERN!$G63," ")</f>
        <v>1</v>
      </c>
      <c r="M137" s="54">
        <f>IFERROR('FSC JAX'!$J63/'FSC JAX'!$G63," ")</f>
        <v>1</v>
      </c>
      <c r="N137" s="54" t="str">
        <f>IFERROR('FL KEYS'!$J63/'FL KEYS'!$G63," ")</f>
        <v xml:space="preserve"> </v>
      </c>
      <c r="O137" s="54">
        <f>IFERROR('GULF COAST'!$J63/'GULF COAST'!$G63," ")</f>
        <v>1</v>
      </c>
      <c r="P137" s="54" t="str">
        <f>IFERROR(HILLSBOROUGH!$J63/HILLSBOROUGH!$G63," ")</f>
        <v xml:space="preserve"> </v>
      </c>
      <c r="Q137" s="54" t="str">
        <f>IFERROR('INDIAN RIVER'!$J63/'INDIAN RIVER'!$G63," ")</f>
        <v xml:space="preserve"> </v>
      </c>
      <c r="R137" s="54">
        <f>IFERROR(GATEWAY!$J63/GATEWAY!$G63," ")</f>
        <v>1</v>
      </c>
      <c r="S137" s="54">
        <f>IFERROR('LAKE SUMTER'!$J63/'LAKE SUMTER'!$G63," ")</f>
        <v>1</v>
      </c>
      <c r="T137" s="54">
        <f>IFERROR('SCF MANATEE'!$J63/'SCF MANATEE'!$G63," ")</f>
        <v>1</v>
      </c>
      <c r="U137" s="54">
        <f>IFERROR(MIAMI!$J63/MIAMI!$G63," ")</f>
        <v>1</v>
      </c>
      <c r="V137" s="54">
        <f>IFERROR('NORTH FLORIDA'!$J63/'NORTH FLORIDA'!$G63," ")</f>
        <v>1</v>
      </c>
      <c r="W137" s="54" t="str">
        <f>IFERROR('NORTHWEST FLORIDA'!$J63/'NORTHWEST FLORIDA'!$G63," ")</f>
        <v xml:space="preserve"> </v>
      </c>
      <c r="X137" s="54">
        <f>IFERROR('PALM BEACH'!$J63/'PALM BEACH'!$G63," ")</f>
        <v>1</v>
      </c>
      <c r="Y137" s="54">
        <f>IFERROR(PASCO!$J63/PASCO!$G63," ")</f>
        <v>1</v>
      </c>
      <c r="Z137" s="54">
        <f>IFERROR(PENSACOLA!$J63/PENSACOLA!$G63," ")</f>
        <v>1</v>
      </c>
      <c r="AA137" s="54">
        <f>IFERROR(POLK!$J63/POLK!$G63," ")</f>
        <v>1</v>
      </c>
      <c r="AB137" s="54" t="str">
        <f>IFERROR('ST JOHNS'!$J63/'ST JOHNS'!$G63," ")</f>
        <v xml:space="preserve"> </v>
      </c>
      <c r="AC137" s="54">
        <f>IFERROR('ST PETE'!$J63/'ST PETE'!$G63," ")</f>
        <v>1</v>
      </c>
      <c r="AD137" s="54" t="str">
        <f>IFERROR('SANTA FE'!$J63/'SANTA FE'!$G63," ")</f>
        <v xml:space="preserve"> </v>
      </c>
      <c r="AE137" s="54">
        <f>IFERROR(SEMINOLE!$J63/SEMINOLE!$G63," ")</f>
        <v>1</v>
      </c>
      <c r="AF137" s="54">
        <f>IFERROR('SOUTH FLORIDA'!$J63/'SOUTH FLORIDA'!$G63," ")</f>
        <v>1</v>
      </c>
      <c r="AG137" s="54" t="str">
        <f>IFERROR(TALLAHASSEE!$J63/TALLAHASSEE!$G63," ")</f>
        <v xml:space="preserve"> </v>
      </c>
      <c r="AH137" s="54" t="str">
        <f>IFERROR(VALENCIA!$J63/VALENCIA!$G63," ")</f>
        <v xml:space="preserve"> </v>
      </c>
      <c r="AI137" s="54">
        <f>IFERROR('System Summary'!$J63/'System Summary'!$G63," ")</f>
        <v>1</v>
      </c>
    </row>
    <row r="138" spans="1:35" ht="15.75" x14ac:dyDescent="0.25">
      <c r="A138" s="10"/>
      <c r="B138" s="10" t="s">
        <v>126</v>
      </c>
      <c r="C138" s="11"/>
      <c r="D138" s="10"/>
      <c r="E138" s="10" t="s">
        <v>127</v>
      </c>
      <c r="F138" s="10"/>
      <c r="G138" s="54" t="str">
        <f>IFERROR(EASTERN!J64/EASTERN!G64," ")</f>
        <v xml:space="preserve"> </v>
      </c>
      <c r="H138" s="54" t="str">
        <f>IFERROR(BROWARD!$J64/BROWARD!$G64," ")</f>
        <v xml:space="preserve"> </v>
      </c>
      <c r="I138" s="54" t="str">
        <f>IFERROR(CENTRAL!$J64/CENTRAL!$G64," ")</f>
        <v xml:space="preserve"> </v>
      </c>
      <c r="J138" s="54" t="str">
        <f>IFERROR(CHIPOLA!$J64/CHIPOLA!$G64," ")</f>
        <v xml:space="preserve"> </v>
      </c>
      <c r="K138" s="54" t="str">
        <f>IFERROR(DAYTONA!$J64/DAYTONA!$G64," ")</f>
        <v xml:space="preserve"> </v>
      </c>
      <c r="L138" s="54" t="str">
        <f>IFERROR(SOUTHWESTERN!$J64/SOUTHWESTERN!$G64," ")</f>
        <v xml:space="preserve"> </v>
      </c>
      <c r="M138" s="54" t="str">
        <f>IFERROR('FSC JAX'!$J64/'FSC JAX'!$G64," ")</f>
        <v xml:space="preserve"> </v>
      </c>
      <c r="N138" s="54" t="str">
        <f>IFERROR('FL KEYS'!$J64/'FL KEYS'!$G64," ")</f>
        <v xml:space="preserve"> </v>
      </c>
      <c r="O138" s="54" t="str">
        <f>IFERROR('GULF COAST'!$J64/'GULF COAST'!$G64," ")</f>
        <v xml:space="preserve"> </v>
      </c>
      <c r="P138" s="54" t="str">
        <f>IFERROR(HILLSBOROUGH!$J64/HILLSBOROUGH!$G64," ")</f>
        <v xml:space="preserve"> </v>
      </c>
      <c r="Q138" s="54" t="str">
        <f>IFERROR('INDIAN RIVER'!$J64/'INDIAN RIVER'!$G64," ")</f>
        <v xml:space="preserve"> </v>
      </c>
      <c r="R138" s="54" t="str">
        <f>IFERROR(GATEWAY!$J64/GATEWAY!$G64," ")</f>
        <v xml:space="preserve"> </v>
      </c>
      <c r="S138" s="54" t="str">
        <f>IFERROR('LAKE SUMTER'!$J64/'LAKE SUMTER'!$G64," ")</f>
        <v xml:space="preserve"> </v>
      </c>
      <c r="T138" s="54" t="str">
        <f>IFERROR('SCF MANATEE'!$J64/'SCF MANATEE'!$G64," ")</f>
        <v xml:space="preserve"> </v>
      </c>
      <c r="U138" s="54" t="str">
        <f>IFERROR(MIAMI!$J64/MIAMI!$G64," ")</f>
        <v xml:space="preserve"> </v>
      </c>
      <c r="V138" s="54" t="str">
        <f>IFERROR('NORTH FLORIDA'!$J64/'NORTH FLORIDA'!$G64," ")</f>
        <v xml:space="preserve"> </v>
      </c>
      <c r="W138" s="54" t="str">
        <f>IFERROR('NORTHWEST FLORIDA'!$J64/'NORTHWEST FLORIDA'!$G64," ")</f>
        <v xml:space="preserve"> </v>
      </c>
      <c r="X138" s="54" t="str">
        <f>IFERROR('PALM BEACH'!$J64/'PALM BEACH'!$G64," ")</f>
        <v xml:space="preserve"> </v>
      </c>
      <c r="Y138" s="54" t="str">
        <f>IFERROR(PASCO!$J64/PASCO!$G64," ")</f>
        <v xml:space="preserve"> </v>
      </c>
      <c r="Z138" s="54" t="str">
        <f>IFERROR(PENSACOLA!$J64/PENSACOLA!$G64," ")</f>
        <v xml:space="preserve"> </v>
      </c>
      <c r="AA138" s="54" t="str">
        <f>IFERROR(POLK!$J64/POLK!$G64," ")</f>
        <v xml:space="preserve"> </v>
      </c>
      <c r="AB138" s="54" t="str">
        <f>IFERROR('ST JOHNS'!$J64/'ST JOHNS'!$G64," ")</f>
        <v xml:space="preserve"> </v>
      </c>
      <c r="AC138" s="54" t="str">
        <f>IFERROR('ST PETE'!$J64/'ST PETE'!$G64," ")</f>
        <v xml:space="preserve"> </v>
      </c>
      <c r="AD138" s="54" t="str">
        <f>IFERROR('SANTA FE'!$J64/'SANTA FE'!$G64," ")</f>
        <v xml:space="preserve"> </v>
      </c>
      <c r="AE138" s="54" t="str">
        <f>IFERROR(SEMINOLE!$J64/SEMINOLE!$G64," ")</f>
        <v xml:space="preserve"> </v>
      </c>
      <c r="AF138" s="54" t="str">
        <f>IFERROR('SOUTH FLORIDA'!$J64/'SOUTH FLORIDA'!$G64," ")</f>
        <v xml:space="preserve"> </v>
      </c>
      <c r="AG138" s="54" t="str">
        <f>IFERROR(TALLAHASSEE!$J64/TALLAHASSEE!$G64," ")</f>
        <v xml:space="preserve"> </v>
      </c>
      <c r="AH138" s="54" t="str">
        <f>IFERROR(VALENCIA!$J64/VALENCIA!$G64," ")</f>
        <v xml:space="preserve"> </v>
      </c>
      <c r="AI138" s="54" t="str">
        <f>IFERROR('System Summary'!$J64/'System Summary'!$G64," ")</f>
        <v xml:space="preserve"> </v>
      </c>
    </row>
    <row r="139" spans="1:35" ht="15.75" x14ac:dyDescent="0.25">
      <c r="A139" s="10"/>
      <c r="B139" s="10" t="s">
        <v>128</v>
      </c>
      <c r="C139" s="11"/>
      <c r="D139" s="10"/>
      <c r="E139" s="10" t="s">
        <v>127</v>
      </c>
      <c r="F139" s="10"/>
      <c r="G139" s="54" t="str">
        <f>IFERROR(EASTERN!J65/EASTERN!G65," ")</f>
        <v xml:space="preserve"> </v>
      </c>
      <c r="H139" s="54" t="str">
        <f>IFERROR(BROWARD!$J65/BROWARD!$G65," ")</f>
        <v xml:space="preserve"> </v>
      </c>
      <c r="I139" s="54" t="str">
        <f>IFERROR(CENTRAL!$J65/CENTRAL!$G65," ")</f>
        <v xml:space="preserve"> </v>
      </c>
      <c r="J139" s="54" t="str">
        <f>IFERROR(CHIPOLA!$J65/CHIPOLA!$G65," ")</f>
        <v xml:space="preserve"> </v>
      </c>
      <c r="K139" s="54" t="str">
        <f>IFERROR(DAYTONA!$J65/DAYTONA!$G65," ")</f>
        <v xml:space="preserve"> </v>
      </c>
      <c r="L139" s="54" t="str">
        <f>IFERROR(SOUTHWESTERN!$J65/SOUTHWESTERN!$G65," ")</f>
        <v xml:space="preserve"> </v>
      </c>
      <c r="M139" s="54" t="str">
        <f>IFERROR('FSC JAX'!$J65/'FSC JAX'!$G65," ")</f>
        <v xml:space="preserve"> </v>
      </c>
      <c r="N139" s="54" t="str">
        <f>IFERROR('FL KEYS'!$J65/'FL KEYS'!$G65," ")</f>
        <v xml:space="preserve"> </v>
      </c>
      <c r="O139" s="54" t="str">
        <f>IFERROR('GULF COAST'!$J65/'GULF COAST'!$G65," ")</f>
        <v xml:space="preserve"> </v>
      </c>
      <c r="P139" s="54" t="str">
        <f>IFERROR(HILLSBOROUGH!$J65/HILLSBOROUGH!$G65," ")</f>
        <v xml:space="preserve"> </v>
      </c>
      <c r="Q139" s="54" t="str">
        <f>IFERROR('INDIAN RIVER'!$J65/'INDIAN RIVER'!$G65," ")</f>
        <v xml:space="preserve"> </v>
      </c>
      <c r="R139" s="54" t="str">
        <f>IFERROR(GATEWAY!$J65/GATEWAY!$G65," ")</f>
        <v xml:space="preserve"> </v>
      </c>
      <c r="S139" s="54" t="str">
        <f>IFERROR('LAKE SUMTER'!$J65/'LAKE SUMTER'!$G65," ")</f>
        <v xml:space="preserve"> </v>
      </c>
      <c r="T139" s="54" t="str">
        <f>IFERROR('SCF MANATEE'!$J65/'SCF MANATEE'!$G65," ")</f>
        <v xml:space="preserve"> </v>
      </c>
      <c r="U139" s="54" t="str">
        <f>IFERROR(MIAMI!$J65/MIAMI!$G65," ")</f>
        <v xml:space="preserve"> </v>
      </c>
      <c r="V139" s="54" t="str">
        <f>IFERROR('NORTH FLORIDA'!$J65/'NORTH FLORIDA'!$G65," ")</f>
        <v xml:space="preserve"> </v>
      </c>
      <c r="W139" s="54" t="str">
        <f>IFERROR('NORTHWEST FLORIDA'!$J65/'NORTHWEST FLORIDA'!$G65," ")</f>
        <v xml:space="preserve"> </v>
      </c>
      <c r="X139" s="54" t="str">
        <f>IFERROR('PALM BEACH'!$J65/'PALM BEACH'!$G65," ")</f>
        <v xml:space="preserve"> </v>
      </c>
      <c r="Y139" s="54" t="str">
        <f>IFERROR(PASCO!$J65/PASCO!$G65," ")</f>
        <v xml:space="preserve"> </v>
      </c>
      <c r="Z139" s="54" t="str">
        <f>IFERROR(PENSACOLA!$J65/PENSACOLA!$G65," ")</f>
        <v xml:space="preserve"> </v>
      </c>
      <c r="AA139" s="54" t="str">
        <f>IFERROR(POLK!$J65/POLK!$G65," ")</f>
        <v xml:space="preserve"> </v>
      </c>
      <c r="AB139" s="54" t="str">
        <f>IFERROR('ST JOHNS'!$J65/'ST JOHNS'!$G65," ")</f>
        <v xml:space="preserve"> </v>
      </c>
      <c r="AC139" s="54" t="str">
        <f>IFERROR('ST PETE'!$J65/'ST PETE'!$G65," ")</f>
        <v xml:space="preserve"> </v>
      </c>
      <c r="AD139" s="54" t="str">
        <f>IFERROR('SANTA FE'!$J65/'SANTA FE'!$G65," ")</f>
        <v xml:space="preserve"> </v>
      </c>
      <c r="AE139" s="54" t="str">
        <f>IFERROR(SEMINOLE!$J65/SEMINOLE!$G65," ")</f>
        <v xml:space="preserve"> </v>
      </c>
      <c r="AF139" s="54" t="str">
        <f>IFERROR('SOUTH FLORIDA'!$J65/'SOUTH FLORIDA'!$G65," ")</f>
        <v xml:space="preserve"> </v>
      </c>
      <c r="AG139" s="54" t="str">
        <f>IFERROR(TALLAHASSEE!$J65/TALLAHASSEE!$G65," ")</f>
        <v xml:space="preserve"> </v>
      </c>
      <c r="AH139" s="54" t="str">
        <f>IFERROR(VALENCIA!$J65/VALENCIA!$G65," ")</f>
        <v xml:space="preserve"> </v>
      </c>
      <c r="AI139" s="54" t="str">
        <f>IFERROR('System Summary'!$J65/'System Summary'!$G65," ")</f>
        <v xml:space="preserve"> </v>
      </c>
    </row>
    <row r="140" spans="1:35" ht="15.75" x14ac:dyDescent="0.25">
      <c r="A140" s="10"/>
      <c r="B140" s="10" t="s">
        <v>129</v>
      </c>
      <c r="C140" s="11"/>
      <c r="D140" s="10"/>
      <c r="E140" s="10" t="s">
        <v>130</v>
      </c>
      <c r="F140" s="10"/>
      <c r="G140" s="54" t="str">
        <f>IFERROR(EASTERN!J66/EASTERN!G66," ")</f>
        <v xml:space="preserve"> </v>
      </c>
      <c r="H140" s="54">
        <f>IFERROR(BROWARD!$J66/BROWARD!$G66," ")</f>
        <v>0.6533118944043631</v>
      </c>
      <c r="I140" s="54">
        <f>IFERROR(CENTRAL!$J66/CENTRAL!$G66," ")</f>
        <v>0</v>
      </c>
      <c r="J140" s="54" t="str">
        <f>IFERROR(CHIPOLA!$J66/CHIPOLA!$G66," ")</f>
        <v xml:space="preserve"> </v>
      </c>
      <c r="K140" s="54" t="str">
        <f>IFERROR(DAYTONA!$J66/DAYTONA!$G66," ")</f>
        <v xml:space="preserve"> </v>
      </c>
      <c r="L140" s="54" t="str">
        <f>IFERROR(SOUTHWESTERN!$J66/SOUTHWESTERN!$G66," ")</f>
        <v xml:space="preserve"> </v>
      </c>
      <c r="M140" s="54" t="str">
        <f>IFERROR('FSC JAX'!$J66/'FSC JAX'!$G66," ")</f>
        <v xml:space="preserve"> </v>
      </c>
      <c r="N140" s="54" t="str">
        <f>IFERROR('FL KEYS'!$J66/'FL KEYS'!$G66," ")</f>
        <v xml:space="preserve"> </v>
      </c>
      <c r="O140" s="54" t="str">
        <f>IFERROR('GULF COAST'!$J66/'GULF COAST'!$G66," ")</f>
        <v xml:space="preserve"> </v>
      </c>
      <c r="P140" s="54">
        <f>IFERROR(HILLSBOROUGH!$J66/HILLSBOROUGH!$G66," ")</f>
        <v>0</v>
      </c>
      <c r="Q140" s="54" t="str">
        <f>IFERROR('INDIAN RIVER'!$J66/'INDIAN RIVER'!$G66," ")</f>
        <v xml:space="preserve"> </v>
      </c>
      <c r="R140" s="54" t="str">
        <f>IFERROR(GATEWAY!$J66/GATEWAY!$G66," ")</f>
        <v xml:space="preserve"> </v>
      </c>
      <c r="S140" s="54" t="str">
        <f>IFERROR('LAKE SUMTER'!$J66/'LAKE SUMTER'!$G66," ")</f>
        <v xml:space="preserve"> </v>
      </c>
      <c r="T140" s="54" t="str">
        <f>IFERROR('SCF MANATEE'!$J66/'SCF MANATEE'!$G66," ")</f>
        <v xml:space="preserve"> </v>
      </c>
      <c r="U140" s="54" t="str">
        <f>IFERROR(MIAMI!$J66/MIAMI!$G66," ")</f>
        <v xml:space="preserve"> </v>
      </c>
      <c r="V140" s="54" t="str">
        <f>IFERROR('NORTH FLORIDA'!$J66/'NORTH FLORIDA'!$G66," ")</f>
        <v xml:space="preserve"> </v>
      </c>
      <c r="W140" s="54" t="str">
        <f>IFERROR('NORTHWEST FLORIDA'!$J66/'NORTHWEST FLORIDA'!$G66," ")</f>
        <v xml:space="preserve"> </v>
      </c>
      <c r="X140" s="54" t="str">
        <f>IFERROR('PALM BEACH'!$J66/'PALM BEACH'!$G66," ")</f>
        <v xml:space="preserve"> </v>
      </c>
      <c r="Y140" s="54" t="str">
        <f>IFERROR(PASCO!$J66/PASCO!$G66," ")</f>
        <v xml:space="preserve"> </v>
      </c>
      <c r="Z140" s="54">
        <f>IFERROR(PENSACOLA!$J66/PENSACOLA!$G66," ")</f>
        <v>0</v>
      </c>
      <c r="AA140" s="54">
        <f>IFERROR(POLK!$J66/POLK!$G66," ")</f>
        <v>0</v>
      </c>
      <c r="AB140" s="54" t="str">
        <f>IFERROR('ST JOHNS'!$J66/'ST JOHNS'!$G66," ")</f>
        <v xml:space="preserve"> </v>
      </c>
      <c r="AC140" s="54">
        <f>IFERROR('ST PETE'!$J66/'ST PETE'!$G66," ")</f>
        <v>0</v>
      </c>
      <c r="AD140" s="54">
        <f>IFERROR('SANTA FE'!$J66/'SANTA FE'!$G66," ")</f>
        <v>1</v>
      </c>
      <c r="AE140" s="54" t="str">
        <f>IFERROR(SEMINOLE!$J66/SEMINOLE!$G66," ")</f>
        <v xml:space="preserve"> </v>
      </c>
      <c r="AF140" s="54" t="str">
        <f>IFERROR('SOUTH FLORIDA'!$J66/'SOUTH FLORIDA'!$G66," ")</f>
        <v xml:space="preserve"> </v>
      </c>
      <c r="AG140" s="54">
        <f>IFERROR(TALLAHASSEE!$J66/TALLAHASSEE!$G66," ")</f>
        <v>1</v>
      </c>
      <c r="AH140" s="54">
        <f>IFERROR(VALENCIA!$J66/VALENCIA!$G66," ")</f>
        <v>0.81294977391103962</v>
      </c>
      <c r="AI140" s="54">
        <f>IFERROR('System Summary'!$J66/'System Summary'!$G66," ")</f>
        <v>0.73565962645269223</v>
      </c>
    </row>
    <row r="141" spans="1:35" ht="15.75" x14ac:dyDescent="0.25">
      <c r="A141" s="10"/>
      <c r="B141" s="10"/>
      <c r="C141" s="11" t="s">
        <v>131</v>
      </c>
      <c r="D141" s="10"/>
      <c r="E141" s="10"/>
      <c r="F141" s="10" t="s">
        <v>132</v>
      </c>
      <c r="G141" s="54" t="str">
        <f>IFERROR(EASTERN!J67/EASTERN!G67," ")</f>
        <v xml:space="preserve"> </v>
      </c>
      <c r="H141" s="54" t="str">
        <f>IFERROR(BROWARD!$J67/BROWARD!$G67," ")</f>
        <v xml:space="preserve"> </v>
      </c>
      <c r="I141" s="54" t="str">
        <f>IFERROR(CENTRAL!$J67/CENTRAL!$G67," ")</f>
        <v xml:space="preserve"> </v>
      </c>
      <c r="J141" s="54" t="str">
        <f>IFERROR(CHIPOLA!$J67/CHIPOLA!$G67," ")</f>
        <v xml:space="preserve"> </v>
      </c>
      <c r="K141" s="54" t="str">
        <f>IFERROR(DAYTONA!$J67/DAYTONA!$G67," ")</f>
        <v xml:space="preserve"> </v>
      </c>
      <c r="L141" s="54" t="str">
        <f>IFERROR(SOUTHWESTERN!$J67/SOUTHWESTERN!$G67," ")</f>
        <v xml:space="preserve"> </v>
      </c>
      <c r="M141" s="54" t="str">
        <f>IFERROR('FSC JAX'!$J67/'FSC JAX'!$G67," ")</f>
        <v xml:space="preserve"> </v>
      </c>
      <c r="N141" s="54" t="str">
        <f>IFERROR('FL KEYS'!$J67/'FL KEYS'!$G67," ")</f>
        <v xml:space="preserve"> </v>
      </c>
      <c r="O141" s="54" t="str">
        <f>IFERROR('GULF COAST'!$J67/'GULF COAST'!$G67," ")</f>
        <v xml:space="preserve"> </v>
      </c>
      <c r="P141" s="54">
        <f>IFERROR(HILLSBOROUGH!$J67/HILLSBOROUGH!$G67," ")</f>
        <v>0</v>
      </c>
      <c r="Q141" s="54" t="str">
        <f>IFERROR('INDIAN RIVER'!$J67/'INDIAN RIVER'!$G67," ")</f>
        <v xml:space="preserve"> </v>
      </c>
      <c r="R141" s="54" t="str">
        <f>IFERROR(GATEWAY!$J67/GATEWAY!$G67," ")</f>
        <v xml:space="preserve"> </v>
      </c>
      <c r="S141" s="54" t="str">
        <f>IFERROR('LAKE SUMTER'!$J67/'LAKE SUMTER'!$G67," ")</f>
        <v xml:space="preserve"> </v>
      </c>
      <c r="T141" s="54" t="str">
        <f>IFERROR('SCF MANATEE'!$J67/'SCF MANATEE'!$G67," ")</f>
        <v xml:space="preserve"> </v>
      </c>
      <c r="U141" s="54" t="str">
        <f>IFERROR(MIAMI!$J67/MIAMI!$G67," ")</f>
        <v xml:space="preserve"> </v>
      </c>
      <c r="V141" s="54" t="str">
        <f>IFERROR('NORTH FLORIDA'!$J67/'NORTH FLORIDA'!$G67," ")</f>
        <v xml:space="preserve"> </v>
      </c>
      <c r="W141" s="54" t="str">
        <f>IFERROR('NORTHWEST FLORIDA'!$J67/'NORTHWEST FLORIDA'!$G67," ")</f>
        <v xml:space="preserve"> </v>
      </c>
      <c r="X141" s="54" t="str">
        <f>IFERROR('PALM BEACH'!$J67/'PALM BEACH'!$G67," ")</f>
        <v xml:space="preserve"> </v>
      </c>
      <c r="Y141" s="54" t="str">
        <f>IFERROR(PASCO!$J67/PASCO!$G67," ")</f>
        <v xml:space="preserve"> </v>
      </c>
      <c r="Z141" s="54">
        <f>IFERROR(PENSACOLA!$J67/PENSACOLA!$G67," ")</f>
        <v>0</v>
      </c>
      <c r="AA141" s="54">
        <f>IFERROR(POLK!$J67/POLK!$G67," ")</f>
        <v>0</v>
      </c>
      <c r="AB141" s="54" t="str">
        <f>IFERROR('ST JOHNS'!$J67/'ST JOHNS'!$G67," ")</f>
        <v xml:space="preserve"> </v>
      </c>
      <c r="AC141" s="54">
        <f>IFERROR('ST PETE'!$J67/'ST PETE'!$G67," ")</f>
        <v>0</v>
      </c>
      <c r="AD141" s="54" t="str">
        <f>IFERROR('SANTA FE'!$J67/'SANTA FE'!$G67," ")</f>
        <v xml:space="preserve"> </v>
      </c>
      <c r="AE141" s="54" t="str">
        <f>IFERROR(SEMINOLE!$J67/SEMINOLE!$G67," ")</f>
        <v xml:space="preserve"> </v>
      </c>
      <c r="AF141" s="54" t="str">
        <f>IFERROR('SOUTH FLORIDA'!$J67/'SOUTH FLORIDA'!$G67," ")</f>
        <v xml:space="preserve"> </v>
      </c>
      <c r="AG141" s="54">
        <f>IFERROR(TALLAHASSEE!$J67/TALLAHASSEE!$G67," ")</f>
        <v>1</v>
      </c>
      <c r="AH141" s="54">
        <f>IFERROR(VALENCIA!$J67/VALENCIA!$G67," ")</f>
        <v>0</v>
      </c>
      <c r="AI141" s="54">
        <f>IFERROR('System Summary'!$J67/'System Summary'!$G67," ")</f>
        <v>2.9202471415382431E-2</v>
      </c>
    </row>
    <row r="142" spans="1:35" ht="15.75" x14ac:dyDescent="0.25">
      <c r="A142" s="10"/>
      <c r="B142" s="10"/>
      <c r="C142" s="11" t="s">
        <v>133</v>
      </c>
      <c r="D142" s="10"/>
      <c r="E142" s="10"/>
      <c r="F142" s="10" t="s">
        <v>134</v>
      </c>
      <c r="G142" s="54" t="str">
        <f>IFERROR(EASTERN!J68/EASTERN!G68," ")</f>
        <v xml:space="preserve"> </v>
      </c>
      <c r="H142" s="54" t="str">
        <f>IFERROR(BROWARD!$J68/BROWARD!$G68," ")</f>
        <v xml:space="preserve"> </v>
      </c>
      <c r="I142" s="54" t="str">
        <f>IFERROR(CENTRAL!$J68/CENTRAL!$G68," ")</f>
        <v xml:space="preserve"> </v>
      </c>
      <c r="J142" s="54" t="str">
        <f>IFERROR(CHIPOLA!$J68/CHIPOLA!$G68," ")</f>
        <v xml:space="preserve"> </v>
      </c>
      <c r="K142" s="54" t="str">
        <f>IFERROR(DAYTONA!$J68/DAYTONA!$G68," ")</f>
        <v xml:space="preserve"> </v>
      </c>
      <c r="L142" s="54" t="str">
        <f>IFERROR(SOUTHWESTERN!$J68/SOUTHWESTERN!$G68," ")</f>
        <v xml:space="preserve"> </v>
      </c>
      <c r="M142" s="54" t="str">
        <f>IFERROR('FSC JAX'!$J68/'FSC JAX'!$G68," ")</f>
        <v xml:space="preserve"> </v>
      </c>
      <c r="N142" s="54" t="str">
        <f>IFERROR('FL KEYS'!$J68/'FL KEYS'!$G68," ")</f>
        <v xml:space="preserve"> </v>
      </c>
      <c r="O142" s="54" t="str">
        <f>IFERROR('GULF COAST'!$J68/'GULF COAST'!$G68," ")</f>
        <v xml:space="preserve"> </v>
      </c>
      <c r="P142" s="54" t="str">
        <f>IFERROR(HILLSBOROUGH!$J68/HILLSBOROUGH!$G68," ")</f>
        <v xml:space="preserve"> </v>
      </c>
      <c r="Q142" s="54" t="str">
        <f>IFERROR('INDIAN RIVER'!$J68/'INDIAN RIVER'!$G68," ")</f>
        <v xml:space="preserve"> </v>
      </c>
      <c r="R142" s="54" t="str">
        <f>IFERROR(GATEWAY!$J68/GATEWAY!$G68," ")</f>
        <v xml:space="preserve"> </v>
      </c>
      <c r="S142" s="54" t="str">
        <f>IFERROR('LAKE SUMTER'!$J68/'LAKE SUMTER'!$G68," ")</f>
        <v xml:space="preserve"> </v>
      </c>
      <c r="T142" s="54" t="str">
        <f>IFERROR('SCF MANATEE'!$J68/'SCF MANATEE'!$G68," ")</f>
        <v xml:space="preserve"> </v>
      </c>
      <c r="U142" s="54" t="str">
        <f>IFERROR(MIAMI!$J68/MIAMI!$G68," ")</f>
        <v xml:space="preserve"> </v>
      </c>
      <c r="V142" s="54" t="str">
        <f>IFERROR('NORTH FLORIDA'!$J68/'NORTH FLORIDA'!$G68," ")</f>
        <v xml:space="preserve"> </v>
      </c>
      <c r="W142" s="54" t="str">
        <f>IFERROR('NORTHWEST FLORIDA'!$J68/'NORTHWEST FLORIDA'!$G68," ")</f>
        <v xml:space="preserve"> </v>
      </c>
      <c r="X142" s="54" t="str">
        <f>IFERROR('PALM BEACH'!$J68/'PALM BEACH'!$G68," ")</f>
        <v xml:space="preserve"> </v>
      </c>
      <c r="Y142" s="54" t="str">
        <f>IFERROR(PASCO!$J68/PASCO!$G68," ")</f>
        <v xml:space="preserve"> </v>
      </c>
      <c r="Z142" s="54" t="str">
        <f>IFERROR(PENSACOLA!$J68/PENSACOLA!$G68," ")</f>
        <v xml:space="preserve"> </v>
      </c>
      <c r="AA142" s="54" t="str">
        <f>IFERROR(POLK!$J68/POLK!$G68," ")</f>
        <v xml:space="preserve"> </v>
      </c>
      <c r="AB142" s="54" t="str">
        <f>IFERROR('ST JOHNS'!$J68/'ST JOHNS'!$G68," ")</f>
        <v xml:space="preserve"> </v>
      </c>
      <c r="AC142" s="54" t="str">
        <f>IFERROR('ST PETE'!$J68/'ST PETE'!$G68," ")</f>
        <v xml:space="preserve"> </v>
      </c>
      <c r="AD142" s="54" t="str">
        <f>IFERROR('SANTA FE'!$J68/'SANTA FE'!$G68," ")</f>
        <v xml:space="preserve"> </v>
      </c>
      <c r="AE142" s="54" t="str">
        <f>IFERROR(SEMINOLE!$J68/SEMINOLE!$G68," ")</f>
        <v xml:space="preserve"> </v>
      </c>
      <c r="AF142" s="54" t="str">
        <f>IFERROR('SOUTH FLORIDA'!$J68/'SOUTH FLORIDA'!$G68," ")</f>
        <v xml:space="preserve"> </v>
      </c>
      <c r="AG142" s="54" t="str">
        <f>IFERROR(TALLAHASSEE!$J68/TALLAHASSEE!$G68," ")</f>
        <v xml:space="preserve"> </v>
      </c>
      <c r="AH142" s="54" t="str">
        <f>IFERROR(VALENCIA!$J68/VALENCIA!$G68," ")</f>
        <v xml:space="preserve"> </v>
      </c>
      <c r="AI142" s="54" t="str">
        <f>IFERROR('System Summary'!$J68/'System Summary'!$G68," ")</f>
        <v xml:space="preserve"> </v>
      </c>
    </row>
    <row r="143" spans="1:35" ht="15.75" x14ac:dyDescent="0.25">
      <c r="A143" s="10"/>
      <c r="B143" s="10"/>
      <c r="C143" s="11" t="s">
        <v>135</v>
      </c>
      <c r="D143" s="10"/>
      <c r="E143" s="10"/>
      <c r="F143" s="10" t="s">
        <v>136</v>
      </c>
      <c r="G143" s="54" t="str">
        <f>IFERROR(EASTERN!J69/EASTERN!G69," ")</f>
        <v xml:space="preserve"> </v>
      </c>
      <c r="H143" s="54">
        <f>IFERROR(BROWARD!$J69/BROWARD!$G69," ")</f>
        <v>0.6533118944043631</v>
      </c>
      <c r="I143" s="54">
        <f>IFERROR(CENTRAL!$J69/CENTRAL!$G69," ")</f>
        <v>0</v>
      </c>
      <c r="J143" s="54" t="str">
        <f>IFERROR(CHIPOLA!$J69/CHIPOLA!$G69," ")</f>
        <v xml:space="preserve"> </v>
      </c>
      <c r="K143" s="54" t="str">
        <f>IFERROR(DAYTONA!$J69/DAYTONA!$G69," ")</f>
        <v xml:space="preserve"> </v>
      </c>
      <c r="L143" s="54" t="str">
        <f>IFERROR(SOUTHWESTERN!$J69/SOUTHWESTERN!$G69," ")</f>
        <v xml:space="preserve"> </v>
      </c>
      <c r="M143" s="54" t="str">
        <f>IFERROR('FSC JAX'!$J69/'FSC JAX'!$G69," ")</f>
        <v xml:space="preserve"> </v>
      </c>
      <c r="N143" s="54" t="str">
        <f>IFERROR('FL KEYS'!$J69/'FL KEYS'!$G69," ")</f>
        <v xml:space="preserve"> </v>
      </c>
      <c r="O143" s="54" t="str">
        <f>IFERROR('GULF COAST'!$J69/'GULF COAST'!$G69," ")</f>
        <v xml:space="preserve"> </v>
      </c>
      <c r="P143" s="54" t="str">
        <f>IFERROR(HILLSBOROUGH!$J69/HILLSBOROUGH!$G69," ")</f>
        <v xml:space="preserve"> </v>
      </c>
      <c r="Q143" s="54" t="str">
        <f>IFERROR('INDIAN RIVER'!$J69/'INDIAN RIVER'!$G69," ")</f>
        <v xml:space="preserve"> </v>
      </c>
      <c r="R143" s="54" t="str">
        <f>IFERROR(GATEWAY!$J69/GATEWAY!$G69," ")</f>
        <v xml:space="preserve"> </v>
      </c>
      <c r="S143" s="54" t="str">
        <f>IFERROR('LAKE SUMTER'!$J69/'LAKE SUMTER'!$G69," ")</f>
        <v xml:space="preserve"> </v>
      </c>
      <c r="T143" s="54" t="str">
        <f>IFERROR('SCF MANATEE'!$J69/'SCF MANATEE'!$G69," ")</f>
        <v xml:space="preserve"> </v>
      </c>
      <c r="U143" s="54" t="str">
        <f>IFERROR(MIAMI!$J69/MIAMI!$G69," ")</f>
        <v xml:space="preserve"> </v>
      </c>
      <c r="V143" s="54" t="str">
        <f>IFERROR('NORTH FLORIDA'!$J69/'NORTH FLORIDA'!$G69," ")</f>
        <v xml:space="preserve"> </v>
      </c>
      <c r="W143" s="54" t="str">
        <f>IFERROR('NORTHWEST FLORIDA'!$J69/'NORTHWEST FLORIDA'!$G69," ")</f>
        <v xml:space="preserve"> </v>
      </c>
      <c r="X143" s="54" t="str">
        <f>IFERROR('PALM BEACH'!$J69/'PALM BEACH'!$G69," ")</f>
        <v xml:space="preserve"> </v>
      </c>
      <c r="Y143" s="54" t="str">
        <f>IFERROR(PASCO!$J69/PASCO!$G69," ")</f>
        <v xml:space="preserve"> </v>
      </c>
      <c r="Z143" s="54" t="str">
        <f>IFERROR(PENSACOLA!$J69/PENSACOLA!$G69," ")</f>
        <v xml:space="preserve"> </v>
      </c>
      <c r="AA143" s="54" t="str">
        <f>IFERROR(POLK!$J69/POLK!$G69," ")</f>
        <v xml:space="preserve"> </v>
      </c>
      <c r="AB143" s="54" t="str">
        <f>IFERROR('ST JOHNS'!$J69/'ST JOHNS'!$G69," ")</f>
        <v xml:space="preserve"> </v>
      </c>
      <c r="AC143" s="54" t="str">
        <f>IFERROR('ST PETE'!$J69/'ST PETE'!$G69," ")</f>
        <v xml:space="preserve"> </v>
      </c>
      <c r="AD143" s="54">
        <f>IFERROR('SANTA FE'!$J69/'SANTA FE'!$G69," ")</f>
        <v>1</v>
      </c>
      <c r="AE143" s="54" t="str">
        <f>IFERROR(SEMINOLE!$J69/SEMINOLE!$G69," ")</f>
        <v xml:space="preserve"> </v>
      </c>
      <c r="AF143" s="54" t="str">
        <f>IFERROR('SOUTH FLORIDA'!$J69/'SOUTH FLORIDA'!$G69," ")</f>
        <v xml:space="preserve"> </v>
      </c>
      <c r="AG143" s="54" t="str">
        <f>IFERROR(TALLAHASSEE!$J69/TALLAHASSEE!$G69," ")</f>
        <v xml:space="preserve"> </v>
      </c>
      <c r="AH143" s="54">
        <f>IFERROR(VALENCIA!$J69/VALENCIA!$G69," ")</f>
        <v>1</v>
      </c>
      <c r="AI143" s="54">
        <f>IFERROR('System Summary'!$J69/'System Summary'!$G69," ")</f>
        <v>0.9451905378929073</v>
      </c>
    </row>
    <row r="144" spans="1:35" ht="15.75" x14ac:dyDescent="0.25">
      <c r="A144" s="10"/>
      <c r="B144" s="10" t="s">
        <v>137</v>
      </c>
      <c r="C144" s="11"/>
      <c r="D144" s="10"/>
      <c r="E144" s="10" t="s">
        <v>138</v>
      </c>
      <c r="F144" s="10"/>
      <c r="G144" s="54">
        <f>IFERROR(EASTERN!J70/EASTERN!G70," ")</f>
        <v>1</v>
      </c>
      <c r="H144" s="54">
        <f>IFERROR(BROWARD!$J70/BROWARD!$G70," ")</f>
        <v>0.27596107478704296</v>
      </c>
      <c r="I144" s="54">
        <f>IFERROR(CENTRAL!$J70/CENTRAL!$G70," ")</f>
        <v>0.76287684059934735</v>
      </c>
      <c r="J144" s="54">
        <f>IFERROR(CHIPOLA!$J70/CHIPOLA!$G70," ")</f>
        <v>0.86806659678070119</v>
      </c>
      <c r="K144" s="54">
        <f>IFERROR(DAYTONA!$J70/DAYTONA!$G70," ")</f>
        <v>0.39107009074297944</v>
      </c>
      <c r="L144" s="54">
        <f>IFERROR(SOUTHWESTERN!$J70/SOUTHWESTERN!$G70," ")</f>
        <v>1</v>
      </c>
      <c r="M144" s="54">
        <f>IFERROR('FSC JAX'!$J70/'FSC JAX'!$G70," ")</f>
        <v>1</v>
      </c>
      <c r="N144" s="54">
        <f>IFERROR('FL KEYS'!$J70/'FL KEYS'!$G70," ")</f>
        <v>1</v>
      </c>
      <c r="O144" s="54">
        <f>IFERROR('GULF COAST'!$J70/'GULF COAST'!$G70," ")</f>
        <v>1</v>
      </c>
      <c r="P144" s="54">
        <f>IFERROR(HILLSBOROUGH!$J70/HILLSBOROUGH!$G70," ")</f>
        <v>0</v>
      </c>
      <c r="Q144" s="54">
        <f>IFERROR('INDIAN RIVER'!$J70/'INDIAN RIVER'!$G70," ")</f>
        <v>1</v>
      </c>
      <c r="R144" s="54">
        <f>IFERROR(GATEWAY!$J70/GATEWAY!$G70," ")</f>
        <v>1</v>
      </c>
      <c r="S144" s="54">
        <f>IFERROR('LAKE SUMTER'!$J70/'LAKE SUMTER'!$G70," ")</f>
        <v>0.72643761500789183</v>
      </c>
      <c r="T144" s="54">
        <f>IFERROR('SCF MANATEE'!$J70/'SCF MANATEE'!$G70," ")</f>
        <v>0.73030024638148894</v>
      </c>
      <c r="U144" s="54">
        <f>IFERROR(MIAMI!$J70/MIAMI!$G70," ")</f>
        <v>0</v>
      </c>
      <c r="V144" s="54">
        <f>IFERROR('NORTH FLORIDA'!$J70/'NORTH FLORIDA'!$G70," ")</f>
        <v>1</v>
      </c>
      <c r="W144" s="54">
        <f>IFERROR('NORTHWEST FLORIDA'!$J70/'NORTHWEST FLORIDA'!$G70," ")</f>
        <v>1</v>
      </c>
      <c r="X144" s="54">
        <f>IFERROR('PALM BEACH'!$J70/'PALM BEACH'!$G70," ")</f>
        <v>1</v>
      </c>
      <c r="Y144" s="54">
        <f>IFERROR(PASCO!$J70/PASCO!$G70," ")</f>
        <v>0.96815056566014523</v>
      </c>
      <c r="Z144" s="54">
        <f>IFERROR(PENSACOLA!$J70/PENSACOLA!$G70," ")</f>
        <v>1</v>
      </c>
      <c r="AA144" s="54">
        <f>IFERROR(POLK!$J70/POLK!$G70," ")</f>
        <v>0.51969395557035369</v>
      </c>
      <c r="AB144" s="54">
        <f>IFERROR('ST JOHNS'!$J70/'ST JOHNS'!$G70," ")</f>
        <v>0.6985692663370755</v>
      </c>
      <c r="AC144" s="54">
        <f>IFERROR('ST PETE'!$J70/'ST PETE'!$G70," ")</f>
        <v>0.11383313757268031</v>
      </c>
      <c r="AD144" s="54">
        <f>IFERROR('SANTA FE'!$J70/'SANTA FE'!$G70," ")</f>
        <v>0.57875921141311859</v>
      </c>
      <c r="AE144" s="54">
        <f>IFERROR(SEMINOLE!$J70/SEMINOLE!$G70," ")</f>
        <v>0.53710172020141511</v>
      </c>
      <c r="AF144" s="54">
        <f>IFERROR('SOUTH FLORIDA'!$J70/'SOUTH FLORIDA'!$G70," ")</f>
        <v>0.31935405244121445</v>
      </c>
      <c r="AG144" s="54">
        <f>IFERROR(TALLAHASSEE!$J70/TALLAHASSEE!$G70," ")</f>
        <v>0.68586234626956721</v>
      </c>
      <c r="AH144" s="54">
        <f>IFERROR(VALENCIA!$J70/VALENCIA!$G70," ")</f>
        <v>0.31954792711897956</v>
      </c>
      <c r="AI144" s="54">
        <f>IFERROR('System Summary'!$J70/'System Summary'!$G70," ")</f>
        <v>0.52565659064327586</v>
      </c>
    </row>
    <row r="145" spans="1:35" ht="15.75" x14ac:dyDescent="0.25">
      <c r="A145" s="10"/>
      <c r="B145" s="10"/>
      <c r="C145" s="11" t="s">
        <v>139</v>
      </c>
      <c r="D145" s="10"/>
      <c r="E145" s="10"/>
      <c r="F145" s="10" t="s">
        <v>140</v>
      </c>
      <c r="G145" s="54" t="str">
        <f>IFERROR(EASTERN!J71/EASTERN!G71," ")</f>
        <v xml:space="preserve"> </v>
      </c>
      <c r="H145" s="54">
        <f>IFERROR(BROWARD!$J71/BROWARD!$G71," ")</f>
        <v>0.61782856634613081</v>
      </c>
      <c r="I145" s="54" t="str">
        <f>IFERROR(CENTRAL!$J71/CENTRAL!$G71," ")</f>
        <v xml:space="preserve"> </v>
      </c>
      <c r="J145" s="54">
        <f>IFERROR(CHIPOLA!$J71/CHIPOLA!$G71," ")</f>
        <v>1</v>
      </c>
      <c r="K145" s="54">
        <f>IFERROR(DAYTONA!$J71/DAYTONA!$G71," ")</f>
        <v>0</v>
      </c>
      <c r="L145" s="54" t="str">
        <f>IFERROR(SOUTHWESTERN!$J71/SOUTHWESTERN!$G71," ")</f>
        <v xml:space="preserve"> </v>
      </c>
      <c r="M145" s="54" t="str">
        <f>IFERROR('FSC JAX'!$J71/'FSC JAX'!$G71," ")</f>
        <v xml:space="preserve"> </v>
      </c>
      <c r="N145" s="54">
        <f>IFERROR('FL KEYS'!$J71/'FL KEYS'!$G71," ")</f>
        <v>1</v>
      </c>
      <c r="O145" s="54" t="str">
        <f>IFERROR('GULF COAST'!$J71/'GULF COAST'!$G71," ")</f>
        <v xml:space="preserve"> </v>
      </c>
      <c r="P145" s="54" t="str">
        <f>IFERROR(HILLSBOROUGH!$J71/HILLSBOROUGH!$G71," ")</f>
        <v xml:space="preserve"> </v>
      </c>
      <c r="Q145" s="54" t="str">
        <f>IFERROR('INDIAN RIVER'!$J71/'INDIAN RIVER'!$G71," ")</f>
        <v xml:space="preserve"> </v>
      </c>
      <c r="R145" s="54" t="str">
        <f>IFERROR(GATEWAY!$J71/GATEWAY!$G71," ")</f>
        <v xml:space="preserve"> </v>
      </c>
      <c r="S145" s="54" t="str">
        <f>IFERROR('LAKE SUMTER'!$J71/'LAKE SUMTER'!$G71," ")</f>
        <v xml:space="preserve"> </v>
      </c>
      <c r="T145" s="54" t="str">
        <f>IFERROR('SCF MANATEE'!$J71/'SCF MANATEE'!$G71," ")</f>
        <v xml:space="preserve"> </v>
      </c>
      <c r="U145" s="54" t="str">
        <f>IFERROR(MIAMI!$J71/MIAMI!$G71," ")</f>
        <v xml:space="preserve"> </v>
      </c>
      <c r="V145" s="54" t="str">
        <f>IFERROR('NORTH FLORIDA'!$J71/'NORTH FLORIDA'!$G71," ")</f>
        <v xml:space="preserve"> </v>
      </c>
      <c r="W145" s="54" t="str">
        <f>IFERROR('NORTHWEST FLORIDA'!$J71/'NORTHWEST FLORIDA'!$G71," ")</f>
        <v xml:space="preserve"> </v>
      </c>
      <c r="X145" s="54" t="str">
        <f>IFERROR('PALM BEACH'!$J71/'PALM BEACH'!$G71," ")</f>
        <v xml:space="preserve"> </v>
      </c>
      <c r="Y145" s="54">
        <f>IFERROR(PASCO!$J71/PASCO!$G71," ")</f>
        <v>1</v>
      </c>
      <c r="Z145" s="54">
        <f>IFERROR(PENSACOLA!$J71/PENSACOLA!$G71," ")</f>
        <v>0.99999999999999989</v>
      </c>
      <c r="AA145" s="54" t="str">
        <f>IFERROR(POLK!$J71/POLK!$G71," ")</f>
        <v xml:space="preserve"> </v>
      </c>
      <c r="AB145" s="54">
        <f>IFERROR('ST JOHNS'!$J71/'ST JOHNS'!$G71," ")</f>
        <v>0.5</v>
      </c>
      <c r="AC145" s="54" t="str">
        <f>IFERROR('ST PETE'!$J71/'ST PETE'!$G71," ")</f>
        <v xml:space="preserve"> </v>
      </c>
      <c r="AD145" s="54" t="str">
        <f>IFERROR('SANTA FE'!$J71/'SANTA FE'!$G71," ")</f>
        <v xml:space="preserve"> </v>
      </c>
      <c r="AE145" s="54" t="str">
        <f>IFERROR(SEMINOLE!$J71/SEMINOLE!$G71," ")</f>
        <v xml:space="preserve"> </v>
      </c>
      <c r="AF145" s="54" t="str">
        <f>IFERROR('SOUTH FLORIDA'!$J71/'SOUTH FLORIDA'!$G71," ")</f>
        <v xml:space="preserve"> </v>
      </c>
      <c r="AG145" s="54" t="str">
        <f>IFERROR(TALLAHASSEE!$J71/TALLAHASSEE!$G71," ")</f>
        <v xml:space="preserve"> </v>
      </c>
      <c r="AH145" s="54">
        <f>IFERROR(VALENCIA!$J71/VALENCIA!$G71," ")</f>
        <v>0</v>
      </c>
      <c r="AI145" s="54">
        <f>IFERROR('System Summary'!$J71/'System Summary'!$G71," ")</f>
        <v>0.6421369879000659</v>
      </c>
    </row>
    <row r="146" spans="1:35" ht="15.75" x14ac:dyDescent="0.25">
      <c r="A146" s="10"/>
      <c r="B146" s="10"/>
      <c r="C146" s="11" t="s">
        <v>141</v>
      </c>
      <c r="D146" s="10"/>
      <c r="E146" s="10"/>
      <c r="F146" s="10" t="s">
        <v>142</v>
      </c>
      <c r="G146" s="54">
        <f>IFERROR(EASTERN!J72/EASTERN!G72," ")</f>
        <v>1</v>
      </c>
      <c r="H146" s="54">
        <f>IFERROR(BROWARD!$J72/BROWARD!$G72," ")</f>
        <v>0.13807398348851976</v>
      </c>
      <c r="I146" s="54">
        <f>IFERROR(CENTRAL!$J72/CENTRAL!$G72," ")</f>
        <v>1</v>
      </c>
      <c r="J146" s="54">
        <f>IFERROR(CHIPOLA!$J72/CHIPOLA!$G72," ")</f>
        <v>0.80637765172203091</v>
      </c>
      <c r="K146" s="54">
        <f>IFERROR(DAYTONA!$J72/DAYTONA!$G72," ")</f>
        <v>0</v>
      </c>
      <c r="L146" s="54">
        <f>IFERROR(SOUTHWESTERN!$J72/SOUTHWESTERN!$G72," ")</f>
        <v>1</v>
      </c>
      <c r="M146" s="54">
        <f>IFERROR('FSC JAX'!$J72/'FSC JAX'!$G72," ")</f>
        <v>1</v>
      </c>
      <c r="N146" s="54">
        <f>IFERROR('FL KEYS'!$J72/'FL KEYS'!$G72," ")</f>
        <v>1</v>
      </c>
      <c r="O146" s="54">
        <f>IFERROR('GULF COAST'!$J72/'GULF COAST'!$G72," ")</f>
        <v>1</v>
      </c>
      <c r="P146" s="54">
        <f>IFERROR(HILLSBOROUGH!$J72/HILLSBOROUGH!$G72," ")</f>
        <v>0</v>
      </c>
      <c r="Q146" s="54" t="str">
        <f>IFERROR('INDIAN RIVER'!$J72/'INDIAN RIVER'!$G72," ")</f>
        <v xml:space="preserve"> </v>
      </c>
      <c r="R146" s="54">
        <f>IFERROR(GATEWAY!$J72/GATEWAY!$G72," ")</f>
        <v>1</v>
      </c>
      <c r="S146" s="54">
        <f>IFERROR('LAKE SUMTER'!$J72/'LAKE SUMTER'!$G72," ")</f>
        <v>0.39342592485113004</v>
      </c>
      <c r="T146" s="54">
        <f>IFERROR('SCF MANATEE'!$J72/'SCF MANATEE'!$G72," ")</f>
        <v>0.60169760059107857</v>
      </c>
      <c r="U146" s="54">
        <f>IFERROR(MIAMI!$J72/MIAMI!$G72," ")</f>
        <v>0</v>
      </c>
      <c r="V146" s="54">
        <f>IFERROR('NORTH FLORIDA'!$J72/'NORTH FLORIDA'!$G72," ")</f>
        <v>1</v>
      </c>
      <c r="W146" s="54">
        <f>IFERROR('NORTHWEST FLORIDA'!$J72/'NORTHWEST FLORIDA'!$G72," ")</f>
        <v>1</v>
      </c>
      <c r="X146" s="54">
        <f>IFERROR('PALM BEACH'!$J72/'PALM BEACH'!$G72," ")</f>
        <v>1</v>
      </c>
      <c r="Y146" s="54">
        <f>IFERROR(PASCO!$J72/PASCO!$G72," ")</f>
        <v>0.94999999484372788</v>
      </c>
      <c r="Z146" s="54">
        <f>IFERROR(PENSACOLA!$J72/PENSACOLA!$G72," ")</f>
        <v>1</v>
      </c>
      <c r="AA146" s="54">
        <f>IFERROR(POLK!$J72/POLK!$G72," ")</f>
        <v>0.20175443973258508</v>
      </c>
      <c r="AB146" s="54">
        <f>IFERROR('ST JOHNS'!$J72/'ST JOHNS'!$G72," ")</f>
        <v>0.50000000792915733</v>
      </c>
      <c r="AC146" s="54">
        <f>IFERROR('ST PETE'!$J72/'ST PETE'!$G72," ")</f>
        <v>0.11383313757268031</v>
      </c>
      <c r="AD146" s="54">
        <f>IFERROR('SANTA FE'!$J72/'SANTA FE'!$G72," ")</f>
        <v>0.11783445488944029</v>
      </c>
      <c r="AE146" s="54">
        <f>IFERROR(SEMINOLE!$J72/SEMINOLE!$G72," ")</f>
        <v>0.42875995158799918</v>
      </c>
      <c r="AF146" s="54">
        <f>IFERROR('SOUTH FLORIDA'!$J72/'SOUTH FLORIDA'!$G72," ")</f>
        <v>0</v>
      </c>
      <c r="AG146" s="54">
        <f>IFERROR(TALLAHASSEE!$J72/TALLAHASSEE!$G72," ")</f>
        <v>0.5</v>
      </c>
      <c r="AH146" s="54">
        <f>IFERROR(VALENCIA!$J72/VALENCIA!$G72," ")</f>
        <v>0.34761763040155325</v>
      </c>
      <c r="AI146" s="54">
        <f>IFERROR('System Summary'!$J72/'System Summary'!$G72," ")</f>
        <v>0.41694943404275925</v>
      </c>
    </row>
    <row r="147" spans="1:35" ht="15.75" x14ac:dyDescent="0.25">
      <c r="A147" s="10"/>
      <c r="B147" s="10"/>
      <c r="C147" s="11" t="s">
        <v>143</v>
      </c>
      <c r="D147" s="10"/>
      <c r="E147" s="10"/>
      <c r="F147" s="10" t="s">
        <v>144</v>
      </c>
      <c r="G147" s="54">
        <f>IFERROR(EASTERN!J73/EASTERN!G73," ")</f>
        <v>1</v>
      </c>
      <c r="H147" s="54">
        <f>IFERROR(BROWARD!$J73/BROWARD!$G73," ")</f>
        <v>0.60386199818196329</v>
      </c>
      <c r="I147" s="54">
        <f>IFERROR(CENTRAL!$J73/CENTRAL!$G73," ")</f>
        <v>0.49999911380043138</v>
      </c>
      <c r="J147" s="54" t="str">
        <f>IFERROR(CHIPOLA!$J73/CHIPOLA!$G73," ")</f>
        <v xml:space="preserve"> </v>
      </c>
      <c r="K147" s="54">
        <f>IFERROR(DAYTONA!$J73/DAYTONA!$G73," ")</f>
        <v>1</v>
      </c>
      <c r="L147" s="54">
        <f>IFERROR(SOUTHWESTERN!$J73/SOUTHWESTERN!$G73," ")</f>
        <v>1</v>
      </c>
      <c r="M147" s="54">
        <f>IFERROR('FSC JAX'!$J73/'FSC JAX'!$G73," ")</f>
        <v>1</v>
      </c>
      <c r="N147" s="54" t="str">
        <f>IFERROR('FL KEYS'!$J73/'FL KEYS'!$G73," ")</f>
        <v xml:space="preserve"> </v>
      </c>
      <c r="O147" s="54" t="str">
        <f>IFERROR('GULF COAST'!$J73/'GULF COAST'!$G73," ")</f>
        <v xml:space="preserve"> </v>
      </c>
      <c r="P147" s="54">
        <f>IFERROR(HILLSBOROUGH!$J73/HILLSBOROUGH!$G73," ")</f>
        <v>0</v>
      </c>
      <c r="Q147" s="54">
        <f>IFERROR('INDIAN RIVER'!$J73/'INDIAN RIVER'!$G73," ")</f>
        <v>1</v>
      </c>
      <c r="R147" s="54">
        <f>IFERROR(GATEWAY!$J73/GATEWAY!$G73," ")</f>
        <v>1</v>
      </c>
      <c r="S147" s="54">
        <f>IFERROR('LAKE SUMTER'!$J73/'LAKE SUMTER'!$G73," ")</f>
        <v>1</v>
      </c>
      <c r="T147" s="54">
        <f>IFERROR('SCF MANATEE'!$J73/'SCF MANATEE'!$G73," ")</f>
        <v>1</v>
      </c>
      <c r="U147" s="54" t="str">
        <f>IFERROR(MIAMI!$J73/MIAMI!$G73," ")</f>
        <v xml:space="preserve"> </v>
      </c>
      <c r="V147" s="54">
        <f>IFERROR('NORTH FLORIDA'!$J73/'NORTH FLORIDA'!$G73," ")</f>
        <v>1</v>
      </c>
      <c r="W147" s="54">
        <f>IFERROR('NORTHWEST FLORIDA'!$J73/'NORTHWEST FLORIDA'!$G73," ")</f>
        <v>1</v>
      </c>
      <c r="X147" s="54">
        <f>IFERROR('PALM BEACH'!$J73/'PALM BEACH'!$G73," ")</f>
        <v>1</v>
      </c>
      <c r="Y147" s="54">
        <f>IFERROR(PASCO!$J73/PASCO!$G73," ")</f>
        <v>1</v>
      </c>
      <c r="Z147" s="54">
        <f>IFERROR(PENSACOLA!$J73/PENSACOLA!$G73," ")</f>
        <v>1</v>
      </c>
      <c r="AA147" s="54">
        <f>IFERROR(POLK!$J73/POLK!$G73," ")</f>
        <v>1</v>
      </c>
      <c r="AB147" s="54">
        <f>IFERROR('ST JOHNS'!$J73/'ST JOHNS'!$G73," ")</f>
        <v>1</v>
      </c>
      <c r="AC147" s="54" t="str">
        <f>IFERROR('ST PETE'!$J73/'ST PETE'!$G73," ")</f>
        <v xml:space="preserve"> </v>
      </c>
      <c r="AD147" s="54">
        <f>IFERROR('SANTA FE'!$J73/'SANTA FE'!$G73," ")</f>
        <v>1</v>
      </c>
      <c r="AE147" s="54">
        <f>IFERROR(SEMINOLE!$J73/SEMINOLE!$G73," ")</f>
        <v>1</v>
      </c>
      <c r="AF147" s="54">
        <f>IFERROR('SOUTH FLORIDA'!$J73/'SOUTH FLORIDA'!$G73," ")</f>
        <v>1</v>
      </c>
      <c r="AG147" s="54">
        <f>IFERROR(TALLAHASSEE!$J73/TALLAHASSEE!$G73," ")</f>
        <v>1</v>
      </c>
      <c r="AH147" s="54">
        <f>IFERROR(VALENCIA!$J73/VALENCIA!$G73," ")</f>
        <v>0</v>
      </c>
      <c r="AI147" s="54">
        <f>IFERROR('System Summary'!$J73/'System Summary'!$G73," ")</f>
        <v>0.87011596614770559</v>
      </c>
    </row>
    <row r="148" spans="1:35" ht="15.75" x14ac:dyDescent="0.25">
      <c r="A148" s="10"/>
      <c r="B148" s="10" t="s">
        <v>145</v>
      </c>
      <c r="C148" s="11"/>
      <c r="D148" s="10"/>
      <c r="E148" s="10" t="s">
        <v>127</v>
      </c>
      <c r="F148" s="10"/>
      <c r="G148" s="54" t="str">
        <f>IFERROR(EASTERN!J74/EASTERN!G74," ")</f>
        <v xml:space="preserve"> </v>
      </c>
      <c r="H148" s="54" t="str">
        <f>IFERROR(BROWARD!$J74/BROWARD!$G74," ")</f>
        <v xml:space="preserve"> </v>
      </c>
      <c r="I148" s="54" t="str">
        <f>IFERROR(CENTRAL!$J74/CENTRAL!$G74," ")</f>
        <v xml:space="preserve"> </v>
      </c>
      <c r="J148" s="54" t="str">
        <f>IFERROR(CHIPOLA!$J74/CHIPOLA!$G74," ")</f>
        <v xml:space="preserve"> </v>
      </c>
      <c r="K148" s="54" t="str">
        <f>IFERROR(DAYTONA!$J74/DAYTONA!$G74," ")</f>
        <v xml:space="preserve"> </v>
      </c>
      <c r="L148" s="54" t="str">
        <f>IFERROR(SOUTHWESTERN!$J74/SOUTHWESTERN!$G74," ")</f>
        <v xml:space="preserve"> </v>
      </c>
      <c r="M148" s="54" t="str">
        <f>IFERROR('FSC JAX'!$J74/'FSC JAX'!$G74," ")</f>
        <v xml:space="preserve"> </v>
      </c>
      <c r="N148" s="54" t="str">
        <f>IFERROR('FL KEYS'!$J74/'FL KEYS'!$G74," ")</f>
        <v xml:space="preserve"> </v>
      </c>
      <c r="O148" s="54" t="str">
        <f>IFERROR('GULF COAST'!$J74/'GULF COAST'!$G74," ")</f>
        <v xml:space="preserve"> </v>
      </c>
      <c r="P148" s="54" t="str">
        <f>IFERROR(HILLSBOROUGH!$J74/HILLSBOROUGH!$G74," ")</f>
        <v xml:space="preserve"> </v>
      </c>
      <c r="Q148" s="54" t="str">
        <f>IFERROR('INDIAN RIVER'!$J74/'INDIAN RIVER'!$G74," ")</f>
        <v xml:space="preserve"> </v>
      </c>
      <c r="R148" s="54" t="str">
        <f>IFERROR(GATEWAY!$J74/GATEWAY!$G74," ")</f>
        <v xml:space="preserve"> </v>
      </c>
      <c r="S148" s="54" t="str">
        <f>IFERROR('LAKE SUMTER'!$J74/'LAKE SUMTER'!$G74," ")</f>
        <v xml:space="preserve"> </v>
      </c>
      <c r="T148" s="54" t="str">
        <f>IFERROR('SCF MANATEE'!$J74/'SCF MANATEE'!$G74," ")</f>
        <v xml:space="preserve"> </v>
      </c>
      <c r="U148" s="54" t="str">
        <f>IFERROR(MIAMI!$J74/MIAMI!$G74," ")</f>
        <v xml:space="preserve"> </v>
      </c>
      <c r="V148" s="54" t="str">
        <f>IFERROR('NORTH FLORIDA'!$J74/'NORTH FLORIDA'!$G74," ")</f>
        <v xml:space="preserve"> </v>
      </c>
      <c r="W148" s="54" t="str">
        <f>IFERROR('NORTHWEST FLORIDA'!$J74/'NORTHWEST FLORIDA'!$G74," ")</f>
        <v xml:space="preserve"> </v>
      </c>
      <c r="X148" s="54" t="str">
        <f>IFERROR('PALM BEACH'!$J74/'PALM BEACH'!$G74," ")</f>
        <v xml:space="preserve"> </v>
      </c>
      <c r="Y148" s="54" t="str">
        <f>IFERROR(PASCO!$J74/PASCO!$G74," ")</f>
        <v xml:space="preserve"> </v>
      </c>
      <c r="Z148" s="54" t="str">
        <f>IFERROR(PENSACOLA!$J74/PENSACOLA!$G74," ")</f>
        <v xml:space="preserve"> </v>
      </c>
      <c r="AA148" s="54" t="str">
        <f>IFERROR(POLK!$J74/POLK!$G74," ")</f>
        <v xml:space="preserve"> </v>
      </c>
      <c r="AB148" s="54" t="str">
        <f>IFERROR('ST JOHNS'!$J74/'ST JOHNS'!$G74," ")</f>
        <v xml:space="preserve"> </v>
      </c>
      <c r="AC148" s="54" t="str">
        <f>IFERROR('ST PETE'!$J74/'ST PETE'!$G74," ")</f>
        <v xml:space="preserve"> </v>
      </c>
      <c r="AD148" s="54" t="str">
        <f>IFERROR('SANTA FE'!$J74/'SANTA FE'!$G74," ")</f>
        <v xml:space="preserve"> </v>
      </c>
      <c r="AE148" s="54" t="str">
        <f>IFERROR(SEMINOLE!$J74/SEMINOLE!$G74," ")</f>
        <v xml:space="preserve"> </v>
      </c>
      <c r="AF148" s="54" t="str">
        <f>IFERROR('SOUTH FLORIDA'!$J74/'SOUTH FLORIDA'!$G74," ")</f>
        <v xml:space="preserve"> </v>
      </c>
      <c r="AG148" s="54" t="str">
        <f>IFERROR(TALLAHASSEE!$J74/TALLAHASSEE!$G74," ")</f>
        <v xml:space="preserve"> </v>
      </c>
      <c r="AH148" s="54" t="str">
        <f>IFERROR(VALENCIA!$J74/VALENCIA!$G74," ")</f>
        <v xml:space="preserve"> </v>
      </c>
      <c r="AI148" s="54" t="str">
        <f>IFERROR('System Summary'!$J74/'System Summary'!$G74," ")</f>
        <v xml:space="preserve"> </v>
      </c>
    </row>
    <row r="149" spans="1:35" ht="15.75" x14ac:dyDescent="0.25">
      <c r="A149" s="10"/>
      <c r="B149" s="10" t="s">
        <v>146</v>
      </c>
      <c r="C149" s="11"/>
      <c r="D149" s="10"/>
      <c r="E149" s="10" t="s">
        <v>127</v>
      </c>
      <c r="F149" s="10"/>
      <c r="G149" s="54" t="str">
        <f>IFERROR(EASTERN!J75/EASTERN!G75," ")</f>
        <v xml:space="preserve"> </v>
      </c>
      <c r="H149" s="54" t="str">
        <f>IFERROR(BROWARD!$J75/BROWARD!$G75," ")</f>
        <v xml:space="preserve"> </v>
      </c>
      <c r="I149" s="54" t="str">
        <f>IFERROR(CENTRAL!$J75/CENTRAL!$G75," ")</f>
        <v xml:space="preserve"> </v>
      </c>
      <c r="J149" s="54" t="str">
        <f>IFERROR(CHIPOLA!$J75/CHIPOLA!$G75," ")</f>
        <v xml:space="preserve"> </v>
      </c>
      <c r="K149" s="54" t="str">
        <f>IFERROR(DAYTONA!$J75/DAYTONA!$G75," ")</f>
        <v xml:space="preserve"> </v>
      </c>
      <c r="L149" s="54" t="str">
        <f>IFERROR(SOUTHWESTERN!$J75/SOUTHWESTERN!$G75," ")</f>
        <v xml:space="preserve"> </v>
      </c>
      <c r="M149" s="54" t="str">
        <f>IFERROR('FSC JAX'!$J75/'FSC JAX'!$G75," ")</f>
        <v xml:space="preserve"> </v>
      </c>
      <c r="N149" s="54" t="str">
        <f>IFERROR('FL KEYS'!$J75/'FL KEYS'!$G75," ")</f>
        <v xml:space="preserve"> </v>
      </c>
      <c r="O149" s="54" t="str">
        <f>IFERROR('GULF COAST'!$J75/'GULF COAST'!$G75," ")</f>
        <v xml:space="preserve"> </v>
      </c>
      <c r="P149" s="54" t="str">
        <f>IFERROR(HILLSBOROUGH!$J75/HILLSBOROUGH!$G75," ")</f>
        <v xml:space="preserve"> </v>
      </c>
      <c r="Q149" s="54" t="str">
        <f>IFERROR('INDIAN RIVER'!$J75/'INDIAN RIVER'!$G75," ")</f>
        <v xml:space="preserve"> </v>
      </c>
      <c r="R149" s="54" t="str">
        <f>IFERROR(GATEWAY!$J75/GATEWAY!$G75," ")</f>
        <v xml:space="preserve"> </v>
      </c>
      <c r="S149" s="54" t="str">
        <f>IFERROR('LAKE SUMTER'!$J75/'LAKE SUMTER'!$G75," ")</f>
        <v xml:space="preserve"> </v>
      </c>
      <c r="T149" s="54" t="str">
        <f>IFERROR('SCF MANATEE'!$J75/'SCF MANATEE'!$G75," ")</f>
        <v xml:space="preserve"> </v>
      </c>
      <c r="U149" s="54" t="str">
        <f>IFERROR(MIAMI!$J75/MIAMI!$G75," ")</f>
        <v xml:space="preserve"> </v>
      </c>
      <c r="V149" s="54" t="str">
        <f>IFERROR('NORTH FLORIDA'!$J75/'NORTH FLORIDA'!$G75," ")</f>
        <v xml:space="preserve"> </v>
      </c>
      <c r="W149" s="54" t="str">
        <f>IFERROR('NORTHWEST FLORIDA'!$J75/'NORTHWEST FLORIDA'!$G75," ")</f>
        <v xml:space="preserve"> </v>
      </c>
      <c r="X149" s="54" t="str">
        <f>IFERROR('PALM BEACH'!$J75/'PALM BEACH'!$G75," ")</f>
        <v xml:space="preserve"> </v>
      </c>
      <c r="Y149" s="54" t="str">
        <f>IFERROR(PASCO!$J75/PASCO!$G75," ")</f>
        <v xml:space="preserve"> </v>
      </c>
      <c r="Z149" s="54" t="str">
        <f>IFERROR(PENSACOLA!$J75/PENSACOLA!$G75," ")</f>
        <v xml:space="preserve"> </v>
      </c>
      <c r="AA149" s="54" t="str">
        <f>IFERROR(POLK!$J75/POLK!$G75," ")</f>
        <v xml:space="preserve"> </v>
      </c>
      <c r="AB149" s="54" t="str">
        <f>IFERROR('ST JOHNS'!$J75/'ST JOHNS'!$G75," ")</f>
        <v xml:space="preserve"> </v>
      </c>
      <c r="AC149" s="54" t="str">
        <f>IFERROR('ST PETE'!$J75/'ST PETE'!$G75," ")</f>
        <v xml:space="preserve"> </v>
      </c>
      <c r="AD149" s="54" t="str">
        <f>IFERROR('SANTA FE'!$J75/'SANTA FE'!$G75," ")</f>
        <v xml:space="preserve"> </v>
      </c>
      <c r="AE149" s="54" t="str">
        <f>IFERROR(SEMINOLE!$J75/SEMINOLE!$G75," ")</f>
        <v xml:space="preserve"> </v>
      </c>
      <c r="AF149" s="54" t="str">
        <f>IFERROR('SOUTH FLORIDA'!$J75/'SOUTH FLORIDA'!$G75," ")</f>
        <v xml:space="preserve"> </v>
      </c>
      <c r="AG149" s="54" t="str">
        <f>IFERROR(TALLAHASSEE!$J75/TALLAHASSEE!$G75," ")</f>
        <v xml:space="preserve"> </v>
      </c>
      <c r="AH149" s="54" t="str">
        <f>IFERROR(VALENCIA!$J75/VALENCIA!$G75," ")</f>
        <v xml:space="preserve"> </v>
      </c>
      <c r="AI149" s="54" t="str">
        <f>IFERROR('System Summary'!$J75/'System Summary'!$G75," ")</f>
        <v xml:space="preserve"> </v>
      </c>
    </row>
    <row r="150" spans="1:35" ht="15.75" x14ac:dyDescent="0.25">
      <c r="A150" s="5" t="s">
        <v>147</v>
      </c>
      <c r="B150" s="5"/>
      <c r="C150" s="24"/>
      <c r="D150" s="5"/>
      <c r="E150" s="5"/>
      <c r="F150" s="5"/>
      <c r="G150" s="54">
        <f>IFERROR(EASTERN!J76/EASTERN!G76," ")</f>
        <v>0.68855218054751066</v>
      </c>
      <c r="H150" s="54">
        <f>IFERROR(BROWARD!$J76/BROWARD!$G76," ")</f>
        <v>0.5584893046999041</v>
      </c>
      <c r="I150" s="54">
        <f>IFERROR(CENTRAL!$J76/CENTRAL!$G76," ")</f>
        <v>0.80945801906008996</v>
      </c>
      <c r="J150" s="54">
        <f>IFERROR(CHIPOLA!$J76/CHIPOLA!$G76," ")</f>
        <v>0.58461752085760099</v>
      </c>
      <c r="K150" s="54">
        <f>IFERROR(DAYTONA!$J76/DAYTONA!$G76," ")</f>
        <v>0.48956807624098708</v>
      </c>
      <c r="L150" s="54">
        <f>IFERROR(SOUTHWESTERN!$J76/SOUTHWESTERN!$G76," ")</f>
        <v>0.46076995623033051</v>
      </c>
      <c r="M150" s="54">
        <f>IFERROR('FSC JAX'!$J76/'FSC JAX'!$G76," ")</f>
        <v>0.66005485839430655</v>
      </c>
      <c r="N150" s="54">
        <f>IFERROR('FL KEYS'!$J76/'FL KEYS'!$G76," ")</f>
        <v>0.7072928000903127</v>
      </c>
      <c r="O150" s="54">
        <f>IFERROR('GULF COAST'!$J76/'GULF COAST'!$G76," ")</f>
        <v>0.56575873967767354</v>
      </c>
      <c r="P150" s="54">
        <f>IFERROR(HILLSBOROUGH!$J76/HILLSBOROUGH!$G76," ")</f>
        <v>0.50213281823082234</v>
      </c>
      <c r="Q150" s="54">
        <f>IFERROR('INDIAN RIVER'!$J76/'INDIAN RIVER'!$G76," ")</f>
        <v>0.41369389672905149</v>
      </c>
      <c r="R150" s="54">
        <f>IFERROR(GATEWAY!$J76/GATEWAY!$G76," ")</f>
        <v>0.42027265802450792</v>
      </c>
      <c r="S150" s="54">
        <f>IFERROR('LAKE SUMTER'!$J76/'LAKE SUMTER'!$G76," ")</f>
        <v>0.57838889933606297</v>
      </c>
      <c r="T150" s="54">
        <f>IFERROR('SCF MANATEE'!$J76/'SCF MANATEE'!$G76," ")</f>
        <v>0.70386995290433552</v>
      </c>
      <c r="U150" s="54">
        <f>IFERROR(MIAMI!$J76/MIAMI!$G76," ")</f>
        <v>0.63319988472331046</v>
      </c>
      <c r="V150" s="54">
        <f>IFERROR('NORTH FLORIDA'!$J76/'NORTH FLORIDA'!$G76," ")</f>
        <v>0.56372108459920822</v>
      </c>
      <c r="W150" s="54">
        <f>IFERROR('NORTHWEST FLORIDA'!$J76/'NORTHWEST FLORIDA'!$G76," ")</f>
        <v>0.61001037640151334</v>
      </c>
      <c r="X150" s="54">
        <f>IFERROR('PALM BEACH'!$J76/'PALM BEACH'!$G76," ")</f>
        <v>0.43234855761638785</v>
      </c>
      <c r="Y150" s="54">
        <f>IFERROR(PASCO!$J76/PASCO!$G76," ")</f>
        <v>0.73023857419390781</v>
      </c>
      <c r="Z150" s="54">
        <f>IFERROR(PENSACOLA!$J76/PENSACOLA!$G76," ")</f>
        <v>0.70307943234077175</v>
      </c>
      <c r="AA150" s="54">
        <f>IFERROR(POLK!$J76/POLK!$G76," ")</f>
        <v>0.49026104520134745</v>
      </c>
      <c r="AB150" s="54">
        <f>IFERROR('ST JOHNS'!$J76/'ST JOHNS'!$G76," ")</f>
        <v>0.56659745747584611</v>
      </c>
      <c r="AC150" s="54">
        <f>IFERROR('ST PETE'!$J76/'ST PETE'!$G76," ")</f>
        <v>0.28613422088766471</v>
      </c>
      <c r="AD150" s="54">
        <f>IFERROR('SANTA FE'!$J76/'SANTA FE'!$G76," ")</f>
        <v>0.4799768774271253</v>
      </c>
      <c r="AE150" s="54">
        <f>IFERROR(SEMINOLE!$J76/SEMINOLE!$G76," ")</f>
        <v>0.52181585916022177</v>
      </c>
      <c r="AF150" s="54">
        <f>IFERROR('SOUTH FLORIDA'!$J76/'SOUTH FLORIDA'!$G76," ")</f>
        <v>0.40489820997644149</v>
      </c>
      <c r="AG150" s="54">
        <f>IFERROR(TALLAHASSEE!$J76/TALLAHASSEE!$G76," ")</f>
        <v>0.66332953756153412</v>
      </c>
      <c r="AH150" s="54">
        <f>IFERROR(VALENCIA!$J76/VALENCIA!$G76," ")</f>
        <v>0.62569543902039537</v>
      </c>
      <c r="AI150" s="54">
        <f>IFERROR('System Summary'!$J76/'System Summary'!$G76," ")</f>
        <v>0.57673560714190686</v>
      </c>
    </row>
  </sheetData>
  <conditionalFormatting sqref="G82:AH149">
    <cfRule type="colorScale" priority="115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G10:AH10">
    <cfRule type="cellIs" priority="111" stopIfTrue="1" operator="equal">
      <formula>" "</formula>
    </cfRule>
    <cfRule type="cellIs" dxfId="3860" priority="112" operator="notEqual">
      <formula>$AI$10</formula>
    </cfRule>
  </conditionalFormatting>
  <conditionalFormatting sqref="G11:AH11">
    <cfRule type="cellIs" priority="107" stopIfTrue="1" operator="equal">
      <formula>" "</formula>
    </cfRule>
    <cfRule type="cellIs" dxfId="3859" priority="108" operator="notEqual">
      <formula>$AI$11</formula>
    </cfRule>
  </conditionalFormatting>
  <conditionalFormatting sqref="G12:AH12">
    <cfRule type="cellIs" priority="105" stopIfTrue="1" operator="equal">
      <formula>" "</formula>
    </cfRule>
    <cfRule type="cellIs" dxfId="3858" priority="106" operator="notEqual">
      <formula>$AI$12</formula>
    </cfRule>
  </conditionalFormatting>
  <conditionalFormatting sqref="G13:AH13">
    <cfRule type="cellIs" priority="103" stopIfTrue="1" operator="equal">
      <formula>" "</formula>
    </cfRule>
    <cfRule type="cellIs" dxfId="3857" priority="104" operator="notEqual">
      <formula>$AI$13</formula>
    </cfRule>
  </conditionalFormatting>
  <conditionalFormatting sqref="G14:AH14">
    <cfRule type="cellIs" priority="101" stopIfTrue="1" operator="equal">
      <formula>" "</formula>
    </cfRule>
    <cfRule type="cellIs" dxfId="3856" priority="102" operator="notEqual">
      <formula>$AI$14</formula>
    </cfRule>
  </conditionalFormatting>
  <conditionalFormatting sqref="G15:AH15">
    <cfRule type="cellIs" priority="99" stopIfTrue="1" operator="equal">
      <formula>" "</formula>
    </cfRule>
    <cfRule type="cellIs" dxfId="3855" priority="100" operator="notEqual">
      <formula>$AI$15</formula>
    </cfRule>
  </conditionalFormatting>
  <conditionalFormatting sqref="G16:AH16">
    <cfRule type="cellIs" priority="97" stopIfTrue="1" operator="equal">
      <formula>" "</formula>
    </cfRule>
    <cfRule type="cellIs" dxfId="3854" priority="98" operator="notEqual">
      <formula>$AI$16</formula>
    </cfRule>
  </conditionalFormatting>
  <conditionalFormatting sqref="G17:AH17">
    <cfRule type="cellIs" priority="95" stopIfTrue="1" operator="equal">
      <formula>" "</formula>
    </cfRule>
    <cfRule type="cellIs" dxfId="3853" priority="96" operator="notEqual">
      <formula>$AI$17</formula>
    </cfRule>
  </conditionalFormatting>
  <conditionalFormatting sqref="G18:AH18">
    <cfRule type="cellIs" priority="93" stopIfTrue="1" operator="equal">
      <formula>" "</formula>
    </cfRule>
    <cfRule type="cellIs" dxfId="3852" priority="94" operator="notEqual">
      <formula>$AI$18</formula>
    </cfRule>
  </conditionalFormatting>
  <conditionalFormatting sqref="G19:AH19">
    <cfRule type="cellIs" priority="91" stopIfTrue="1" operator="equal">
      <formula>" "</formula>
    </cfRule>
    <cfRule type="cellIs" dxfId="3851" priority="92" operator="notEqual">
      <formula>$AI$19</formula>
    </cfRule>
  </conditionalFormatting>
  <conditionalFormatting sqref="G20:AH20">
    <cfRule type="cellIs" priority="89" stopIfTrue="1" operator="equal">
      <formula>" "</formula>
    </cfRule>
    <cfRule type="cellIs" dxfId="3850" priority="90" operator="notEqual">
      <formula>$AI$20</formula>
    </cfRule>
  </conditionalFormatting>
  <conditionalFormatting sqref="G21:AH21">
    <cfRule type="cellIs" priority="87" stopIfTrue="1" operator="equal">
      <formula>" "</formula>
    </cfRule>
    <cfRule type="cellIs" dxfId="3849" priority="88" operator="notEqual">
      <formula>$AI$21</formula>
    </cfRule>
  </conditionalFormatting>
  <conditionalFormatting sqref="G22:AH22">
    <cfRule type="cellIs" priority="85" stopIfTrue="1" operator="equal">
      <formula>" "</formula>
    </cfRule>
    <cfRule type="cellIs" dxfId="3848" priority="86" operator="notEqual">
      <formula>$AI$22</formula>
    </cfRule>
  </conditionalFormatting>
  <conditionalFormatting sqref="G23:AH23">
    <cfRule type="cellIs" priority="83" stopIfTrue="1" operator="equal">
      <formula>" "</formula>
    </cfRule>
    <cfRule type="cellIs" dxfId="3847" priority="84" operator="notEqual">
      <formula>$AI$23</formula>
    </cfRule>
  </conditionalFormatting>
  <conditionalFormatting sqref="G24:AH24">
    <cfRule type="cellIs" priority="81" stopIfTrue="1" operator="equal">
      <formula>" "</formula>
    </cfRule>
    <cfRule type="cellIs" dxfId="3846" priority="82" operator="notEqual">
      <formula>$AI$24</formula>
    </cfRule>
  </conditionalFormatting>
  <conditionalFormatting sqref="G25:AH25">
    <cfRule type="cellIs" priority="79" stopIfTrue="1" operator="equal">
      <formula>" "</formula>
    </cfRule>
    <cfRule type="cellIs" dxfId="3845" priority="80" operator="notEqual">
      <formula>$AI$25</formula>
    </cfRule>
  </conditionalFormatting>
  <conditionalFormatting sqref="G27:AH27">
    <cfRule type="cellIs" priority="77" stopIfTrue="1" operator="equal">
      <formula>" "</formula>
    </cfRule>
    <cfRule type="cellIs" dxfId="3844" priority="78" operator="notEqual">
      <formula>$AI$27</formula>
    </cfRule>
  </conditionalFormatting>
  <conditionalFormatting sqref="G28:AH28">
    <cfRule type="cellIs" priority="75" stopIfTrue="1" operator="equal">
      <formula>" "</formula>
    </cfRule>
    <cfRule type="cellIs" dxfId="3843" priority="76" operator="notEqual">
      <formula>$AI$28</formula>
    </cfRule>
  </conditionalFormatting>
  <conditionalFormatting sqref="G29:AH29">
    <cfRule type="cellIs" priority="73" stopIfTrue="1" operator="equal">
      <formula>" "</formula>
    </cfRule>
    <cfRule type="cellIs" dxfId="3842" priority="74" operator="notEqual">
      <formula>$AI$29</formula>
    </cfRule>
  </conditionalFormatting>
  <conditionalFormatting sqref="G30:AH30">
    <cfRule type="cellIs" priority="71" stopIfTrue="1" operator="equal">
      <formula>" "</formula>
    </cfRule>
    <cfRule type="cellIs" dxfId="3841" priority="72" operator="notEqual">
      <formula>$AI$30</formula>
    </cfRule>
  </conditionalFormatting>
  <conditionalFormatting sqref="G31:AH31">
    <cfRule type="cellIs" priority="69" stopIfTrue="1" operator="equal">
      <formula>" "</formula>
    </cfRule>
    <cfRule type="cellIs" dxfId="3840" priority="70" operator="notEqual">
      <formula>$AI$31</formula>
    </cfRule>
  </conditionalFormatting>
  <conditionalFormatting sqref="G32:AH32">
    <cfRule type="cellIs" priority="67" stopIfTrue="1" operator="equal">
      <formula>" "</formula>
    </cfRule>
    <cfRule type="cellIs" dxfId="3839" priority="68" operator="notEqual">
      <formula>$AI$32</formula>
    </cfRule>
  </conditionalFormatting>
  <conditionalFormatting sqref="G33:AH33">
    <cfRule type="cellIs" priority="65" stopIfTrue="1" operator="equal">
      <formula>" "</formula>
    </cfRule>
    <cfRule type="cellIs" dxfId="3838" priority="66" operator="notEqual">
      <formula>$AI$33</formula>
    </cfRule>
  </conditionalFormatting>
  <conditionalFormatting sqref="G34:AH34">
    <cfRule type="cellIs" priority="63" stopIfTrue="1" operator="equal">
      <formula>" "</formula>
    </cfRule>
    <cfRule type="cellIs" dxfId="3837" priority="64" operator="notEqual">
      <formula>$AI$34</formula>
    </cfRule>
  </conditionalFormatting>
  <conditionalFormatting sqref="G35:AH35">
    <cfRule type="cellIs" priority="61" stopIfTrue="1" operator="equal">
      <formula>" "</formula>
    </cfRule>
    <cfRule type="cellIs" dxfId="3836" priority="62" operator="notEqual">
      <formula>$AI$35</formula>
    </cfRule>
  </conditionalFormatting>
  <conditionalFormatting sqref="G36:AH36">
    <cfRule type="cellIs" priority="59" stopIfTrue="1" operator="equal">
      <formula>" "</formula>
    </cfRule>
    <cfRule type="cellIs" dxfId="3835" priority="60" operator="notEqual">
      <formula>$AI$36</formula>
    </cfRule>
  </conditionalFormatting>
  <conditionalFormatting sqref="G37:AH37">
    <cfRule type="cellIs" priority="57" stopIfTrue="1" operator="equal">
      <formula>" "</formula>
    </cfRule>
    <cfRule type="cellIs" dxfId="3834" priority="58" operator="notEqual">
      <formula>$AI$37</formula>
    </cfRule>
  </conditionalFormatting>
  <conditionalFormatting sqref="G38:AH38">
    <cfRule type="cellIs" priority="55" stopIfTrue="1" operator="equal">
      <formula>" "</formula>
    </cfRule>
    <cfRule type="cellIs" dxfId="3833" priority="56" operator="notEqual">
      <formula>$AI$38</formula>
    </cfRule>
  </conditionalFormatting>
  <conditionalFormatting sqref="G41:AH41">
    <cfRule type="cellIs" priority="53" stopIfTrue="1" operator="equal">
      <formula>" "</formula>
    </cfRule>
    <cfRule type="cellIs" dxfId="3832" priority="54" operator="notEqual">
      <formula>$AI$41</formula>
    </cfRule>
  </conditionalFormatting>
  <conditionalFormatting sqref="G42:AH42">
    <cfRule type="cellIs" priority="51" stopIfTrue="1" operator="equal">
      <formula>" "</formula>
    </cfRule>
    <cfRule type="cellIs" dxfId="3831" priority="52" operator="notEqual">
      <formula>$AI$42</formula>
    </cfRule>
  </conditionalFormatting>
  <conditionalFormatting sqref="G44:AH44">
    <cfRule type="cellIs" priority="49" stopIfTrue="1" operator="equal">
      <formula>" "</formula>
    </cfRule>
    <cfRule type="cellIs" dxfId="3830" priority="50" operator="notEqual">
      <formula>$AI$44</formula>
    </cfRule>
  </conditionalFormatting>
  <conditionalFormatting sqref="G45:AH45">
    <cfRule type="cellIs" priority="47" stopIfTrue="1" operator="equal">
      <formula>" "</formula>
    </cfRule>
    <cfRule type="cellIs" dxfId="3829" priority="48" operator="notEqual">
      <formula>$AI$45</formula>
    </cfRule>
  </conditionalFormatting>
  <conditionalFormatting sqref="G46:AH46">
    <cfRule type="cellIs" priority="45" stopIfTrue="1" operator="equal">
      <formula>" "</formula>
    </cfRule>
    <cfRule type="cellIs" dxfId="3828" priority="46" operator="notEqual">
      <formula>$AI$46</formula>
    </cfRule>
  </conditionalFormatting>
  <conditionalFormatting sqref="G47:AH47">
    <cfRule type="cellIs" priority="43" stopIfTrue="1" operator="equal">
      <formula>" "</formula>
    </cfRule>
    <cfRule type="cellIs" dxfId="3827" priority="44" operator="notEqual">
      <formula>$AI$47</formula>
    </cfRule>
  </conditionalFormatting>
  <conditionalFormatting sqref="G48:AH48">
    <cfRule type="cellIs" priority="41" stopIfTrue="1" operator="equal">
      <formula>" "</formula>
    </cfRule>
    <cfRule type="cellIs" dxfId="3826" priority="42" operator="notEqual">
      <formula>$AI$48</formula>
    </cfRule>
  </conditionalFormatting>
  <conditionalFormatting sqref="G49:AH49">
    <cfRule type="cellIs" priority="39" stopIfTrue="1" operator="equal">
      <formula>" "</formula>
    </cfRule>
    <cfRule type="cellIs" dxfId="3825" priority="40" operator="notEqual">
      <formula>$AI$49</formula>
    </cfRule>
  </conditionalFormatting>
  <conditionalFormatting sqref="G50:AH50">
    <cfRule type="cellIs" priority="37" stopIfTrue="1" operator="equal">
      <formula>" "</formula>
    </cfRule>
    <cfRule type="cellIs" dxfId="3824" priority="38" operator="notEqual">
      <formula>$AI$50</formula>
    </cfRule>
  </conditionalFormatting>
  <conditionalFormatting sqref="G51:AH51">
    <cfRule type="cellIs" priority="35" stopIfTrue="1" operator="equal">
      <formula>" "</formula>
    </cfRule>
    <cfRule type="cellIs" dxfId="3823" priority="36" operator="notEqual">
      <formula>$AI$51</formula>
    </cfRule>
  </conditionalFormatting>
  <conditionalFormatting sqref="G53:AH53">
    <cfRule type="cellIs" priority="33" stopIfTrue="1" operator="equal">
      <formula>" "</formula>
    </cfRule>
    <cfRule type="cellIs" dxfId="3822" priority="34" operator="notEqual">
      <formula>$AI$53</formula>
    </cfRule>
  </conditionalFormatting>
  <conditionalFormatting sqref="G54:AH54">
    <cfRule type="cellIs" priority="31" stopIfTrue="1" operator="equal">
      <formula>" "</formula>
    </cfRule>
    <cfRule type="cellIs" dxfId="3821" priority="32" operator="notEqual">
      <formula>$AI$54</formula>
    </cfRule>
  </conditionalFormatting>
  <conditionalFormatting sqref="G55:AH55">
    <cfRule type="cellIs" priority="29" stopIfTrue="1" operator="equal">
      <formula>" "</formula>
    </cfRule>
    <cfRule type="cellIs" dxfId="3820" priority="30" operator="notEqual">
      <formula>$AI$55</formula>
    </cfRule>
  </conditionalFormatting>
  <conditionalFormatting sqref="G56:AH56">
    <cfRule type="cellIs" priority="27" stopIfTrue="1" operator="equal">
      <formula>" "</formula>
    </cfRule>
    <cfRule type="cellIs" dxfId="3819" priority="28" operator="notEqual">
      <formula>$AI$56</formula>
    </cfRule>
  </conditionalFormatting>
  <conditionalFormatting sqref="G57:AH57">
    <cfRule type="cellIs" priority="25" stopIfTrue="1" operator="equal">
      <formula>" "</formula>
    </cfRule>
    <cfRule type="cellIs" dxfId="3818" priority="26" operator="notEqual">
      <formula>$AI$57</formula>
    </cfRule>
  </conditionalFormatting>
  <conditionalFormatting sqref="G58:AH58">
    <cfRule type="cellIs" priority="23" stopIfTrue="1" operator="equal">
      <formula>" "</formula>
    </cfRule>
    <cfRule type="cellIs" dxfId="3817" priority="24" operator="notEqual">
      <formula>$AI$58</formula>
    </cfRule>
  </conditionalFormatting>
  <conditionalFormatting sqref="G59:AH59">
    <cfRule type="cellIs" priority="21" stopIfTrue="1" operator="equal">
      <formula>" "</formula>
    </cfRule>
    <cfRule type="cellIs" dxfId="3816" priority="22" operator="notEqual">
      <formula>$AI$59</formula>
    </cfRule>
  </conditionalFormatting>
  <conditionalFormatting sqref="G60:AH60">
    <cfRule type="cellIs" priority="19" stopIfTrue="1" operator="equal">
      <formula>" "</formula>
    </cfRule>
    <cfRule type="cellIs" dxfId="3815" priority="20" operator="notEqual">
      <formula>$AI$60</formula>
    </cfRule>
  </conditionalFormatting>
  <conditionalFormatting sqref="G61:AH61">
    <cfRule type="cellIs" priority="17" stopIfTrue="1" operator="equal">
      <formula>" "</formula>
    </cfRule>
    <cfRule type="cellIs" dxfId="3814" priority="18" operator="notEqual">
      <formula>$AI$61</formula>
    </cfRule>
  </conditionalFormatting>
  <conditionalFormatting sqref="G62:AH62">
    <cfRule type="cellIs" priority="15" stopIfTrue="1" operator="equal">
      <formula>" "</formula>
    </cfRule>
    <cfRule type="cellIs" dxfId="3813" priority="16" operator="notEqual">
      <formula>$AI$62</formula>
    </cfRule>
  </conditionalFormatting>
  <conditionalFormatting sqref="G63:AH63">
    <cfRule type="cellIs" priority="13" stopIfTrue="1" operator="equal">
      <formula>" "</formula>
    </cfRule>
    <cfRule type="cellIs" dxfId="3812" priority="14" operator="notEqual">
      <formula>$AI$63</formula>
    </cfRule>
  </conditionalFormatting>
  <conditionalFormatting sqref="G64:AH64">
    <cfRule type="cellIs" priority="11" stopIfTrue="1" operator="equal">
      <formula>" "</formula>
    </cfRule>
    <cfRule type="cellIs" dxfId="3811" priority="12" operator="notEqual">
      <formula>$AI$64</formula>
    </cfRule>
  </conditionalFormatting>
  <conditionalFormatting sqref="G68:AH68">
    <cfRule type="cellIs" priority="9" stopIfTrue="1" operator="equal">
      <formula>" "</formula>
    </cfRule>
    <cfRule type="cellIs" dxfId="3810" priority="10" operator="notEqual">
      <formula>$AI$68</formula>
    </cfRule>
  </conditionalFormatting>
  <conditionalFormatting sqref="G70:AH70">
    <cfRule type="cellIs" priority="7" stopIfTrue="1" operator="equal">
      <formula>" "</formula>
    </cfRule>
    <cfRule type="cellIs" dxfId="3809" priority="8" operator="notEqual">
      <formula>$AI$70</formula>
    </cfRule>
  </conditionalFormatting>
  <conditionalFormatting sqref="G72:AH72">
    <cfRule type="cellIs" priority="5" stopIfTrue="1" operator="equal">
      <formula>" "</formula>
    </cfRule>
    <cfRule type="cellIs" dxfId="3808" priority="6" operator="notEqual">
      <formula>$AI$72</formula>
    </cfRule>
  </conditionalFormatting>
  <conditionalFormatting sqref="G73:AH73">
    <cfRule type="cellIs" priority="3" stopIfTrue="1" operator="equal">
      <formula>" "</formula>
    </cfRule>
    <cfRule type="cellIs" dxfId="3807" priority="4" operator="notEqual">
      <formula>$AI$73</formula>
    </cfRule>
  </conditionalFormatting>
  <conditionalFormatting sqref="G74:AH74">
    <cfRule type="cellIs" priority="1" stopIfTrue="1" operator="equal">
      <formula>" "</formula>
    </cfRule>
    <cfRule type="cellIs" dxfId="3806" priority="2" operator="notEqual">
      <formula>$AI$74</formula>
    </cfRule>
  </conditionalFormatting>
  <pageMargins left="0.7" right="0.7" top="0.75" bottom="0.75" header="0.3" footer="0.3"/>
  <pageSetup paperSize="5" scale="37" fitToHeight="2" orientation="landscape" r:id="rId1"/>
  <headerFooter>
    <oddFooter>&amp;L&amp;16&amp;Z&amp;F</oddFooter>
  </headerFooter>
  <rowBreaks count="1" manualBreakCount="1">
    <brk id="76" max="34" man="1"/>
  </rowBreaks>
  <colBreaks count="1" manualBreakCount="1">
    <brk id="3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274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665849</v>
      </c>
      <c r="H8" s="122"/>
      <c r="I8" s="128">
        <v>327305</v>
      </c>
      <c r="J8" s="128">
        <v>338544</v>
      </c>
      <c r="K8" s="128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>
        <v>0</v>
      </c>
      <c r="H9" s="124"/>
      <c r="I9" s="116"/>
      <c r="J9" s="116"/>
      <c r="K9" s="128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3104</v>
      </c>
      <c r="H10" s="124" t="s">
        <v>15</v>
      </c>
      <c r="I10" s="116">
        <v>3104</v>
      </c>
      <c r="J10" s="116"/>
      <c r="K10" s="128">
        <v>3104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249224</v>
      </c>
      <c r="H11" s="124" t="s">
        <v>15</v>
      </c>
      <c r="I11" s="116">
        <v>249224</v>
      </c>
      <c r="J11" s="116"/>
      <c r="K11" s="128">
        <v>249224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>
        <v>52187</v>
      </c>
      <c r="H12" s="124" t="s">
        <v>15</v>
      </c>
      <c r="I12" s="116">
        <v>52187</v>
      </c>
      <c r="J12" s="116"/>
      <c r="K12" s="128">
        <v>52187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4"/>
      <c r="I13" s="116"/>
      <c r="J13" s="116"/>
      <c r="K13" s="128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4"/>
      <c r="I14" s="116"/>
      <c r="J14" s="116"/>
      <c r="K14" s="128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4"/>
      <c r="I15" s="116"/>
      <c r="J15" s="116"/>
      <c r="K15" s="128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4"/>
      <c r="I16" s="116"/>
      <c r="J16" s="116"/>
      <c r="K16" s="128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2350</v>
      </c>
      <c r="H17" s="124" t="s">
        <v>15</v>
      </c>
      <c r="I17" s="116">
        <v>2350</v>
      </c>
      <c r="J17" s="116"/>
      <c r="K17" s="128">
        <v>2350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>
        <v>338544</v>
      </c>
      <c r="H18" s="124" t="s">
        <v>24</v>
      </c>
      <c r="I18" s="116">
        <v>0</v>
      </c>
      <c r="J18" s="116">
        <v>338544</v>
      </c>
      <c r="K18" s="128">
        <v>338544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4"/>
      <c r="I19" s="126"/>
      <c r="J19" s="126"/>
      <c r="K19" s="128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>
        <v>20440</v>
      </c>
      <c r="H20" s="124" t="s">
        <v>15</v>
      </c>
      <c r="I20" s="116">
        <v>20440</v>
      </c>
      <c r="J20" s="116"/>
      <c r="K20" s="128">
        <v>20440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4"/>
      <c r="I21" s="116"/>
      <c r="J21" s="116"/>
      <c r="K21" s="128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4"/>
      <c r="I22" s="116"/>
      <c r="J22" s="116"/>
      <c r="K22" s="128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4"/>
      <c r="I23" s="116"/>
      <c r="J23" s="116"/>
      <c r="K23" s="128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4"/>
      <c r="I24" s="127"/>
      <c r="J24" s="127"/>
      <c r="K24" s="128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347879</v>
      </c>
      <c r="H25" s="122"/>
      <c r="I25" s="128">
        <v>347879</v>
      </c>
      <c r="J25" s="128">
        <v>0</v>
      </c>
      <c r="K25" s="128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4"/>
      <c r="I26" s="116"/>
      <c r="J26" s="116"/>
      <c r="K26" s="128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>
        <v>134653</v>
      </c>
      <c r="H27" s="124" t="s">
        <v>15</v>
      </c>
      <c r="I27" s="116">
        <v>134653</v>
      </c>
      <c r="J27" s="116"/>
      <c r="K27" s="128">
        <v>134653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>
        <v>68830</v>
      </c>
      <c r="H28" s="124" t="s">
        <v>15</v>
      </c>
      <c r="I28" s="116">
        <v>68830</v>
      </c>
      <c r="J28" s="116"/>
      <c r="K28" s="128">
        <v>68830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/>
      <c r="H29" s="124"/>
      <c r="I29" s="116"/>
      <c r="J29" s="116"/>
      <c r="K29" s="128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144396</v>
      </c>
      <c r="H30" s="124" t="s">
        <v>15</v>
      </c>
      <c r="I30" s="116">
        <v>144396</v>
      </c>
      <c r="J30" s="116"/>
      <c r="K30" s="128">
        <v>144396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/>
      <c r="H31" s="124"/>
      <c r="I31" s="116"/>
      <c r="J31" s="116"/>
      <c r="K31" s="128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4"/>
      <c r="I32" s="116"/>
      <c r="J32" s="116"/>
      <c r="K32" s="128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/>
      <c r="H33" s="124"/>
      <c r="I33" s="116"/>
      <c r="J33" s="116"/>
      <c r="K33" s="128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4"/>
      <c r="I34" s="116"/>
      <c r="J34" s="116"/>
      <c r="K34" s="128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/>
      <c r="H35" s="124"/>
      <c r="I35" s="116"/>
      <c r="J35" s="116"/>
      <c r="K35" s="128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4"/>
      <c r="I36" s="116"/>
      <c r="J36" s="116"/>
      <c r="K36" s="128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4"/>
      <c r="I37" s="116"/>
      <c r="J37" s="116"/>
      <c r="K37" s="128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4"/>
      <c r="I38" s="116"/>
      <c r="J38" s="116"/>
      <c r="K38" s="128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4"/>
      <c r="I39" s="116"/>
      <c r="J39" s="116"/>
      <c r="K39" s="128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4"/>
      <c r="I40" s="116"/>
      <c r="J40" s="116"/>
      <c r="K40" s="128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4"/>
      <c r="I41" s="116"/>
      <c r="J41" s="116"/>
      <c r="K41" s="128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591301</v>
      </c>
      <c r="H42" s="122"/>
      <c r="I42" s="128">
        <v>216071</v>
      </c>
      <c r="J42" s="128">
        <v>375230</v>
      </c>
      <c r="K42" s="128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100501</v>
      </c>
      <c r="H43" s="124" t="s">
        <v>24</v>
      </c>
      <c r="I43" s="116"/>
      <c r="J43" s="116">
        <v>100501</v>
      </c>
      <c r="K43" s="128">
        <v>100501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4"/>
      <c r="I44" s="116"/>
      <c r="J44" s="116"/>
      <c r="K44" s="128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4"/>
      <c r="I45" s="116"/>
      <c r="J45" s="116"/>
      <c r="K45" s="128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4"/>
      <c r="I46" s="116"/>
      <c r="J46" s="116"/>
      <c r="K46" s="128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187740</v>
      </c>
      <c r="H47" s="124" t="s">
        <v>15</v>
      </c>
      <c r="I47" s="116">
        <v>187740</v>
      </c>
      <c r="J47" s="116"/>
      <c r="K47" s="128">
        <v>187740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/>
      <c r="H48" s="124"/>
      <c r="I48" s="116"/>
      <c r="J48" s="116"/>
      <c r="K48" s="128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>
        <v>28331</v>
      </c>
      <c r="H49" s="124" t="s">
        <v>15</v>
      </c>
      <c r="I49" s="116">
        <v>28331</v>
      </c>
      <c r="J49" s="116"/>
      <c r="K49" s="128">
        <v>28331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4"/>
      <c r="I50" s="116"/>
      <c r="J50" s="116"/>
      <c r="K50" s="128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4"/>
      <c r="I51" s="116"/>
      <c r="J51" s="116"/>
      <c r="K51" s="128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4"/>
      <c r="I52" s="116"/>
      <c r="J52" s="116"/>
      <c r="K52" s="128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/>
      <c r="H53" s="124"/>
      <c r="I53" s="116"/>
      <c r="J53" s="116"/>
      <c r="K53" s="128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15308</v>
      </c>
      <c r="H54" s="124" t="s">
        <v>24</v>
      </c>
      <c r="I54" s="116"/>
      <c r="J54" s="116">
        <v>15308</v>
      </c>
      <c r="K54" s="128">
        <v>15308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104910</v>
      </c>
      <c r="H55" s="124" t="s">
        <v>24</v>
      </c>
      <c r="I55" s="116"/>
      <c r="J55" s="116">
        <v>104910</v>
      </c>
      <c r="K55" s="128">
        <v>104910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85176</v>
      </c>
      <c r="H56" s="124" t="s">
        <v>24</v>
      </c>
      <c r="I56" s="116"/>
      <c r="J56" s="116">
        <v>85176</v>
      </c>
      <c r="K56" s="128">
        <v>85176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/>
      <c r="H57" s="124"/>
      <c r="I57" s="116"/>
      <c r="J57" s="116"/>
      <c r="K57" s="128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4"/>
      <c r="I58" s="116"/>
      <c r="J58" s="116"/>
      <c r="K58" s="128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>
        <v>54107</v>
      </c>
      <c r="H59" s="124" t="s">
        <v>24</v>
      </c>
      <c r="I59" s="116"/>
      <c r="J59" s="116">
        <v>54107</v>
      </c>
      <c r="K59" s="128">
        <v>54107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/>
      <c r="H60" s="124"/>
      <c r="I60" s="116"/>
      <c r="J60" s="116"/>
      <c r="K60" s="128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10065</v>
      </c>
      <c r="H61" s="124" t="s">
        <v>24</v>
      </c>
      <c r="I61" s="116"/>
      <c r="J61" s="116">
        <v>10065</v>
      </c>
      <c r="K61" s="128">
        <v>10065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/>
      <c r="H62" s="124"/>
      <c r="I62" s="116"/>
      <c r="J62" s="116"/>
      <c r="K62" s="128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>
        <v>5163</v>
      </c>
      <c r="H63" s="124" t="s">
        <v>24</v>
      </c>
      <c r="I63" s="116"/>
      <c r="J63" s="116">
        <v>5163</v>
      </c>
      <c r="K63" s="128">
        <v>5163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16"/>
      <c r="H67" s="124"/>
      <c r="I67" s="116"/>
      <c r="J67" s="116"/>
      <c r="K67" s="128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16"/>
      <c r="H68" s="124"/>
      <c r="I68" s="116"/>
      <c r="J68" s="116"/>
      <c r="K68" s="128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16"/>
      <c r="H69" s="124"/>
      <c r="I69" s="116"/>
      <c r="J69" s="116"/>
      <c r="K69" s="128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437827</v>
      </c>
      <c r="H70" s="122"/>
      <c r="I70" s="128">
        <v>0</v>
      </c>
      <c r="J70" s="128">
        <v>437827</v>
      </c>
      <c r="K70" s="128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/>
      <c r="H71" s="124"/>
      <c r="I71" s="116"/>
      <c r="J71" s="116"/>
      <c r="K71" s="128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282418</v>
      </c>
      <c r="H72" s="124" t="s">
        <v>24</v>
      </c>
      <c r="I72" s="116"/>
      <c r="J72" s="116">
        <v>282418</v>
      </c>
      <c r="K72" s="128">
        <v>282418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>
        <v>155409</v>
      </c>
      <c r="H73" s="124" t="s">
        <v>24</v>
      </c>
      <c r="I73" s="116"/>
      <c r="J73" s="116">
        <v>155409</v>
      </c>
      <c r="K73" s="128">
        <v>155409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2042856</v>
      </c>
      <c r="H76" s="26"/>
      <c r="I76" s="94">
        <v>891255</v>
      </c>
      <c r="J76" s="94">
        <v>1151601</v>
      </c>
      <c r="K76" s="90">
        <v>2042856</v>
      </c>
      <c r="L76" s="27"/>
    </row>
    <row r="77" spans="1:12" ht="15.75" x14ac:dyDescent="0.25">
      <c r="F77" s="83" t="s">
        <v>200</v>
      </c>
      <c r="G77" s="141">
        <v>2042856</v>
      </c>
      <c r="H77" s="14"/>
      <c r="I77" s="85">
        <v>0.43627891540079183</v>
      </c>
      <c r="J77" s="85">
        <v>0.56372108459920822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9839064.4286327548</v>
      </c>
      <c r="J83" s="87">
        <v>9.0583307637091021E-2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2" spans="3:3" ht="15" hidden="1" customHeight="1" x14ac:dyDescent="0.25"/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0">
    <cfRule type="cellIs" dxfId="1705" priority="119" operator="notEqual">
      <formula>G10</formula>
    </cfRule>
    <cfRule type="cellIs" dxfId="1704" priority="120" operator="equal">
      <formula>G10</formula>
    </cfRule>
  </conditionalFormatting>
  <conditionalFormatting sqref="K11">
    <cfRule type="cellIs" dxfId="1703" priority="117" operator="notEqual">
      <formula>G11</formula>
    </cfRule>
    <cfRule type="cellIs" dxfId="1702" priority="118" operator="equal">
      <formula>G11</formula>
    </cfRule>
  </conditionalFormatting>
  <conditionalFormatting sqref="K12">
    <cfRule type="cellIs" dxfId="1701" priority="115" operator="notEqual">
      <formula>G12</formula>
    </cfRule>
    <cfRule type="cellIs" dxfId="1700" priority="116" operator="equal">
      <formula>G12</formula>
    </cfRule>
  </conditionalFormatting>
  <conditionalFormatting sqref="K13">
    <cfRule type="cellIs" dxfId="1699" priority="113" operator="notEqual">
      <formula>G13</formula>
    </cfRule>
    <cfRule type="cellIs" dxfId="1698" priority="114" operator="equal">
      <formula>G13</formula>
    </cfRule>
  </conditionalFormatting>
  <conditionalFormatting sqref="K14">
    <cfRule type="cellIs" dxfId="1697" priority="111" operator="notEqual">
      <formula>G14</formula>
    </cfRule>
    <cfRule type="cellIs" dxfId="1696" priority="112" operator="equal">
      <formula>G14</formula>
    </cfRule>
  </conditionalFormatting>
  <conditionalFormatting sqref="K15">
    <cfRule type="cellIs" dxfId="1695" priority="109" operator="notEqual">
      <formula>G15</formula>
    </cfRule>
    <cfRule type="cellIs" dxfId="1694" priority="110" operator="equal">
      <formula>G15</formula>
    </cfRule>
  </conditionalFormatting>
  <conditionalFormatting sqref="K16">
    <cfRule type="cellIs" dxfId="1693" priority="107" operator="notEqual">
      <formula>G16</formula>
    </cfRule>
    <cfRule type="cellIs" dxfId="1692" priority="108" operator="equal">
      <formula>G16</formula>
    </cfRule>
  </conditionalFormatting>
  <conditionalFormatting sqref="K17">
    <cfRule type="cellIs" dxfId="1691" priority="105" operator="notEqual">
      <formula>G17</formula>
    </cfRule>
    <cfRule type="cellIs" dxfId="1690" priority="106" operator="equal">
      <formula>G17</formula>
    </cfRule>
  </conditionalFormatting>
  <conditionalFormatting sqref="K18">
    <cfRule type="cellIs" dxfId="1689" priority="103" operator="notEqual">
      <formula>G18</formula>
    </cfRule>
    <cfRule type="cellIs" dxfId="1688" priority="104" operator="equal">
      <formula>G18</formula>
    </cfRule>
  </conditionalFormatting>
  <conditionalFormatting sqref="K19">
    <cfRule type="cellIs" dxfId="1687" priority="101" operator="notEqual">
      <formula>G19</formula>
    </cfRule>
    <cfRule type="cellIs" dxfId="1686" priority="102" operator="equal">
      <formula>G19</formula>
    </cfRule>
  </conditionalFormatting>
  <conditionalFormatting sqref="K20">
    <cfRule type="cellIs" dxfId="1685" priority="99" operator="notEqual">
      <formula>G20</formula>
    </cfRule>
    <cfRule type="cellIs" dxfId="1684" priority="100" operator="equal">
      <formula>G20</formula>
    </cfRule>
  </conditionalFormatting>
  <conditionalFormatting sqref="K21">
    <cfRule type="cellIs" dxfId="1683" priority="97" operator="notEqual">
      <formula>G21</formula>
    </cfRule>
    <cfRule type="cellIs" dxfId="1682" priority="98" operator="equal">
      <formula>G21</formula>
    </cfRule>
  </conditionalFormatting>
  <conditionalFormatting sqref="K22">
    <cfRule type="cellIs" dxfId="1681" priority="95" operator="notEqual">
      <formula>G22</formula>
    </cfRule>
    <cfRule type="cellIs" dxfId="1680" priority="96" operator="equal">
      <formula>G22</formula>
    </cfRule>
  </conditionalFormatting>
  <conditionalFormatting sqref="K23">
    <cfRule type="cellIs" dxfId="1679" priority="93" operator="notEqual">
      <formula>G23</formula>
    </cfRule>
    <cfRule type="cellIs" dxfId="1678" priority="94" operator="equal">
      <formula>G23</formula>
    </cfRule>
  </conditionalFormatting>
  <conditionalFormatting sqref="K24">
    <cfRule type="cellIs" dxfId="1677" priority="91" operator="notEqual">
      <formula>G24</formula>
    </cfRule>
    <cfRule type="cellIs" dxfId="1676" priority="92" operator="equal">
      <formula>G24</formula>
    </cfRule>
  </conditionalFormatting>
  <conditionalFormatting sqref="K26">
    <cfRule type="cellIs" dxfId="1675" priority="89" operator="notEqual">
      <formula>G26</formula>
    </cfRule>
    <cfRule type="cellIs" dxfId="1674" priority="90" operator="equal">
      <formula>G26</formula>
    </cfRule>
  </conditionalFormatting>
  <conditionalFormatting sqref="K27">
    <cfRule type="cellIs" dxfId="1673" priority="87" operator="notEqual">
      <formula>G27</formula>
    </cfRule>
    <cfRule type="cellIs" dxfId="1672" priority="88" operator="equal">
      <formula>G27</formula>
    </cfRule>
  </conditionalFormatting>
  <conditionalFormatting sqref="K28">
    <cfRule type="cellIs" dxfId="1671" priority="85" operator="notEqual">
      <formula>G28</formula>
    </cfRule>
    <cfRule type="cellIs" dxfId="1670" priority="86" operator="equal">
      <formula>G28</formula>
    </cfRule>
  </conditionalFormatting>
  <conditionalFormatting sqref="K29">
    <cfRule type="cellIs" dxfId="1669" priority="83" operator="notEqual">
      <formula>G29</formula>
    </cfRule>
    <cfRule type="cellIs" dxfId="1668" priority="84" operator="equal">
      <formula>G29</formula>
    </cfRule>
  </conditionalFormatting>
  <conditionalFormatting sqref="K30">
    <cfRule type="cellIs" dxfId="1667" priority="81" operator="notEqual">
      <formula>G30</formula>
    </cfRule>
    <cfRule type="cellIs" dxfId="1666" priority="82" operator="equal">
      <formula>G30</formula>
    </cfRule>
  </conditionalFormatting>
  <conditionalFormatting sqref="K31">
    <cfRule type="cellIs" dxfId="1665" priority="79" operator="notEqual">
      <formula>G31</formula>
    </cfRule>
    <cfRule type="cellIs" dxfId="1664" priority="80" operator="equal">
      <formula>G31</formula>
    </cfRule>
  </conditionalFormatting>
  <conditionalFormatting sqref="K32">
    <cfRule type="cellIs" dxfId="1663" priority="77" operator="notEqual">
      <formula>G32</formula>
    </cfRule>
    <cfRule type="cellIs" dxfId="1662" priority="78" operator="equal">
      <formula>G32</formula>
    </cfRule>
  </conditionalFormatting>
  <conditionalFormatting sqref="K33">
    <cfRule type="cellIs" dxfId="1661" priority="75" operator="notEqual">
      <formula>G33</formula>
    </cfRule>
    <cfRule type="cellIs" dxfId="1660" priority="76" operator="equal">
      <formula>G33</formula>
    </cfRule>
  </conditionalFormatting>
  <conditionalFormatting sqref="K34">
    <cfRule type="cellIs" dxfId="1659" priority="73" operator="notEqual">
      <formula>G34</formula>
    </cfRule>
    <cfRule type="cellIs" dxfId="1658" priority="74" operator="equal">
      <formula>G34</formula>
    </cfRule>
  </conditionalFormatting>
  <conditionalFormatting sqref="K35">
    <cfRule type="cellIs" dxfId="1657" priority="71" operator="notEqual">
      <formula>G35</formula>
    </cfRule>
    <cfRule type="cellIs" dxfId="1656" priority="72" operator="equal">
      <formula>G35</formula>
    </cfRule>
  </conditionalFormatting>
  <conditionalFormatting sqref="K36">
    <cfRule type="cellIs" dxfId="1655" priority="69" operator="notEqual">
      <formula>G36</formula>
    </cfRule>
    <cfRule type="cellIs" dxfId="1654" priority="70" operator="equal">
      <formula>G36</formula>
    </cfRule>
  </conditionalFormatting>
  <conditionalFormatting sqref="K37">
    <cfRule type="cellIs" dxfId="1653" priority="67" operator="notEqual">
      <formula>G37</formula>
    </cfRule>
    <cfRule type="cellIs" dxfId="1652" priority="68" operator="equal">
      <formula>G37</formula>
    </cfRule>
  </conditionalFormatting>
  <conditionalFormatting sqref="K38">
    <cfRule type="cellIs" dxfId="1651" priority="65" operator="notEqual">
      <formula>G38</formula>
    </cfRule>
    <cfRule type="cellIs" dxfId="1650" priority="66" operator="equal">
      <formula>G38</formula>
    </cfRule>
  </conditionalFormatting>
  <conditionalFormatting sqref="K39">
    <cfRule type="cellIs" dxfId="1649" priority="63" operator="notEqual">
      <formula>G39</formula>
    </cfRule>
    <cfRule type="cellIs" dxfId="1648" priority="64" operator="equal">
      <formula>G39</formula>
    </cfRule>
  </conditionalFormatting>
  <conditionalFormatting sqref="K40">
    <cfRule type="cellIs" dxfId="1647" priority="61" operator="notEqual">
      <formula>G40</formula>
    </cfRule>
    <cfRule type="cellIs" dxfId="1646" priority="62" operator="equal">
      <formula>G40</formula>
    </cfRule>
  </conditionalFormatting>
  <conditionalFormatting sqref="K41">
    <cfRule type="cellIs" dxfId="1645" priority="59" operator="notEqual">
      <formula>G41</formula>
    </cfRule>
    <cfRule type="cellIs" dxfId="1644" priority="60" operator="equal">
      <formula>G41</formula>
    </cfRule>
  </conditionalFormatting>
  <conditionalFormatting sqref="K43">
    <cfRule type="cellIs" dxfId="1643" priority="57" operator="notEqual">
      <formula>G43</formula>
    </cfRule>
    <cfRule type="cellIs" dxfId="1642" priority="58" operator="equal">
      <formula>G43</formula>
    </cfRule>
  </conditionalFormatting>
  <conditionalFormatting sqref="K44">
    <cfRule type="cellIs" dxfId="1641" priority="55" operator="notEqual">
      <formula>G44</formula>
    </cfRule>
    <cfRule type="cellIs" dxfId="1640" priority="56" operator="equal">
      <formula>G44</formula>
    </cfRule>
  </conditionalFormatting>
  <conditionalFormatting sqref="K45">
    <cfRule type="cellIs" dxfId="1639" priority="53" operator="notEqual">
      <formula>G45</formula>
    </cfRule>
    <cfRule type="cellIs" dxfId="1638" priority="54" operator="equal">
      <formula>G45</formula>
    </cfRule>
  </conditionalFormatting>
  <conditionalFormatting sqref="K46">
    <cfRule type="cellIs" dxfId="1637" priority="51" operator="notEqual">
      <formula>G46</formula>
    </cfRule>
    <cfRule type="cellIs" dxfId="1636" priority="52" operator="equal">
      <formula>G46</formula>
    </cfRule>
  </conditionalFormatting>
  <conditionalFormatting sqref="K47">
    <cfRule type="cellIs" dxfId="1635" priority="49" operator="notEqual">
      <formula>G47</formula>
    </cfRule>
    <cfRule type="cellIs" dxfId="1634" priority="50" operator="equal">
      <formula>G47</formula>
    </cfRule>
  </conditionalFormatting>
  <conditionalFormatting sqref="K48">
    <cfRule type="cellIs" dxfId="1633" priority="47" operator="notEqual">
      <formula>G48</formula>
    </cfRule>
    <cfRule type="cellIs" dxfId="1632" priority="48" operator="equal">
      <formula>G48</formula>
    </cfRule>
  </conditionalFormatting>
  <conditionalFormatting sqref="K49">
    <cfRule type="cellIs" dxfId="1631" priority="45" operator="notEqual">
      <formula>G49</formula>
    </cfRule>
    <cfRule type="cellIs" dxfId="1630" priority="46" operator="equal">
      <formula>G49</formula>
    </cfRule>
  </conditionalFormatting>
  <conditionalFormatting sqref="K50">
    <cfRule type="cellIs" dxfId="1629" priority="43" operator="notEqual">
      <formula>G50</formula>
    </cfRule>
    <cfRule type="cellIs" dxfId="1628" priority="44" operator="equal">
      <formula>G50</formula>
    </cfRule>
  </conditionalFormatting>
  <conditionalFormatting sqref="K51">
    <cfRule type="cellIs" dxfId="1627" priority="41" operator="notEqual">
      <formula>G51</formula>
    </cfRule>
    <cfRule type="cellIs" dxfId="1626" priority="42" operator="equal">
      <formula>G51</formula>
    </cfRule>
  </conditionalFormatting>
  <conditionalFormatting sqref="K52">
    <cfRule type="cellIs" dxfId="1625" priority="39" operator="notEqual">
      <formula>G52</formula>
    </cfRule>
    <cfRule type="cellIs" dxfId="1624" priority="40" operator="equal">
      <formula>G52</formula>
    </cfRule>
  </conditionalFormatting>
  <conditionalFormatting sqref="K53">
    <cfRule type="cellIs" dxfId="1623" priority="37" operator="notEqual">
      <formula>G53</formula>
    </cfRule>
    <cfRule type="cellIs" dxfId="1622" priority="38" operator="equal">
      <formula>G53</formula>
    </cfRule>
  </conditionalFormatting>
  <conditionalFormatting sqref="K54">
    <cfRule type="cellIs" dxfId="1621" priority="35" operator="notEqual">
      <formula>G54</formula>
    </cfRule>
    <cfRule type="cellIs" dxfId="1620" priority="36" operator="equal">
      <formula>G54</formula>
    </cfRule>
  </conditionalFormatting>
  <conditionalFormatting sqref="K55">
    <cfRule type="cellIs" dxfId="1619" priority="33" operator="notEqual">
      <formula>G55</formula>
    </cfRule>
    <cfRule type="cellIs" dxfId="1618" priority="34" operator="equal">
      <formula>G55</formula>
    </cfRule>
  </conditionalFormatting>
  <conditionalFormatting sqref="K56">
    <cfRule type="cellIs" dxfId="1617" priority="31" operator="notEqual">
      <formula>G56</formula>
    </cfRule>
    <cfRule type="cellIs" dxfId="1616" priority="32" operator="equal">
      <formula>G56</formula>
    </cfRule>
  </conditionalFormatting>
  <conditionalFormatting sqref="K57">
    <cfRule type="cellIs" dxfId="1615" priority="29" operator="notEqual">
      <formula>G57</formula>
    </cfRule>
    <cfRule type="cellIs" dxfId="1614" priority="30" operator="equal">
      <formula>G57</formula>
    </cfRule>
  </conditionalFormatting>
  <conditionalFormatting sqref="K58">
    <cfRule type="cellIs" dxfId="1613" priority="27" operator="notEqual">
      <formula>G58</formula>
    </cfRule>
    <cfRule type="cellIs" dxfId="1612" priority="28" operator="equal">
      <formula>G58</formula>
    </cfRule>
  </conditionalFormatting>
  <conditionalFormatting sqref="K59">
    <cfRule type="cellIs" dxfId="1611" priority="25" operator="notEqual">
      <formula>G59</formula>
    </cfRule>
    <cfRule type="cellIs" dxfId="1610" priority="26" operator="equal">
      <formula>G59</formula>
    </cfRule>
  </conditionalFormatting>
  <conditionalFormatting sqref="K60">
    <cfRule type="cellIs" dxfId="1609" priority="23" operator="notEqual">
      <formula>G60</formula>
    </cfRule>
    <cfRule type="cellIs" dxfId="1608" priority="24" operator="equal">
      <formula>G60</formula>
    </cfRule>
  </conditionalFormatting>
  <conditionalFormatting sqref="K61">
    <cfRule type="cellIs" dxfId="1607" priority="21" operator="notEqual">
      <formula>G61</formula>
    </cfRule>
    <cfRule type="cellIs" dxfId="1606" priority="22" operator="equal">
      <formula>G61</formula>
    </cfRule>
  </conditionalFormatting>
  <conditionalFormatting sqref="K62">
    <cfRule type="cellIs" dxfId="1605" priority="19" operator="notEqual">
      <formula>G62</formula>
    </cfRule>
    <cfRule type="cellIs" dxfId="1604" priority="20" operator="equal">
      <formula>G62</formula>
    </cfRule>
  </conditionalFormatting>
  <conditionalFormatting sqref="K63">
    <cfRule type="cellIs" dxfId="1603" priority="17" operator="notEqual">
      <formula>G63</formula>
    </cfRule>
    <cfRule type="cellIs" dxfId="1602" priority="18" operator="equal">
      <formula>G63</formula>
    </cfRule>
  </conditionalFormatting>
  <conditionalFormatting sqref="K67">
    <cfRule type="cellIs" dxfId="1601" priority="15" operator="notEqual">
      <formula>G67</formula>
    </cfRule>
    <cfRule type="cellIs" dxfId="1600" priority="16" operator="equal">
      <formula>G67</formula>
    </cfRule>
  </conditionalFormatting>
  <conditionalFormatting sqref="K68">
    <cfRule type="cellIs" dxfId="1599" priority="13" operator="notEqual">
      <formula>G68</formula>
    </cfRule>
    <cfRule type="cellIs" dxfId="1598" priority="14" operator="equal">
      <formula>G68</formula>
    </cfRule>
  </conditionalFormatting>
  <conditionalFormatting sqref="K69">
    <cfRule type="cellIs" dxfId="1597" priority="11" operator="notEqual">
      <formula>G69</formula>
    </cfRule>
    <cfRule type="cellIs" dxfId="1596" priority="12" operator="equal">
      <formula>G69</formula>
    </cfRule>
  </conditionalFormatting>
  <conditionalFormatting sqref="K71">
    <cfRule type="cellIs" dxfId="1595" priority="9" operator="notEqual">
      <formula>G71</formula>
    </cfRule>
    <cfRule type="cellIs" dxfId="1594" priority="10" operator="equal">
      <formula>G71</formula>
    </cfRule>
  </conditionalFormatting>
  <conditionalFormatting sqref="K72">
    <cfRule type="cellIs" dxfId="1593" priority="7" operator="notEqual">
      <formula>G72</formula>
    </cfRule>
    <cfRule type="cellIs" dxfId="1592" priority="8" operator="equal">
      <formula>G72</formula>
    </cfRule>
  </conditionalFormatting>
  <conditionalFormatting sqref="K73">
    <cfRule type="cellIs" dxfId="1591" priority="5" operator="notEqual">
      <formula>G73</formula>
    </cfRule>
    <cfRule type="cellIs" dxfId="1590" priority="6" operator="equal">
      <formula>G73</formula>
    </cfRule>
  </conditionalFormatting>
  <conditionalFormatting sqref="K76">
    <cfRule type="cellIs" dxfId="1589" priority="3" operator="notEqual">
      <formula>G76</formula>
    </cfRule>
    <cfRule type="cellIs" dxfId="1588" priority="4" operator="equal">
      <formula>G76</formula>
    </cfRule>
  </conditionalFormatting>
  <conditionalFormatting sqref="K9">
    <cfRule type="cellIs" dxfId="1587" priority="121" operator="notEqual">
      <formula>G9</formula>
    </cfRule>
    <cfRule type="cellIs" dxfId="1586" priority="122" operator="equal">
      <formula>G9</formula>
    </cfRule>
  </conditionalFormatting>
  <conditionalFormatting sqref="G76">
    <cfRule type="cellIs" dxfId="1585" priority="1" operator="notEqual">
      <formula>$G$77</formula>
    </cfRule>
    <cfRule type="cellIs" dxfId="1584" priority="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1262079</v>
      </c>
      <c r="H8" s="10"/>
      <c r="I8" s="90">
        <v>1235550</v>
      </c>
      <c r="J8" s="90">
        <v>26529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19090</v>
      </c>
      <c r="H10" s="17" t="s">
        <v>15</v>
      </c>
      <c r="I10" s="91">
        <v>19090</v>
      </c>
      <c r="J10" s="91"/>
      <c r="K10" s="90">
        <v>19090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558282</v>
      </c>
      <c r="H11" s="17" t="s">
        <v>15</v>
      </c>
      <c r="I11" s="91">
        <v>558282</v>
      </c>
      <c r="J11" s="91"/>
      <c r="K11" s="90">
        <v>558282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220606</v>
      </c>
      <c r="H13" s="17" t="s">
        <v>15</v>
      </c>
      <c r="I13" s="91">
        <v>220606</v>
      </c>
      <c r="J13" s="91"/>
      <c r="K13" s="90">
        <v>220606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26529</v>
      </c>
      <c r="H15" s="17" t="s">
        <v>24</v>
      </c>
      <c r="I15" s="91"/>
      <c r="J15" s="91">
        <v>26529</v>
      </c>
      <c r="K15" s="90">
        <v>26529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283075</v>
      </c>
      <c r="H18" s="17" t="s">
        <v>15</v>
      </c>
      <c r="I18" s="91">
        <v>283075</v>
      </c>
      <c r="J18" s="91"/>
      <c r="K18" s="90">
        <v>283075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154497</v>
      </c>
      <c r="H20" s="17" t="s">
        <v>15</v>
      </c>
      <c r="I20" s="91">
        <v>154497</v>
      </c>
      <c r="J20" s="91"/>
      <c r="K20" s="90">
        <v>154497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929331</v>
      </c>
      <c r="H25" s="10"/>
      <c r="I25" s="90">
        <v>598341</v>
      </c>
      <c r="J25" s="90">
        <v>330990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476558</v>
      </c>
      <c r="H26" s="17" t="s">
        <v>59</v>
      </c>
      <c r="I26" s="91">
        <v>371715</v>
      </c>
      <c r="J26" s="91">
        <v>104843</v>
      </c>
      <c r="K26" s="90">
        <v>476558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265274</v>
      </c>
      <c r="H30" s="17" t="s">
        <v>59</v>
      </c>
      <c r="I30" s="91">
        <v>226626</v>
      </c>
      <c r="J30" s="91">
        <v>38648</v>
      </c>
      <c r="K30" s="90">
        <v>265274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187499</v>
      </c>
      <c r="H40" s="17" t="s">
        <v>24</v>
      </c>
      <c r="I40" s="91"/>
      <c r="J40" s="91">
        <v>187499</v>
      </c>
      <c r="K40" s="90">
        <v>187499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4721688</v>
      </c>
      <c r="H42" s="10"/>
      <c r="I42" s="90">
        <v>1387458</v>
      </c>
      <c r="J42" s="90">
        <v>3334230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3161127</v>
      </c>
      <c r="H43" s="17" t="s">
        <v>59</v>
      </c>
      <c r="I43" s="91">
        <v>948230</v>
      </c>
      <c r="J43" s="91">
        <v>2212897</v>
      </c>
      <c r="K43" s="90">
        <v>3161127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122240</v>
      </c>
      <c r="H44" s="17" t="s">
        <v>24</v>
      </c>
      <c r="I44" s="91"/>
      <c r="J44" s="91">
        <v>122240</v>
      </c>
      <c r="K44" s="90">
        <v>122240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308696</v>
      </c>
      <c r="H47" s="17" t="s">
        <v>15</v>
      </c>
      <c r="I47" s="91">
        <v>308696</v>
      </c>
      <c r="J47" s="91"/>
      <c r="K47" s="90">
        <v>308696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158838</v>
      </c>
      <c r="H48" s="17" t="s">
        <v>24</v>
      </c>
      <c r="I48" s="91"/>
      <c r="J48" s="91">
        <v>158838</v>
      </c>
      <c r="K48" s="90">
        <v>158838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102566</v>
      </c>
      <c r="H49" s="17" t="s">
        <v>15</v>
      </c>
      <c r="I49" s="91">
        <v>102566</v>
      </c>
      <c r="J49" s="91"/>
      <c r="K49" s="90">
        <v>102566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106291</v>
      </c>
      <c r="H56" s="17" t="s">
        <v>24</v>
      </c>
      <c r="I56" s="91"/>
      <c r="J56" s="91">
        <v>106291</v>
      </c>
      <c r="K56" s="90">
        <v>106291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93220</v>
      </c>
      <c r="H57" s="17" t="s">
        <v>59</v>
      </c>
      <c r="I57" s="91">
        <v>27966</v>
      </c>
      <c r="J57" s="91">
        <v>65254</v>
      </c>
      <c r="K57" s="90">
        <v>93220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82371</v>
      </c>
      <c r="H61" s="17" t="s">
        <v>24</v>
      </c>
      <c r="I61" s="91"/>
      <c r="J61" s="91">
        <v>82371</v>
      </c>
      <c r="K61" s="90">
        <v>82371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586339</v>
      </c>
      <c r="H62" s="17" t="s">
        <v>24</v>
      </c>
      <c r="I62" s="91"/>
      <c r="J62" s="91">
        <v>586339</v>
      </c>
      <c r="K62" s="90">
        <v>586339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1346991</v>
      </c>
      <c r="H70" s="10"/>
      <c r="I70" s="90">
        <v>0</v>
      </c>
      <c r="J70" s="90">
        <v>1346991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806580</v>
      </c>
      <c r="H72" s="17" t="s">
        <v>24</v>
      </c>
      <c r="I72" s="91"/>
      <c r="J72" s="91">
        <v>806580</v>
      </c>
      <c r="K72" s="90">
        <v>806580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540411</v>
      </c>
      <c r="H73" s="17" t="s">
        <v>24</v>
      </c>
      <c r="I73" s="91"/>
      <c r="J73" s="91">
        <v>540411</v>
      </c>
      <c r="K73" s="90">
        <v>540411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8260089</v>
      </c>
      <c r="H76" s="26"/>
      <c r="I76" s="94">
        <v>3221349</v>
      </c>
      <c r="J76" s="94">
        <v>5038740</v>
      </c>
      <c r="K76" s="90">
        <v>8260089</v>
      </c>
      <c r="L76" s="27"/>
    </row>
    <row r="77" spans="1:12" ht="15.75" x14ac:dyDescent="0.25">
      <c r="F77" s="83" t="s">
        <v>200</v>
      </c>
      <c r="G77" s="95">
        <v>8260089</v>
      </c>
      <c r="H77" s="14"/>
      <c r="I77" s="85">
        <v>0.38998962359848666</v>
      </c>
      <c r="J77" s="85">
        <v>0.61001037640151334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32302313.000000004</v>
      </c>
      <c r="J83" s="87">
        <v>9.972502588282145E-2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583" priority="119" operator="notEqual">
      <formula>G15</formula>
    </cfRule>
    <cfRule type="cellIs" dxfId="1582" priority="120" operator="equal">
      <formula>G15</formula>
    </cfRule>
  </conditionalFormatting>
  <conditionalFormatting sqref="K16">
    <cfRule type="cellIs" dxfId="1581" priority="117" operator="notEqual">
      <formula>G16</formula>
    </cfRule>
    <cfRule type="cellIs" dxfId="1580" priority="118" operator="equal">
      <formula>G16</formula>
    </cfRule>
  </conditionalFormatting>
  <conditionalFormatting sqref="K17">
    <cfRule type="cellIs" dxfId="1579" priority="115" operator="notEqual">
      <formula>G17</formula>
    </cfRule>
    <cfRule type="cellIs" dxfId="1578" priority="116" operator="equal">
      <formula>G17</formula>
    </cfRule>
  </conditionalFormatting>
  <conditionalFormatting sqref="K18">
    <cfRule type="cellIs" dxfId="1577" priority="113" operator="notEqual">
      <formula>G18</formula>
    </cfRule>
    <cfRule type="cellIs" dxfId="1576" priority="114" operator="equal">
      <formula>G18</formula>
    </cfRule>
  </conditionalFormatting>
  <conditionalFormatting sqref="K19">
    <cfRule type="cellIs" dxfId="1575" priority="111" operator="notEqual">
      <formula>G19</formula>
    </cfRule>
    <cfRule type="cellIs" dxfId="1574" priority="112" operator="equal">
      <formula>G19</formula>
    </cfRule>
  </conditionalFormatting>
  <conditionalFormatting sqref="K20">
    <cfRule type="cellIs" dxfId="1573" priority="109" operator="notEqual">
      <formula>G20</formula>
    </cfRule>
    <cfRule type="cellIs" dxfId="1572" priority="110" operator="equal">
      <formula>G20</formula>
    </cfRule>
  </conditionalFormatting>
  <conditionalFormatting sqref="K21">
    <cfRule type="cellIs" dxfId="1571" priority="107" operator="notEqual">
      <formula>G21</formula>
    </cfRule>
    <cfRule type="cellIs" dxfId="1570" priority="108" operator="equal">
      <formula>G21</formula>
    </cfRule>
  </conditionalFormatting>
  <conditionalFormatting sqref="K22">
    <cfRule type="cellIs" dxfId="1569" priority="105" operator="notEqual">
      <formula>G22</formula>
    </cfRule>
    <cfRule type="cellIs" dxfId="1568" priority="106" operator="equal">
      <formula>G22</formula>
    </cfRule>
  </conditionalFormatting>
  <conditionalFormatting sqref="K23">
    <cfRule type="cellIs" dxfId="1567" priority="103" operator="notEqual">
      <formula>G23</formula>
    </cfRule>
    <cfRule type="cellIs" dxfId="1566" priority="104" operator="equal">
      <formula>G23</formula>
    </cfRule>
  </conditionalFormatting>
  <conditionalFormatting sqref="K24">
    <cfRule type="cellIs" dxfId="1565" priority="101" operator="notEqual">
      <formula>G24</formula>
    </cfRule>
    <cfRule type="cellIs" dxfId="1564" priority="102" operator="equal">
      <formula>G24</formula>
    </cfRule>
  </conditionalFormatting>
  <conditionalFormatting sqref="K26">
    <cfRule type="cellIs" dxfId="1563" priority="99" operator="notEqual">
      <formula>G26</formula>
    </cfRule>
    <cfRule type="cellIs" dxfId="1562" priority="100" operator="equal">
      <formula>G26</formula>
    </cfRule>
  </conditionalFormatting>
  <conditionalFormatting sqref="K27">
    <cfRule type="cellIs" dxfId="1561" priority="97" operator="notEqual">
      <formula>G27</formula>
    </cfRule>
    <cfRule type="cellIs" dxfId="1560" priority="98" operator="equal">
      <formula>G27</formula>
    </cfRule>
  </conditionalFormatting>
  <conditionalFormatting sqref="K28">
    <cfRule type="cellIs" dxfId="1559" priority="95" operator="notEqual">
      <formula>G28</formula>
    </cfRule>
    <cfRule type="cellIs" dxfId="1558" priority="96" operator="equal">
      <formula>G28</formula>
    </cfRule>
  </conditionalFormatting>
  <conditionalFormatting sqref="K29">
    <cfRule type="cellIs" dxfId="1557" priority="93" operator="notEqual">
      <formula>G29</formula>
    </cfRule>
    <cfRule type="cellIs" dxfId="1556" priority="94" operator="equal">
      <formula>G29</formula>
    </cfRule>
  </conditionalFormatting>
  <conditionalFormatting sqref="K30">
    <cfRule type="cellIs" dxfId="1555" priority="91" operator="notEqual">
      <formula>G30</formula>
    </cfRule>
    <cfRule type="cellIs" dxfId="1554" priority="92" operator="equal">
      <formula>G30</formula>
    </cfRule>
  </conditionalFormatting>
  <conditionalFormatting sqref="K31">
    <cfRule type="cellIs" dxfId="1553" priority="89" operator="notEqual">
      <formula>G31</formula>
    </cfRule>
    <cfRule type="cellIs" dxfId="1552" priority="90" operator="equal">
      <formula>G31</formula>
    </cfRule>
  </conditionalFormatting>
  <conditionalFormatting sqref="K32">
    <cfRule type="cellIs" dxfId="1551" priority="87" operator="notEqual">
      <formula>G32</formula>
    </cfRule>
    <cfRule type="cellIs" dxfId="1550" priority="88" operator="equal">
      <formula>G32</formula>
    </cfRule>
  </conditionalFormatting>
  <conditionalFormatting sqref="K33">
    <cfRule type="cellIs" dxfId="1549" priority="85" operator="notEqual">
      <formula>G33</formula>
    </cfRule>
    <cfRule type="cellIs" dxfId="1548" priority="86" operator="equal">
      <formula>G33</formula>
    </cfRule>
  </conditionalFormatting>
  <conditionalFormatting sqref="K34">
    <cfRule type="cellIs" dxfId="1547" priority="83" operator="notEqual">
      <formula>G34</formula>
    </cfRule>
    <cfRule type="cellIs" dxfId="1546" priority="84" operator="equal">
      <formula>G34</formula>
    </cfRule>
  </conditionalFormatting>
  <conditionalFormatting sqref="K35">
    <cfRule type="cellIs" dxfId="1545" priority="81" operator="notEqual">
      <formula>G35</formula>
    </cfRule>
    <cfRule type="cellIs" dxfId="1544" priority="82" operator="equal">
      <formula>G35</formula>
    </cfRule>
  </conditionalFormatting>
  <conditionalFormatting sqref="K36">
    <cfRule type="cellIs" dxfId="1543" priority="79" operator="notEqual">
      <formula>G36</formula>
    </cfRule>
    <cfRule type="cellIs" dxfId="1542" priority="80" operator="equal">
      <formula>G36</formula>
    </cfRule>
  </conditionalFormatting>
  <conditionalFormatting sqref="K37">
    <cfRule type="cellIs" dxfId="1541" priority="77" operator="notEqual">
      <formula>G37</formula>
    </cfRule>
    <cfRule type="cellIs" dxfId="1540" priority="78" operator="equal">
      <formula>G37</formula>
    </cfRule>
  </conditionalFormatting>
  <conditionalFormatting sqref="K38">
    <cfRule type="cellIs" dxfId="1539" priority="75" operator="notEqual">
      <formula>G38</formula>
    </cfRule>
    <cfRule type="cellIs" dxfId="1538" priority="76" operator="equal">
      <formula>G38</formula>
    </cfRule>
  </conditionalFormatting>
  <conditionalFormatting sqref="K39">
    <cfRule type="cellIs" dxfId="1537" priority="73" operator="notEqual">
      <formula>G39</formula>
    </cfRule>
    <cfRule type="cellIs" dxfId="1536" priority="74" operator="equal">
      <formula>G39</formula>
    </cfRule>
  </conditionalFormatting>
  <conditionalFormatting sqref="K40">
    <cfRule type="cellIs" dxfId="1535" priority="71" operator="notEqual">
      <formula>G40</formula>
    </cfRule>
    <cfRule type="cellIs" dxfId="1534" priority="72" operator="equal">
      <formula>G40</formula>
    </cfRule>
  </conditionalFormatting>
  <conditionalFormatting sqref="K41">
    <cfRule type="cellIs" dxfId="1533" priority="69" operator="notEqual">
      <formula>G41</formula>
    </cfRule>
    <cfRule type="cellIs" dxfId="1532" priority="70" operator="equal">
      <formula>G41</formula>
    </cfRule>
  </conditionalFormatting>
  <conditionalFormatting sqref="K43">
    <cfRule type="cellIs" dxfId="1531" priority="67" operator="notEqual">
      <formula>G43</formula>
    </cfRule>
    <cfRule type="cellIs" dxfId="1530" priority="68" operator="equal">
      <formula>G43</formula>
    </cfRule>
  </conditionalFormatting>
  <conditionalFormatting sqref="K44">
    <cfRule type="cellIs" dxfId="1529" priority="65" operator="notEqual">
      <formula>G44</formula>
    </cfRule>
    <cfRule type="cellIs" dxfId="1528" priority="66" operator="equal">
      <formula>G44</formula>
    </cfRule>
  </conditionalFormatting>
  <conditionalFormatting sqref="K45">
    <cfRule type="cellIs" dxfId="1527" priority="63" operator="notEqual">
      <formula>G45</formula>
    </cfRule>
    <cfRule type="cellIs" dxfId="1526" priority="64" operator="equal">
      <formula>G45</formula>
    </cfRule>
  </conditionalFormatting>
  <conditionalFormatting sqref="K46">
    <cfRule type="cellIs" dxfId="1525" priority="61" operator="notEqual">
      <formula>G46</formula>
    </cfRule>
    <cfRule type="cellIs" dxfId="1524" priority="62" operator="equal">
      <formula>G46</formula>
    </cfRule>
  </conditionalFormatting>
  <conditionalFormatting sqref="K47">
    <cfRule type="cellIs" dxfId="1523" priority="59" operator="notEqual">
      <formula>G47</formula>
    </cfRule>
    <cfRule type="cellIs" dxfId="1522" priority="60" operator="equal">
      <formula>G47</formula>
    </cfRule>
  </conditionalFormatting>
  <conditionalFormatting sqref="K48">
    <cfRule type="cellIs" dxfId="1521" priority="57" operator="notEqual">
      <formula>G48</formula>
    </cfRule>
    <cfRule type="cellIs" dxfId="1520" priority="58" operator="equal">
      <formula>G48</formula>
    </cfRule>
  </conditionalFormatting>
  <conditionalFormatting sqref="K49">
    <cfRule type="cellIs" dxfId="1519" priority="55" operator="notEqual">
      <formula>G49</formula>
    </cfRule>
    <cfRule type="cellIs" dxfId="1518" priority="56" operator="equal">
      <formula>G49</formula>
    </cfRule>
  </conditionalFormatting>
  <conditionalFormatting sqref="K50">
    <cfRule type="cellIs" dxfId="1517" priority="53" operator="notEqual">
      <formula>G50</formula>
    </cfRule>
    <cfRule type="cellIs" dxfId="1516" priority="54" operator="equal">
      <formula>G50</formula>
    </cfRule>
  </conditionalFormatting>
  <conditionalFormatting sqref="K51">
    <cfRule type="cellIs" dxfId="1515" priority="51" operator="notEqual">
      <formula>G51</formula>
    </cfRule>
    <cfRule type="cellIs" dxfId="1514" priority="52" operator="equal">
      <formula>G51</formula>
    </cfRule>
  </conditionalFormatting>
  <conditionalFormatting sqref="K52">
    <cfRule type="cellIs" dxfId="1513" priority="49" operator="notEqual">
      <formula>G52</formula>
    </cfRule>
    <cfRule type="cellIs" dxfId="1512" priority="50" operator="equal">
      <formula>G52</formula>
    </cfRule>
  </conditionalFormatting>
  <conditionalFormatting sqref="K53">
    <cfRule type="cellIs" dxfId="1511" priority="47" operator="notEqual">
      <formula>G53</formula>
    </cfRule>
    <cfRule type="cellIs" dxfId="1510" priority="48" operator="equal">
      <formula>G53</formula>
    </cfRule>
  </conditionalFormatting>
  <conditionalFormatting sqref="K54">
    <cfRule type="cellIs" dxfId="1509" priority="45" operator="notEqual">
      <formula>G54</formula>
    </cfRule>
    <cfRule type="cellIs" dxfId="1508" priority="46" operator="equal">
      <formula>G54</formula>
    </cfRule>
  </conditionalFormatting>
  <conditionalFormatting sqref="K55">
    <cfRule type="cellIs" dxfId="1507" priority="43" operator="notEqual">
      <formula>G55</formula>
    </cfRule>
    <cfRule type="cellIs" dxfId="1506" priority="44" operator="equal">
      <formula>G55</formula>
    </cfRule>
  </conditionalFormatting>
  <conditionalFormatting sqref="K56">
    <cfRule type="cellIs" dxfId="1505" priority="41" operator="notEqual">
      <formula>G56</formula>
    </cfRule>
    <cfRule type="cellIs" dxfId="1504" priority="42" operator="equal">
      <formula>G56</formula>
    </cfRule>
  </conditionalFormatting>
  <conditionalFormatting sqref="K57">
    <cfRule type="cellIs" dxfId="1503" priority="39" operator="notEqual">
      <formula>G57</formula>
    </cfRule>
    <cfRule type="cellIs" dxfId="1502" priority="40" operator="equal">
      <formula>G57</formula>
    </cfRule>
  </conditionalFormatting>
  <conditionalFormatting sqref="K58">
    <cfRule type="cellIs" dxfId="1501" priority="37" operator="notEqual">
      <formula>G58</formula>
    </cfRule>
    <cfRule type="cellIs" dxfId="1500" priority="38" operator="equal">
      <formula>G58</formula>
    </cfRule>
  </conditionalFormatting>
  <conditionalFormatting sqref="K59">
    <cfRule type="cellIs" dxfId="1499" priority="35" operator="notEqual">
      <formula>G59</formula>
    </cfRule>
    <cfRule type="cellIs" dxfId="1498" priority="36" operator="equal">
      <formula>G59</formula>
    </cfRule>
  </conditionalFormatting>
  <conditionalFormatting sqref="K60">
    <cfRule type="cellIs" dxfId="1497" priority="33" operator="notEqual">
      <formula>G60</formula>
    </cfRule>
    <cfRule type="cellIs" dxfId="1496" priority="34" operator="equal">
      <formula>G60</formula>
    </cfRule>
  </conditionalFormatting>
  <conditionalFormatting sqref="K61">
    <cfRule type="cellIs" dxfId="1495" priority="31" operator="notEqual">
      <formula>G61</formula>
    </cfRule>
    <cfRule type="cellIs" dxfId="1494" priority="32" operator="equal">
      <formula>G61</formula>
    </cfRule>
  </conditionalFormatting>
  <conditionalFormatting sqref="K62">
    <cfRule type="cellIs" dxfId="1493" priority="29" operator="notEqual">
      <formula>G62</formula>
    </cfRule>
    <cfRule type="cellIs" dxfId="1492" priority="30" operator="equal">
      <formula>G62</formula>
    </cfRule>
  </conditionalFormatting>
  <conditionalFormatting sqref="K63">
    <cfRule type="cellIs" dxfId="1491" priority="27" operator="notEqual">
      <formula>G63</formula>
    </cfRule>
    <cfRule type="cellIs" dxfId="1490" priority="28" operator="equal">
      <formula>G63</formula>
    </cfRule>
  </conditionalFormatting>
  <conditionalFormatting sqref="K67">
    <cfRule type="cellIs" dxfId="1489" priority="25" operator="notEqual">
      <formula>G67</formula>
    </cfRule>
    <cfRule type="cellIs" dxfId="1488" priority="26" operator="equal">
      <formula>G67</formula>
    </cfRule>
  </conditionalFormatting>
  <conditionalFormatting sqref="K68">
    <cfRule type="cellIs" dxfId="1487" priority="23" operator="notEqual">
      <formula>G68</formula>
    </cfRule>
    <cfRule type="cellIs" dxfId="1486" priority="24" operator="equal">
      <formula>G68</formula>
    </cfRule>
  </conditionalFormatting>
  <conditionalFormatting sqref="K69">
    <cfRule type="cellIs" dxfId="1485" priority="21" operator="notEqual">
      <formula>G69</formula>
    </cfRule>
    <cfRule type="cellIs" dxfId="1484" priority="22" operator="equal">
      <formula>G69</formula>
    </cfRule>
  </conditionalFormatting>
  <conditionalFormatting sqref="K71">
    <cfRule type="cellIs" dxfId="1483" priority="19" operator="notEqual">
      <formula>G71</formula>
    </cfRule>
    <cfRule type="cellIs" dxfId="1482" priority="20" operator="equal">
      <formula>G71</formula>
    </cfRule>
  </conditionalFormatting>
  <conditionalFormatting sqref="K72">
    <cfRule type="cellIs" dxfId="1481" priority="17" operator="notEqual">
      <formula>G72</formula>
    </cfRule>
    <cfRule type="cellIs" dxfId="1480" priority="18" operator="equal">
      <formula>G72</formula>
    </cfRule>
  </conditionalFormatting>
  <conditionalFormatting sqref="K73">
    <cfRule type="cellIs" dxfId="1479" priority="15" operator="notEqual">
      <formula>G73</formula>
    </cfRule>
    <cfRule type="cellIs" dxfId="1478" priority="16" operator="equal">
      <formula>G73</formula>
    </cfRule>
  </conditionalFormatting>
  <conditionalFormatting sqref="K76">
    <cfRule type="cellIs" dxfId="1477" priority="13" operator="notEqual">
      <formula>G76</formula>
    </cfRule>
    <cfRule type="cellIs" dxfId="1476" priority="14" operator="equal">
      <formula>G76</formula>
    </cfRule>
  </conditionalFormatting>
  <conditionalFormatting sqref="K9">
    <cfRule type="cellIs" dxfId="1475" priority="131" operator="notEqual">
      <formula>G9</formula>
    </cfRule>
    <cfRule type="cellIs" dxfId="1474" priority="132" operator="equal">
      <formula>G9</formula>
    </cfRule>
  </conditionalFormatting>
  <conditionalFormatting sqref="K10">
    <cfRule type="cellIs" dxfId="1473" priority="129" operator="notEqual">
      <formula>G10</formula>
    </cfRule>
    <cfRule type="cellIs" dxfId="1472" priority="130" operator="equal">
      <formula>G10</formula>
    </cfRule>
  </conditionalFormatting>
  <conditionalFormatting sqref="K11">
    <cfRule type="cellIs" dxfId="1471" priority="127" operator="notEqual">
      <formula>G11</formula>
    </cfRule>
    <cfRule type="cellIs" dxfId="1470" priority="128" operator="equal">
      <formula>G11</formula>
    </cfRule>
  </conditionalFormatting>
  <conditionalFormatting sqref="K12">
    <cfRule type="cellIs" dxfId="1469" priority="125" operator="notEqual">
      <formula>G12</formula>
    </cfRule>
    <cfRule type="cellIs" dxfId="1468" priority="126" operator="equal">
      <formula>G12</formula>
    </cfRule>
  </conditionalFormatting>
  <conditionalFormatting sqref="K13">
    <cfRule type="cellIs" dxfId="1467" priority="123" operator="notEqual">
      <formula>G13</formula>
    </cfRule>
    <cfRule type="cellIs" dxfId="1466" priority="124" operator="equal">
      <formula>G13</formula>
    </cfRule>
  </conditionalFormatting>
  <conditionalFormatting sqref="K14">
    <cfRule type="cellIs" dxfId="1465" priority="121" operator="notEqual">
      <formula>G14</formula>
    </cfRule>
    <cfRule type="cellIs" dxfId="1464" priority="122" operator="equal">
      <formula>G14</formula>
    </cfRule>
  </conditionalFormatting>
  <conditionalFormatting sqref="G76">
    <cfRule type="cellIs" dxfId="1463" priority="11" operator="notEqual">
      <formula>$G$77</formula>
    </cfRule>
    <cfRule type="cellIs" dxfId="146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B5F4366-7BAA-48CE-AE0B-E907257F4756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B1321E21-7BE9-4390-95B9-16391D3D890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F5D17D2-F756-4C25-B8C3-8F3D125D9721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5E7FB84-BA2F-4E0A-ABAA-D5461E3FEB97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59CE7F8-E2B1-4B73-9062-B60BA47EF211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EC9C27E3-114C-4676-A2DB-8A5DA3DC36C4}">
            <xm:f>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Detail'!#REF!+'D:\Finance\Work\Reports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C721E1C-4B28-4031-85D6-FB1E4CFBDA2F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0A81FAF8-CC60-4413-B009-901114FDFD8A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765A72-DBD2-4AEB-A9DE-AD1919E34B3E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62F50B0-F3AF-4667-A843-F45BB4F1D1B0}">
            <xm:f>'D:\Finance\Work\Reports &amp; Surveys\Cost Analysis\Cost Analysis - 2012-2013\Received from Colleges\Northwest Florida\[NWFSC 2012-13 CA2 10212013 330pm SRS 11-21-13.xlsx]CA2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163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3544315.6</v>
      </c>
      <c r="H8" s="10"/>
      <c r="I8" s="90">
        <v>2171621.41</v>
      </c>
      <c r="J8" s="90">
        <v>1372694.19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78210.95</v>
      </c>
      <c r="H10" s="17" t="s">
        <v>15</v>
      </c>
      <c r="I10" s="91">
        <v>78210.95</v>
      </c>
      <c r="J10" s="91"/>
      <c r="K10" s="90">
        <v>78210.95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799212.14</v>
      </c>
      <c r="H11" s="17" t="s">
        <v>15</v>
      </c>
      <c r="I11" s="91">
        <v>799212.14</v>
      </c>
      <c r="J11" s="91"/>
      <c r="K11" s="90">
        <v>799212.14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1294198.32</v>
      </c>
      <c r="H13" s="17" t="s">
        <v>15</v>
      </c>
      <c r="I13" s="91">
        <v>1294198.32</v>
      </c>
      <c r="J13" s="91"/>
      <c r="K13" s="90">
        <v>1294198.32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855359.46</v>
      </c>
      <c r="H18" s="17" t="s">
        <v>24</v>
      </c>
      <c r="I18" s="91"/>
      <c r="J18" s="91">
        <v>855359.46</v>
      </c>
      <c r="K18" s="90">
        <v>855359.46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359535.61</v>
      </c>
      <c r="H20" s="17" t="s">
        <v>24</v>
      </c>
      <c r="I20" s="91"/>
      <c r="J20" s="91">
        <v>359535.61</v>
      </c>
      <c r="K20" s="90">
        <v>359535.61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157799.12</v>
      </c>
      <c r="H23" s="17" t="s">
        <v>24</v>
      </c>
      <c r="I23" s="91"/>
      <c r="J23" s="91">
        <v>157799.12</v>
      </c>
      <c r="K23" s="90">
        <v>157799.12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7446689.75</v>
      </c>
      <c r="H25" s="10"/>
      <c r="I25" s="90">
        <v>6546823.4500000002</v>
      </c>
      <c r="J25" s="90">
        <v>899866.29999999993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846929.54</v>
      </c>
      <c r="H28" s="17" t="s">
        <v>59</v>
      </c>
      <c r="I28" s="91">
        <v>433106.42</v>
      </c>
      <c r="J28" s="91">
        <v>413823.12</v>
      </c>
      <c r="K28" s="90">
        <v>846929.54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208218.64</v>
      </c>
      <c r="H29" s="17" t="s">
        <v>15</v>
      </c>
      <c r="I29" s="91">
        <v>208218.64</v>
      </c>
      <c r="J29" s="91"/>
      <c r="K29" s="90">
        <v>208218.64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621760.61</v>
      </c>
      <c r="H30" s="17" t="s">
        <v>15</v>
      </c>
      <c r="I30" s="91">
        <v>621760.61</v>
      </c>
      <c r="J30" s="91"/>
      <c r="K30" s="90">
        <v>621760.61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4653936.12</v>
      </c>
      <c r="H32" s="17" t="s">
        <v>15</v>
      </c>
      <c r="I32" s="91">
        <v>4653936.12</v>
      </c>
      <c r="J32" s="91"/>
      <c r="K32" s="90">
        <v>4653936.12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629801.66</v>
      </c>
      <c r="H35" s="17" t="s">
        <v>15</v>
      </c>
      <c r="I35" s="91">
        <v>629801.66</v>
      </c>
      <c r="J35" s="91"/>
      <c r="K35" s="90">
        <v>629801.66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351583.22</v>
      </c>
      <c r="H40" s="17" t="s">
        <v>24</v>
      </c>
      <c r="I40" s="91"/>
      <c r="J40" s="91">
        <v>351583.22</v>
      </c>
      <c r="K40" s="90">
        <v>351583.22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134459.96</v>
      </c>
      <c r="H41" s="17" t="s">
        <v>24</v>
      </c>
      <c r="I41" s="91"/>
      <c r="J41" s="91">
        <v>134459.96</v>
      </c>
      <c r="K41" s="90">
        <v>134459.96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8795324.2499999981</v>
      </c>
      <c r="H42" s="10"/>
      <c r="I42" s="90">
        <v>3947474.98</v>
      </c>
      <c r="J42" s="90">
        <v>4847849.2700000014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836032.54</v>
      </c>
      <c r="H44" s="17" t="s">
        <v>15</v>
      </c>
      <c r="I44" s="91">
        <v>836032.54</v>
      </c>
      <c r="J44" s="91"/>
      <c r="K44" s="90">
        <v>836032.54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2004212.03</v>
      </c>
      <c r="H45" s="17" t="s">
        <v>24</v>
      </c>
      <c r="I45" s="91"/>
      <c r="J45" s="91">
        <v>2004212.03</v>
      </c>
      <c r="K45" s="90">
        <v>2004212.03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510628.21</v>
      </c>
      <c r="H46" s="17" t="s">
        <v>24</v>
      </c>
      <c r="I46" s="91"/>
      <c r="J46" s="91">
        <v>510628.21</v>
      </c>
      <c r="K46" s="90">
        <v>510628.21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2408932.63</v>
      </c>
      <c r="H47" s="17" t="s">
        <v>15</v>
      </c>
      <c r="I47" s="91">
        <v>2408932.63</v>
      </c>
      <c r="J47" s="91"/>
      <c r="K47" s="90">
        <v>2408932.63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368293</v>
      </c>
      <c r="H49" s="17" t="s">
        <v>15</v>
      </c>
      <c r="I49" s="91">
        <v>368293</v>
      </c>
      <c r="J49" s="91"/>
      <c r="K49" s="90">
        <v>368293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214727.42</v>
      </c>
      <c r="H50" s="17" t="s">
        <v>15</v>
      </c>
      <c r="I50" s="91">
        <v>214727.42</v>
      </c>
      <c r="J50" s="91"/>
      <c r="K50" s="90">
        <v>214727.42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119489.39</v>
      </c>
      <c r="H53" s="17" t="s">
        <v>15</v>
      </c>
      <c r="I53" s="91">
        <v>119489.39</v>
      </c>
      <c r="J53" s="91"/>
      <c r="K53" s="90">
        <v>119489.39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289616.28000000003</v>
      </c>
      <c r="H56" s="17" t="s">
        <v>24</v>
      </c>
      <c r="I56" s="91"/>
      <c r="J56" s="91">
        <v>289616.28000000003</v>
      </c>
      <c r="K56" s="90">
        <v>289616.28000000003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1724122.78</v>
      </c>
      <c r="H59" s="17" t="s">
        <v>24</v>
      </c>
      <c r="I59" s="91"/>
      <c r="J59" s="91">
        <v>1724122.78</v>
      </c>
      <c r="K59" s="90">
        <v>1724122.78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72927.53</v>
      </c>
      <c r="H60" s="17" t="s">
        <v>24</v>
      </c>
      <c r="I60" s="91"/>
      <c r="J60" s="91">
        <v>72927.53</v>
      </c>
      <c r="K60" s="90">
        <v>72927.53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166080.87</v>
      </c>
      <c r="H61" s="17" t="s">
        <v>24</v>
      </c>
      <c r="I61" s="91"/>
      <c r="J61" s="91">
        <v>166080.87</v>
      </c>
      <c r="K61" s="90">
        <v>166080.87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80261.570000000007</v>
      </c>
      <c r="H63" s="17" t="s">
        <v>24</v>
      </c>
      <c r="I63" s="91"/>
      <c r="J63" s="91">
        <v>80261.570000000007</v>
      </c>
      <c r="K63" s="90">
        <v>80261.570000000007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2526517.5</v>
      </c>
      <c r="H70" s="10"/>
      <c r="I70" s="90">
        <v>0</v>
      </c>
      <c r="J70" s="90">
        <v>2526517.5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2100147.2200000002</v>
      </c>
      <c r="H72" s="17" t="s">
        <v>24</v>
      </c>
      <c r="I72" s="91"/>
      <c r="J72" s="91">
        <v>2100147.2200000002</v>
      </c>
      <c r="K72" s="90">
        <v>2100147.2200000002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426370.28</v>
      </c>
      <c r="H73" s="17" t="s">
        <v>24</v>
      </c>
      <c r="I73" s="91"/>
      <c r="J73" s="91">
        <v>426370.28</v>
      </c>
      <c r="K73" s="90">
        <v>426370.28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22312847.099999998</v>
      </c>
      <c r="H76" s="119"/>
      <c r="I76" s="94">
        <v>12665919.84</v>
      </c>
      <c r="J76" s="94">
        <v>9646927.2600000016</v>
      </c>
      <c r="K76" s="90">
        <v>22312847.100000001</v>
      </c>
      <c r="L76" s="27"/>
    </row>
    <row r="77" spans="1:12" ht="15.75" x14ac:dyDescent="0.25">
      <c r="F77" s="83" t="s">
        <v>200</v>
      </c>
      <c r="G77" s="95">
        <v>22312847.099999998</v>
      </c>
      <c r="H77" s="14"/>
      <c r="I77" s="120">
        <v>0.56765144238361231</v>
      </c>
      <c r="J77" s="120">
        <v>0.43234855761638785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123788533.6164701</v>
      </c>
      <c r="J83" s="87">
        <v>0.10231900701919935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1451" priority="131" operator="notEqual">
      <formula>G9</formula>
    </cfRule>
    <cfRule type="cellIs" dxfId="1450" priority="132" operator="equal">
      <formula>G9</formula>
    </cfRule>
  </conditionalFormatting>
  <conditionalFormatting sqref="K76">
    <cfRule type="cellIs" dxfId="1449" priority="13" operator="notEqual">
      <formula>G76</formula>
    </cfRule>
    <cfRule type="cellIs" dxfId="1448" priority="14" operator="equal">
      <formula>G76</formula>
    </cfRule>
  </conditionalFormatting>
  <conditionalFormatting sqref="K10">
    <cfRule type="cellIs" dxfId="1447" priority="129" operator="notEqual">
      <formula>G10</formula>
    </cfRule>
    <cfRule type="cellIs" dxfId="1446" priority="130" operator="equal">
      <formula>G10</formula>
    </cfRule>
  </conditionalFormatting>
  <conditionalFormatting sqref="K11">
    <cfRule type="cellIs" dxfId="1445" priority="127" operator="notEqual">
      <formula>G11</formula>
    </cfRule>
    <cfRule type="cellIs" dxfId="1444" priority="128" operator="equal">
      <formula>G11</formula>
    </cfRule>
  </conditionalFormatting>
  <conditionalFormatting sqref="K12">
    <cfRule type="cellIs" dxfId="1443" priority="125" operator="notEqual">
      <formula>G12</formula>
    </cfRule>
    <cfRule type="cellIs" dxfId="1442" priority="126" operator="equal">
      <formula>G12</formula>
    </cfRule>
  </conditionalFormatting>
  <conditionalFormatting sqref="K13">
    <cfRule type="cellIs" dxfId="1441" priority="123" operator="notEqual">
      <formula>G13</formula>
    </cfRule>
    <cfRule type="cellIs" dxfId="1440" priority="124" operator="equal">
      <formula>G13</formula>
    </cfRule>
  </conditionalFormatting>
  <conditionalFormatting sqref="K14">
    <cfRule type="cellIs" dxfId="1439" priority="121" operator="notEqual">
      <formula>G14</formula>
    </cfRule>
    <cfRule type="cellIs" dxfId="1438" priority="122" operator="equal">
      <formula>G14</formula>
    </cfRule>
  </conditionalFormatting>
  <conditionalFormatting sqref="K15">
    <cfRule type="cellIs" dxfId="1437" priority="119" operator="notEqual">
      <formula>G15</formula>
    </cfRule>
    <cfRule type="cellIs" dxfId="1436" priority="120" operator="equal">
      <formula>G15</formula>
    </cfRule>
  </conditionalFormatting>
  <conditionalFormatting sqref="K16">
    <cfRule type="cellIs" dxfId="1435" priority="117" operator="notEqual">
      <formula>G16</formula>
    </cfRule>
    <cfRule type="cellIs" dxfId="1434" priority="118" operator="equal">
      <formula>G16</formula>
    </cfRule>
  </conditionalFormatting>
  <conditionalFormatting sqref="K17">
    <cfRule type="cellIs" dxfId="1433" priority="115" operator="notEqual">
      <formula>G17</formula>
    </cfRule>
    <cfRule type="cellIs" dxfId="1432" priority="116" operator="equal">
      <formula>G17</formula>
    </cfRule>
  </conditionalFormatting>
  <conditionalFormatting sqref="K18">
    <cfRule type="cellIs" dxfId="1431" priority="113" operator="notEqual">
      <formula>G18</formula>
    </cfRule>
    <cfRule type="cellIs" dxfId="1430" priority="114" operator="equal">
      <formula>G18</formula>
    </cfRule>
  </conditionalFormatting>
  <conditionalFormatting sqref="K19">
    <cfRule type="cellIs" dxfId="1429" priority="111" operator="notEqual">
      <formula>G19</formula>
    </cfRule>
    <cfRule type="cellIs" dxfId="1428" priority="112" operator="equal">
      <formula>G19</formula>
    </cfRule>
  </conditionalFormatting>
  <conditionalFormatting sqref="K20">
    <cfRule type="cellIs" dxfId="1427" priority="109" operator="notEqual">
      <formula>G20</formula>
    </cfRule>
    <cfRule type="cellIs" dxfId="1426" priority="110" operator="equal">
      <formula>G20</formula>
    </cfRule>
  </conditionalFormatting>
  <conditionalFormatting sqref="K21">
    <cfRule type="cellIs" dxfId="1425" priority="107" operator="notEqual">
      <formula>G21</formula>
    </cfRule>
    <cfRule type="cellIs" dxfId="1424" priority="108" operator="equal">
      <formula>G21</formula>
    </cfRule>
  </conditionalFormatting>
  <conditionalFormatting sqref="K22">
    <cfRule type="cellIs" dxfId="1423" priority="105" operator="notEqual">
      <formula>G22</formula>
    </cfRule>
    <cfRule type="cellIs" dxfId="1422" priority="106" operator="equal">
      <formula>G22</formula>
    </cfRule>
  </conditionalFormatting>
  <conditionalFormatting sqref="K23">
    <cfRule type="cellIs" dxfId="1421" priority="103" operator="notEqual">
      <formula>G23</formula>
    </cfRule>
    <cfRule type="cellIs" dxfId="1420" priority="104" operator="equal">
      <formula>G23</formula>
    </cfRule>
  </conditionalFormatting>
  <conditionalFormatting sqref="K24">
    <cfRule type="cellIs" dxfId="1419" priority="101" operator="notEqual">
      <formula>G24</formula>
    </cfRule>
    <cfRule type="cellIs" dxfId="1418" priority="102" operator="equal">
      <formula>G24</formula>
    </cfRule>
  </conditionalFormatting>
  <conditionalFormatting sqref="K26">
    <cfRule type="cellIs" dxfId="1417" priority="99" operator="notEqual">
      <formula>G26</formula>
    </cfRule>
    <cfRule type="cellIs" dxfId="1416" priority="100" operator="equal">
      <formula>G26</formula>
    </cfRule>
  </conditionalFormatting>
  <conditionalFormatting sqref="K27">
    <cfRule type="cellIs" dxfId="1415" priority="97" operator="notEqual">
      <formula>G27</formula>
    </cfRule>
    <cfRule type="cellIs" dxfId="1414" priority="98" operator="equal">
      <formula>G27</formula>
    </cfRule>
  </conditionalFormatting>
  <conditionalFormatting sqref="K28">
    <cfRule type="cellIs" dxfId="1413" priority="95" operator="notEqual">
      <formula>G28</formula>
    </cfRule>
    <cfRule type="cellIs" dxfId="1412" priority="96" operator="equal">
      <formula>G28</formula>
    </cfRule>
  </conditionalFormatting>
  <conditionalFormatting sqref="K29">
    <cfRule type="cellIs" dxfId="1411" priority="93" operator="notEqual">
      <formula>G29</formula>
    </cfRule>
    <cfRule type="cellIs" dxfId="1410" priority="94" operator="equal">
      <formula>G29</formula>
    </cfRule>
  </conditionalFormatting>
  <conditionalFormatting sqref="K30">
    <cfRule type="cellIs" dxfId="1409" priority="91" operator="notEqual">
      <formula>G30</formula>
    </cfRule>
    <cfRule type="cellIs" dxfId="1408" priority="92" operator="equal">
      <formula>G30</formula>
    </cfRule>
  </conditionalFormatting>
  <conditionalFormatting sqref="K31">
    <cfRule type="cellIs" dxfId="1407" priority="89" operator="notEqual">
      <formula>G31</formula>
    </cfRule>
    <cfRule type="cellIs" dxfId="1406" priority="90" operator="equal">
      <formula>G31</formula>
    </cfRule>
  </conditionalFormatting>
  <conditionalFormatting sqref="K32">
    <cfRule type="cellIs" dxfId="1405" priority="87" operator="notEqual">
      <formula>G32</formula>
    </cfRule>
    <cfRule type="cellIs" dxfId="1404" priority="88" operator="equal">
      <formula>G32</formula>
    </cfRule>
  </conditionalFormatting>
  <conditionalFormatting sqref="K33">
    <cfRule type="cellIs" dxfId="1403" priority="85" operator="notEqual">
      <formula>G33</formula>
    </cfRule>
    <cfRule type="cellIs" dxfId="1402" priority="86" operator="equal">
      <formula>G33</formula>
    </cfRule>
  </conditionalFormatting>
  <conditionalFormatting sqref="K34">
    <cfRule type="cellIs" dxfId="1401" priority="83" operator="notEqual">
      <formula>G34</formula>
    </cfRule>
    <cfRule type="cellIs" dxfId="1400" priority="84" operator="equal">
      <formula>G34</formula>
    </cfRule>
  </conditionalFormatting>
  <conditionalFormatting sqref="K35">
    <cfRule type="cellIs" dxfId="1399" priority="81" operator="notEqual">
      <formula>G35</formula>
    </cfRule>
    <cfRule type="cellIs" dxfId="1398" priority="82" operator="equal">
      <formula>G35</formula>
    </cfRule>
  </conditionalFormatting>
  <conditionalFormatting sqref="K36">
    <cfRule type="cellIs" dxfId="1397" priority="79" operator="notEqual">
      <formula>G36</formula>
    </cfRule>
    <cfRule type="cellIs" dxfId="1396" priority="80" operator="equal">
      <formula>G36</formula>
    </cfRule>
  </conditionalFormatting>
  <conditionalFormatting sqref="K37">
    <cfRule type="cellIs" dxfId="1395" priority="77" operator="notEqual">
      <formula>G37</formula>
    </cfRule>
    <cfRule type="cellIs" dxfId="1394" priority="78" operator="equal">
      <formula>G37</formula>
    </cfRule>
  </conditionalFormatting>
  <conditionalFormatting sqref="K38">
    <cfRule type="cellIs" dxfId="1393" priority="75" operator="notEqual">
      <formula>G38</formula>
    </cfRule>
    <cfRule type="cellIs" dxfId="1392" priority="76" operator="equal">
      <formula>G38</formula>
    </cfRule>
  </conditionalFormatting>
  <conditionalFormatting sqref="K39">
    <cfRule type="cellIs" dxfId="1391" priority="73" operator="notEqual">
      <formula>G39</formula>
    </cfRule>
    <cfRule type="cellIs" dxfId="1390" priority="74" operator="equal">
      <formula>G39</formula>
    </cfRule>
  </conditionalFormatting>
  <conditionalFormatting sqref="K40">
    <cfRule type="cellIs" dxfId="1389" priority="71" operator="notEqual">
      <formula>G40</formula>
    </cfRule>
    <cfRule type="cellIs" dxfId="1388" priority="72" operator="equal">
      <formula>G40</formula>
    </cfRule>
  </conditionalFormatting>
  <conditionalFormatting sqref="K41">
    <cfRule type="cellIs" dxfId="1387" priority="69" operator="notEqual">
      <formula>G41</formula>
    </cfRule>
    <cfRule type="cellIs" dxfId="1386" priority="70" operator="equal">
      <formula>G41</formula>
    </cfRule>
  </conditionalFormatting>
  <conditionalFormatting sqref="K43">
    <cfRule type="cellIs" dxfId="1385" priority="67" operator="notEqual">
      <formula>G43</formula>
    </cfRule>
    <cfRule type="cellIs" dxfId="1384" priority="68" operator="equal">
      <formula>G43</formula>
    </cfRule>
  </conditionalFormatting>
  <conditionalFormatting sqref="K44">
    <cfRule type="cellIs" dxfId="1383" priority="65" operator="notEqual">
      <formula>G44</formula>
    </cfRule>
    <cfRule type="cellIs" dxfId="1382" priority="66" operator="equal">
      <formula>G44</formula>
    </cfRule>
  </conditionalFormatting>
  <conditionalFormatting sqref="K45">
    <cfRule type="cellIs" dxfId="1381" priority="63" operator="notEqual">
      <formula>G45</formula>
    </cfRule>
    <cfRule type="cellIs" dxfId="1380" priority="64" operator="equal">
      <formula>G45</formula>
    </cfRule>
  </conditionalFormatting>
  <conditionalFormatting sqref="K46">
    <cfRule type="cellIs" dxfId="1379" priority="61" operator="notEqual">
      <formula>G46</formula>
    </cfRule>
    <cfRule type="cellIs" dxfId="1378" priority="62" operator="equal">
      <formula>G46</formula>
    </cfRule>
  </conditionalFormatting>
  <conditionalFormatting sqref="K47">
    <cfRule type="cellIs" dxfId="1377" priority="59" operator="notEqual">
      <formula>G47</formula>
    </cfRule>
    <cfRule type="cellIs" dxfId="1376" priority="60" operator="equal">
      <formula>G47</formula>
    </cfRule>
  </conditionalFormatting>
  <conditionalFormatting sqref="K48">
    <cfRule type="cellIs" dxfId="1375" priority="57" operator="notEqual">
      <formula>G48</formula>
    </cfRule>
    <cfRule type="cellIs" dxfId="1374" priority="58" operator="equal">
      <formula>G48</formula>
    </cfRule>
  </conditionalFormatting>
  <conditionalFormatting sqref="K49">
    <cfRule type="cellIs" dxfId="1373" priority="55" operator="notEqual">
      <formula>G49</formula>
    </cfRule>
    <cfRule type="cellIs" dxfId="1372" priority="56" operator="equal">
      <formula>G49</formula>
    </cfRule>
  </conditionalFormatting>
  <conditionalFormatting sqref="K50">
    <cfRule type="cellIs" dxfId="1371" priority="53" operator="notEqual">
      <formula>G50</formula>
    </cfRule>
    <cfRule type="cellIs" dxfId="1370" priority="54" operator="equal">
      <formula>G50</formula>
    </cfRule>
  </conditionalFormatting>
  <conditionalFormatting sqref="K51">
    <cfRule type="cellIs" dxfId="1369" priority="51" operator="notEqual">
      <formula>G51</formula>
    </cfRule>
    <cfRule type="cellIs" dxfId="1368" priority="52" operator="equal">
      <formula>G51</formula>
    </cfRule>
  </conditionalFormatting>
  <conditionalFormatting sqref="K52">
    <cfRule type="cellIs" dxfId="1367" priority="49" operator="notEqual">
      <formula>G52</formula>
    </cfRule>
    <cfRule type="cellIs" dxfId="1366" priority="50" operator="equal">
      <formula>G52</formula>
    </cfRule>
  </conditionalFormatting>
  <conditionalFormatting sqref="K53">
    <cfRule type="cellIs" dxfId="1365" priority="47" operator="notEqual">
      <formula>G53</formula>
    </cfRule>
    <cfRule type="cellIs" dxfId="1364" priority="48" operator="equal">
      <formula>G53</formula>
    </cfRule>
  </conditionalFormatting>
  <conditionalFormatting sqref="K54">
    <cfRule type="cellIs" dxfId="1363" priority="45" operator="notEqual">
      <formula>G54</formula>
    </cfRule>
    <cfRule type="cellIs" dxfId="1362" priority="46" operator="equal">
      <formula>G54</formula>
    </cfRule>
  </conditionalFormatting>
  <conditionalFormatting sqref="K55">
    <cfRule type="cellIs" dxfId="1361" priority="43" operator="notEqual">
      <formula>G55</formula>
    </cfRule>
    <cfRule type="cellIs" dxfId="1360" priority="44" operator="equal">
      <formula>G55</formula>
    </cfRule>
  </conditionalFormatting>
  <conditionalFormatting sqref="K56">
    <cfRule type="cellIs" dxfId="1359" priority="41" operator="notEqual">
      <formula>G56</formula>
    </cfRule>
    <cfRule type="cellIs" dxfId="1358" priority="42" operator="equal">
      <formula>G56</formula>
    </cfRule>
  </conditionalFormatting>
  <conditionalFormatting sqref="K57">
    <cfRule type="cellIs" dxfId="1357" priority="39" operator="notEqual">
      <formula>G57</formula>
    </cfRule>
    <cfRule type="cellIs" dxfId="1356" priority="40" operator="equal">
      <formula>G57</formula>
    </cfRule>
  </conditionalFormatting>
  <conditionalFormatting sqref="K58">
    <cfRule type="cellIs" dxfId="1355" priority="37" operator="notEqual">
      <formula>G58</formula>
    </cfRule>
    <cfRule type="cellIs" dxfId="1354" priority="38" operator="equal">
      <formula>G58</formula>
    </cfRule>
  </conditionalFormatting>
  <conditionalFormatting sqref="K59">
    <cfRule type="cellIs" dxfId="1353" priority="35" operator="notEqual">
      <formula>G59</formula>
    </cfRule>
    <cfRule type="cellIs" dxfId="1352" priority="36" operator="equal">
      <formula>G59</formula>
    </cfRule>
  </conditionalFormatting>
  <conditionalFormatting sqref="K60">
    <cfRule type="cellIs" dxfId="1351" priority="33" operator="notEqual">
      <formula>G60</formula>
    </cfRule>
    <cfRule type="cellIs" dxfId="1350" priority="34" operator="equal">
      <formula>G60</formula>
    </cfRule>
  </conditionalFormatting>
  <conditionalFormatting sqref="K61">
    <cfRule type="cellIs" dxfId="1349" priority="31" operator="notEqual">
      <formula>G61</formula>
    </cfRule>
    <cfRule type="cellIs" dxfId="1348" priority="32" operator="equal">
      <formula>G61</formula>
    </cfRule>
  </conditionalFormatting>
  <conditionalFormatting sqref="K62">
    <cfRule type="cellIs" dxfId="1347" priority="29" operator="notEqual">
      <formula>G62</formula>
    </cfRule>
    <cfRule type="cellIs" dxfId="1346" priority="30" operator="equal">
      <formula>G62</formula>
    </cfRule>
  </conditionalFormatting>
  <conditionalFormatting sqref="K63">
    <cfRule type="cellIs" dxfId="1345" priority="27" operator="notEqual">
      <formula>G63</formula>
    </cfRule>
    <cfRule type="cellIs" dxfId="1344" priority="28" operator="equal">
      <formula>G63</formula>
    </cfRule>
  </conditionalFormatting>
  <conditionalFormatting sqref="K67">
    <cfRule type="cellIs" dxfId="1343" priority="25" operator="notEqual">
      <formula>G67</formula>
    </cfRule>
    <cfRule type="cellIs" dxfId="1342" priority="26" operator="equal">
      <formula>G67</formula>
    </cfRule>
  </conditionalFormatting>
  <conditionalFormatting sqref="K68">
    <cfRule type="cellIs" dxfId="1341" priority="23" operator="notEqual">
      <formula>G68</formula>
    </cfRule>
    <cfRule type="cellIs" dxfId="1340" priority="24" operator="equal">
      <formula>G68</formula>
    </cfRule>
  </conditionalFormatting>
  <conditionalFormatting sqref="K69">
    <cfRule type="cellIs" dxfId="1339" priority="21" operator="notEqual">
      <formula>G69</formula>
    </cfRule>
    <cfRule type="cellIs" dxfId="1338" priority="22" operator="equal">
      <formula>G69</formula>
    </cfRule>
  </conditionalFormatting>
  <conditionalFormatting sqref="K71">
    <cfRule type="cellIs" dxfId="1337" priority="19" operator="notEqual">
      <formula>G71</formula>
    </cfRule>
    <cfRule type="cellIs" dxfId="1336" priority="20" operator="equal">
      <formula>G71</formula>
    </cfRule>
  </conditionalFormatting>
  <conditionalFormatting sqref="K72">
    <cfRule type="cellIs" dxfId="1335" priority="17" operator="notEqual">
      <formula>G72</formula>
    </cfRule>
    <cfRule type="cellIs" dxfId="1334" priority="18" operator="equal">
      <formula>G72</formula>
    </cfRule>
  </conditionalFormatting>
  <conditionalFormatting sqref="K73">
    <cfRule type="cellIs" dxfId="1333" priority="15" operator="notEqual">
      <formula>G73</formula>
    </cfRule>
    <cfRule type="cellIs" dxfId="1332" priority="16" operator="equal">
      <formula>G73</formula>
    </cfRule>
  </conditionalFormatting>
  <conditionalFormatting sqref="G76">
    <cfRule type="cellIs" dxfId="1331" priority="11" operator="notEqual">
      <formula>$G$77</formula>
    </cfRule>
    <cfRule type="cellIs" dxfId="133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4C20BDAE-C4B5-4BC0-AB6D-F4109980822F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F30211C-31D2-43DB-AD6D-0B58CE0C68D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89095A9-96C8-40CB-A59B-7FD2EF26ED9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F7110571-80BF-43E4-B39F-D7D30AB7F6A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F104773A-A189-45D4-AF35-79447E11B1C4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F2FAE076-DF87-47BC-AA59-A35568D1D5C5}">
            <xm:f>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Detail'!#REF!+'C:\Finance\Reports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E8A5844-E579-45C8-A132-87FA42B12981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8BBF6FB-6423-49F6-9B59-F9024CA88D6D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15B0FF76-7CDC-442C-9DD0-DBC4ADBC0973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80D4AAF6-5A24-4C93-BDCB-4FAD4E42182B}">
            <xm:f>'C:\Finance\Reports &amp; Surveys\Cost Analysis\Cost Analysis - 2014-15\Received from Colleges\Palm Beach\[18 Palm Beach 2014-15 CA2 (2) with CWE corrected 111715.xlsx]CA2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showGridLines="0" zoomScaleNormal="100"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208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2254870.2800000003</v>
      </c>
      <c r="H8" s="10"/>
      <c r="I8" s="90">
        <v>758973.66999999993</v>
      </c>
      <c r="J8" s="90">
        <v>1495896.61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13490.570000000003</v>
      </c>
      <c r="H10" s="17" t="s">
        <v>15</v>
      </c>
      <c r="I10" s="91">
        <v>13490.570000000003</v>
      </c>
      <c r="J10" s="91"/>
      <c r="K10" s="90">
        <v>13490.570000000003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533998.65</v>
      </c>
      <c r="H11" s="17" t="s">
        <v>15</v>
      </c>
      <c r="I11" s="91">
        <v>533998.65</v>
      </c>
      <c r="J11" s="91"/>
      <c r="K11" s="90">
        <v>533998.65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134528.54</v>
      </c>
      <c r="H12" s="17" t="s">
        <v>24</v>
      </c>
      <c r="I12" s="91"/>
      <c r="J12" s="91">
        <v>134528.54</v>
      </c>
      <c r="K12" s="90">
        <v>134528.54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865453.25</v>
      </c>
      <c r="H14" s="17" t="s">
        <v>24</v>
      </c>
      <c r="I14" s="91"/>
      <c r="J14" s="91">
        <v>865453.25</v>
      </c>
      <c r="K14" s="90">
        <v>865453.25</v>
      </c>
      <c r="L14" s="18" t="s">
        <v>211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374247.35000000003</v>
      </c>
      <c r="H18" s="17" t="s">
        <v>24</v>
      </c>
      <c r="I18" s="91"/>
      <c r="J18" s="91">
        <v>374247.35000000003</v>
      </c>
      <c r="K18" s="90">
        <v>374247.35000000003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121667.47</v>
      </c>
      <c r="H19" s="17" t="s">
        <v>24</v>
      </c>
      <c r="I19" s="92"/>
      <c r="J19" s="92">
        <v>121667.47</v>
      </c>
      <c r="K19" s="90">
        <v>121667.47</v>
      </c>
      <c r="L19" s="18" t="s">
        <v>235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211484.45</v>
      </c>
      <c r="H20" s="17" t="s">
        <v>15</v>
      </c>
      <c r="I20" s="91">
        <v>211484.45</v>
      </c>
      <c r="J20" s="91"/>
      <c r="K20" s="90">
        <v>211484.45</v>
      </c>
      <c r="L20" s="18" t="s">
        <v>254</v>
      </c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1796357.1200000001</v>
      </c>
      <c r="H25" s="10"/>
      <c r="I25" s="90">
        <v>1320376.2699999998</v>
      </c>
      <c r="J25" s="90">
        <v>475980.85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0</v>
      </c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514500.58999999997</v>
      </c>
      <c r="H27" s="17" t="s">
        <v>15</v>
      </c>
      <c r="I27" s="91">
        <v>514500.58999999997</v>
      </c>
      <c r="J27" s="91">
        <v>0</v>
      </c>
      <c r="K27" s="90">
        <v>514500.58999999997</v>
      </c>
      <c r="L27" s="18" t="s">
        <v>270</v>
      </c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866263.28</v>
      </c>
      <c r="H30" s="17" t="s">
        <v>59</v>
      </c>
      <c r="I30" s="91">
        <v>648449.96</v>
      </c>
      <c r="J30" s="91">
        <v>217813.32</v>
      </c>
      <c r="K30" s="90">
        <v>866263.28</v>
      </c>
      <c r="L30" s="18" t="s">
        <v>279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157425.72</v>
      </c>
      <c r="H31" s="17" t="s">
        <v>15</v>
      </c>
      <c r="I31" s="91">
        <v>157425.72</v>
      </c>
      <c r="J31" s="91">
        <v>0</v>
      </c>
      <c r="K31" s="90">
        <v>157425.72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258167.53</v>
      </c>
      <c r="H32" s="17" t="s">
        <v>24</v>
      </c>
      <c r="I32" s="91"/>
      <c r="J32" s="91">
        <v>258167.53</v>
      </c>
      <c r="K32" s="90">
        <v>258167.53</v>
      </c>
      <c r="L32" s="18" t="s">
        <v>280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5912547.5000000009</v>
      </c>
      <c r="H42" s="10"/>
      <c r="I42" s="90">
        <v>934449.95</v>
      </c>
      <c r="J42" s="90">
        <v>4978097.55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628994.64</v>
      </c>
      <c r="H43" s="17" t="s">
        <v>24</v>
      </c>
      <c r="I43" s="91"/>
      <c r="J43" s="91">
        <v>628994.64</v>
      </c>
      <c r="K43" s="90">
        <v>628994.64</v>
      </c>
      <c r="L43" s="18" t="s">
        <v>271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1970641.56</v>
      </c>
      <c r="H44" s="17" t="s">
        <v>24</v>
      </c>
      <c r="I44" s="91"/>
      <c r="J44" s="91">
        <v>1970641.56</v>
      </c>
      <c r="K44" s="90">
        <v>1970641.56</v>
      </c>
      <c r="L44" s="18" t="s">
        <v>272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1794212.5499999998</v>
      </c>
      <c r="H46" s="17" t="s">
        <v>24</v>
      </c>
      <c r="I46" s="91"/>
      <c r="J46" s="91">
        <v>1794212.5499999998</v>
      </c>
      <c r="K46" s="90">
        <v>1794212.5499999998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727959.23</v>
      </c>
      <c r="H47" s="17" t="s">
        <v>15</v>
      </c>
      <c r="I47" s="91">
        <v>727959.23</v>
      </c>
      <c r="J47" s="91"/>
      <c r="K47" s="90">
        <v>727959.23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126336.78</v>
      </c>
      <c r="H49" s="17" t="s">
        <v>15</v>
      </c>
      <c r="I49" s="91">
        <v>126336.78</v>
      </c>
      <c r="J49" s="91"/>
      <c r="K49" s="90">
        <v>126336.78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130057.88</v>
      </c>
      <c r="H54" s="17" t="s">
        <v>24</v>
      </c>
      <c r="I54" s="91"/>
      <c r="J54" s="91">
        <v>130057.88</v>
      </c>
      <c r="K54" s="90">
        <v>130057.88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277012.40999999997</v>
      </c>
      <c r="H55" s="17" t="s">
        <v>24</v>
      </c>
      <c r="I55" s="91"/>
      <c r="J55" s="91">
        <v>277012.40999999997</v>
      </c>
      <c r="K55" s="90">
        <v>277012.40999999997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22942.27</v>
      </c>
      <c r="H56" s="17" t="s">
        <v>24</v>
      </c>
      <c r="I56" s="91"/>
      <c r="J56" s="91">
        <v>22942.27</v>
      </c>
      <c r="K56" s="90">
        <v>22942.27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1010.22</v>
      </c>
      <c r="H60" s="17" t="s">
        <v>231</v>
      </c>
      <c r="I60" s="91"/>
      <c r="J60" s="91">
        <v>1010.22</v>
      </c>
      <c r="K60" s="90">
        <v>1010.22</v>
      </c>
      <c r="L60" s="18"/>
    </row>
    <row r="61" spans="1:12" ht="30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80153.94</v>
      </c>
      <c r="H61" s="17" t="s">
        <v>15</v>
      </c>
      <c r="I61" s="91">
        <v>80153.94</v>
      </c>
      <c r="J61" s="91"/>
      <c r="K61" s="90">
        <v>80153.94</v>
      </c>
      <c r="L61" s="18" t="s">
        <v>226</v>
      </c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122547.91</v>
      </c>
      <c r="H62" s="17" t="s">
        <v>24</v>
      </c>
      <c r="I62" s="91"/>
      <c r="J62" s="91">
        <v>122547.91</v>
      </c>
      <c r="K62" s="90">
        <v>122547.91</v>
      </c>
      <c r="L62" s="18" t="s">
        <v>212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30678.11</v>
      </c>
      <c r="H63" s="17" t="s">
        <v>24</v>
      </c>
      <c r="I63" s="91"/>
      <c r="J63" s="91">
        <v>30678.11</v>
      </c>
      <c r="K63" s="90">
        <v>30678.11</v>
      </c>
      <c r="L63" s="18"/>
    </row>
    <row r="64" spans="1:12" ht="15" hidden="1" customHeight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t="15" hidden="1" customHeight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1370077.0799999998</v>
      </c>
      <c r="H70" s="10"/>
      <c r="I70" s="90">
        <v>43636.18</v>
      </c>
      <c r="J70" s="90">
        <v>1326440.8999999999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23886.82</v>
      </c>
      <c r="H71" s="17" t="s">
        <v>24</v>
      </c>
      <c r="I71" s="91"/>
      <c r="J71" s="91">
        <v>23886.82</v>
      </c>
      <c r="K71" s="90">
        <v>23886.82</v>
      </c>
      <c r="L71" s="18" t="s">
        <v>213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7">
        <v>872723.50999999989</v>
      </c>
      <c r="H72" s="17" t="s">
        <v>59</v>
      </c>
      <c r="I72" s="91">
        <v>43636.18</v>
      </c>
      <c r="J72" s="91">
        <v>829087.33</v>
      </c>
      <c r="K72" s="98">
        <v>872723.51</v>
      </c>
      <c r="L72" s="99" t="s">
        <v>255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473466.74999999994</v>
      </c>
      <c r="H73" s="17" t="s">
        <v>24</v>
      </c>
      <c r="I73" s="91"/>
      <c r="J73" s="91">
        <v>473466.74999999994</v>
      </c>
      <c r="K73" s="90">
        <v>473466.74999999994</v>
      </c>
      <c r="L73" s="18" t="s">
        <v>214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100">
        <v>11333851.980000002</v>
      </c>
      <c r="H76" s="26"/>
      <c r="I76" s="94">
        <v>3057436.07</v>
      </c>
      <c r="J76" s="94">
        <v>8276415.9100000001</v>
      </c>
      <c r="K76" s="98">
        <v>11333851.98</v>
      </c>
      <c r="L76" s="27"/>
    </row>
    <row r="77" spans="1:12" ht="15.75" x14ac:dyDescent="0.25">
      <c r="F77" s="83" t="s">
        <v>200</v>
      </c>
      <c r="G77" s="95">
        <v>11333851.98</v>
      </c>
      <c r="H77" s="14"/>
      <c r="I77" s="85">
        <v>0.26976142580609203</v>
      </c>
      <c r="J77" s="85">
        <v>0.73023857419390781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51340369.459542766</v>
      </c>
      <c r="J83" s="87">
        <v>5.9552280246236253E-2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9" priority="119" operator="notEqual">
      <formula>G15</formula>
    </cfRule>
    <cfRule type="cellIs" dxfId="1318" priority="120" operator="equal">
      <formula>G15</formula>
    </cfRule>
  </conditionalFormatting>
  <conditionalFormatting sqref="K16">
    <cfRule type="cellIs" dxfId="1317" priority="117" operator="notEqual">
      <formula>G16</formula>
    </cfRule>
    <cfRule type="cellIs" dxfId="1316" priority="118" operator="equal">
      <formula>G16</formula>
    </cfRule>
  </conditionalFormatting>
  <conditionalFormatting sqref="K17">
    <cfRule type="cellIs" dxfId="1315" priority="115" operator="notEqual">
      <formula>G17</formula>
    </cfRule>
    <cfRule type="cellIs" dxfId="1314" priority="116" operator="equal">
      <formula>G17</formula>
    </cfRule>
  </conditionalFormatting>
  <conditionalFormatting sqref="K18">
    <cfRule type="cellIs" dxfId="1313" priority="113" operator="notEqual">
      <formula>G18</formula>
    </cfRule>
    <cfRule type="cellIs" dxfId="1312" priority="114" operator="equal">
      <formula>G18</formula>
    </cfRule>
  </conditionalFormatting>
  <conditionalFormatting sqref="K19">
    <cfRule type="cellIs" dxfId="1311" priority="111" operator="notEqual">
      <formula>G19</formula>
    </cfRule>
    <cfRule type="cellIs" dxfId="1310" priority="112" operator="equal">
      <formula>G19</formula>
    </cfRule>
  </conditionalFormatting>
  <conditionalFormatting sqref="K20">
    <cfRule type="cellIs" dxfId="1309" priority="109" operator="notEqual">
      <formula>G20</formula>
    </cfRule>
    <cfRule type="cellIs" dxfId="1308" priority="110" operator="equal">
      <formula>G20</formula>
    </cfRule>
  </conditionalFormatting>
  <conditionalFormatting sqref="K21">
    <cfRule type="cellIs" dxfId="1307" priority="107" operator="notEqual">
      <formula>G21</formula>
    </cfRule>
    <cfRule type="cellIs" dxfId="1306" priority="108" operator="equal">
      <formula>G21</formula>
    </cfRule>
  </conditionalFormatting>
  <conditionalFormatting sqref="K22">
    <cfRule type="cellIs" dxfId="1305" priority="105" operator="notEqual">
      <formula>G22</formula>
    </cfRule>
    <cfRule type="cellIs" dxfId="1304" priority="106" operator="equal">
      <formula>G22</formula>
    </cfRule>
  </conditionalFormatting>
  <conditionalFormatting sqref="K23">
    <cfRule type="cellIs" dxfId="1303" priority="103" operator="notEqual">
      <formula>G23</formula>
    </cfRule>
    <cfRule type="cellIs" dxfId="1302" priority="104" operator="equal">
      <formula>G23</formula>
    </cfRule>
  </conditionalFormatting>
  <conditionalFormatting sqref="K24">
    <cfRule type="cellIs" dxfId="1301" priority="101" operator="notEqual">
      <formula>G24</formula>
    </cfRule>
    <cfRule type="cellIs" dxfId="1300" priority="102" operator="equal">
      <formula>G24</formula>
    </cfRule>
  </conditionalFormatting>
  <conditionalFormatting sqref="K26">
    <cfRule type="cellIs" dxfId="1299" priority="99" operator="notEqual">
      <formula>G26</formula>
    </cfRule>
    <cfRule type="cellIs" dxfId="1298" priority="100" operator="equal">
      <formula>G26</formula>
    </cfRule>
  </conditionalFormatting>
  <conditionalFormatting sqref="K27">
    <cfRule type="cellIs" dxfId="1297" priority="97" operator="notEqual">
      <formula>G27</formula>
    </cfRule>
    <cfRule type="cellIs" dxfId="1296" priority="98" operator="equal">
      <formula>G27</formula>
    </cfRule>
  </conditionalFormatting>
  <conditionalFormatting sqref="K28">
    <cfRule type="cellIs" dxfId="1295" priority="95" operator="notEqual">
      <formula>G28</formula>
    </cfRule>
    <cfRule type="cellIs" dxfId="1294" priority="96" operator="equal">
      <formula>G28</formula>
    </cfRule>
  </conditionalFormatting>
  <conditionalFormatting sqref="K29">
    <cfRule type="cellIs" dxfId="1293" priority="93" operator="notEqual">
      <formula>G29</formula>
    </cfRule>
    <cfRule type="cellIs" dxfId="1292" priority="94" operator="equal">
      <formula>G29</formula>
    </cfRule>
  </conditionalFormatting>
  <conditionalFormatting sqref="K30">
    <cfRule type="cellIs" dxfId="1291" priority="91" operator="notEqual">
      <formula>G30</formula>
    </cfRule>
    <cfRule type="cellIs" dxfId="1290" priority="92" operator="equal">
      <formula>G30</formula>
    </cfRule>
  </conditionalFormatting>
  <conditionalFormatting sqref="K31">
    <cfRule type="cellIs" dxfId="1289" priority="89" operator="notEqual">
      <formula>G31</formula>
    </cfRule>
    <cfRule type="cellIs" dxfId="1288" priority="90" operator="equal">
      <formula>G31</formula>
    </cfRule>
  </conditionalFormatting>
  <conditionalFormatting sqref="K32">
    <cfRule type="cellIs" dxfId="1287" priority="87" operator="notEqual">
      <formula>G32</formula>
    </cfRule>
    <cfRule type="cellIs" dxfId="1286" priority="88" operator="equal">
      <formula>G32</formula>
    </cfRule>
  </conditionalFormatting>
  <conditionalFormatting sqref="K33">
    <cfRule type="cellIs" dxfId="1285" priority="85" operator="notEqual">
      <formula>G33</formula>
    </cfRule>
    <cfRule type="cellIs" dxfId="1284" priority="86" operator="equal">
      <formula>G33</formula>
    </cfRule>
  </conditionalFormatting>
  <conditionalFormatting sqref="K34">
    <cfRule type="cellIs" dxfId="1283" priority="83" operator="notEqual">
      <formula>G34</formula>
    </cfRule>
    <cfRule type="cellIs" dxfId="1282" priority="84" operator="equal">
      <formula>G34</formula>
    </cfRule>
  </conditionalFormatting>
  <conditionalFormatting sqref="K35">
    <cfRule type="cellIs" dxfId="1281" priority="81" operator="notEqual">
      <formula>G35</formula>
    </cfRule>
    <cfRule type="cellIs" dxfId="1280" priority="82" operator="equal">
      <formula>G35</formula>
    </cfRule>
  </conditionalFormatting>
  <conditionalFormatting sqref="K36">
    <cfRule type="cellIs" dxfId="1279" priority="79" operator="notEqual">
      <formula>G36</formula>
    </cfRule>
    <cfRule type="cellIs" dxfId="1278" priority="80" operator="equal">
      <formula>G36</formula>
    </cfRule>
  </conditionalFormatting>
  <conditionalFormatting sqref="K37">
    <cfRule type="cellIs" dxfId="1277" priority="77" operator="notEqual">
      <formula>G37</formula>
    </cfRule>
    <cfRule type="cellIs" dxfId="1276" priority="78" operator="equal">
      <formula>G37</formula>
    </cfRule>
  </conditionalFormatting>
  <conditionalFormatting sqref="K38">
    <cfRule type="cellIs" dxfId="1275" priority="75" operator="notEqual">
      <formula>G38</formula>
    </cfRule>
    <cfRule type="cellIs" dxfId="1274" priority="76" operator="equal">
      <formula>G38</formula>
    </cfRule>
  </conditionalFormatting>
  <conditionalFormatting sqref="K39">
    <cfRule type="cellIs" dxfId="1273" priority="73" operator="notEqual">
      <formula>G39</formula>
    </cfRule>
    <cfRule type="cellIs" dxfId="1272" priority="74" operator="equal">
      <formula>G39</formula>
    </cfRule>
  </conditionalFormatting>
  <conditionalFormatting sqref="K40">
    <cfRule type="cellIs" dxfId="1271" priority="71" operator="notEqual">
      <formula>G40</formula>
    </cfRule>
    <cfRule type="cellIs" dxfId="1270" priority="72" operator="equal">
      <formula>G40</formula>
    </cfRule>
  </conditionalFormatting>
  <conditionalFormatting sqref="K41">
    <cfRule type="cellIs" dxfId="1269" priority="69" operator="notEqual">
      <formula>G41</formula>
    </cfRule>
    <cfRule type="cellIs" dxfId="1268" priority="70" operator="equal">
      <formula>G41</formula>
    </cfRule>
  </conditionalFormatting>
  <conditionalFormatting sqref="K43">
    <cfRule type="cellIs" dxfId="1267" priority="67" operator="notEqual">
      <formula>G43</formula>
    </cfRule>
    <cfRule type="cellIs" dxfId="1266" priority="68" operator="equal">
      <formula>G43</formula>
    </cfRule>
  </conditionalFormatting>
  <conditionalFormatting sqref="K44">
    <cfRule type="cellIs" dxfId="1265" priority="65" operator="notEqual">
      <formula>G44</formula>
    </cfRule>
    <cfRule type="cellIs" dxfId="1264" priority="66" operator="equal">
      <formula>G44</formula>
    </cfRule>
  </conditionalFormatting>
  <conditionalFormatting sqref="K45">
    <cfRule type="cellIs" dxfId="1263" priority="63" operator="notEqual">
      <formula>G45</formula>
    </cfRule>
    <cfRule type="cellIs" dxfId="1262" priority="64" operator="equal">
      <formula>G45</formula>
    </cfRule>
  </conditionalFormatting>
  <conditionalFormatting sqref="K46">
    <cfRule type="cellIs" dxfId="1261" priority="61" operator="notEqual">
      <formula>G46</formula>
    </cfRule>
    <cfRule type="cellIs" dxfId="1260" priority="62" operator="equal">
      <formula>G46</formula>
    </cfRule>
  </conditionalFormatting>
  <conditionalFormatting sqref="K47">
    <cfRule type="cellIs" dxfId="1259" priority="59" operator="notEqual">
      <formula>G47</formula>
    </cfRule>
    <cfRule type="cellIs" dxfId="1258" priority="60" operator="equal">
      <formula>G47</formula>
    </cfRule>
  </conditionalFormatting>
  <conditionalFormatting sqref="K48">
    <cfRule type="cellIs" dxfId="1257" priority="57" operator="notEqual">
      <formula>G48</formula>
    </cfRule>
    <cfRule type="cellIs" dxfId="1256" priority="58" operator="equal">
      <formula>G48</formula>
    </cfRule>
  </conditionalFormatting>
  <conditionalFormatting sqref="K49">
    <cfRule type="cellIs" dxfId="1255" priority="55" operator="notEqual">
      <formula>G49</formula>
    </cfRule>
    <cfRule type="cellIs" dxfId="1254" priority="56" operator="equal">
      <formula>G49</formula>
    </cfRule>
  </conditionalFormatting>
  <conditionalFormatting sqref="K50">
    <cfRule type="cellIs" dxfId="1253" priority="53" operator="notEqual">
      <formula>G50</formula>
    </cfRule>
    <cfRule type="cellIs" dxfId="1252" priority="54" operator="equal">
      <formula>G50</formula>
    </cfRule>
  </conditionalFormatting>
  <conditionalFormatting sqref="K51">
    <cfRule type="cellIs" dxfId="1251" priority="51" operator="notEqual">
      <formula>G51</formula>
    </cfRule>
    <cfRule type="cellIs" dxfId="1250" priority="52" operator="equal">
      <formula>G51</formula>
    </cfRule>
  </conditionalFormatting>
  <conditionalFormatting sqref="K52">
    <cfRule type="cellIs" dxfId="1249" priority="49" operator="notEqual">
      <formula>G52</formula>
    </cfRule>
    <cfRule type="cellIs" dxfId="1248" priority="50" operator="equal">
      <formula>G52</formula>
    </cfRule>
  </conditionalFormatting>
  <conditionalFormatting sqref="K53">
    <cfRule type="cellIs" dxfId="1247" priority="47" operator="notEqual">
      <formula>G53</formula>
    </cfRule>
    <cfRule type="cellIs" dxfId="1246" priority="48" operator="equal">
      <formula>G53</formula>
    </cfRule>
  </conditionalFormatting>
  <conditionalFormatting sqref="K54">
    <cfRule type="cellIs" dxfId="1245" priority="45" operator="notEqual">
      <formula>G54</formula>
    </cfRule>
    <cfRule type="cellIs" dxfId="1244" priority="46" operator="equal">
      <formula>G54</formula>
    </cfRule>
  </conditionalFormatting>
  <conditionalFormatting sqref="K55">
    <cfRule type="cellIs" dxfId="1243" priority="43" operator="notEqual">
      <formula>G55</formula>
    </cfRule>
    <cfRule type="cellIs" dxfId="1242" priority="44" operator="equal">
      <formula>G55</formula>
    </cfRule>
  </conditionalFormatting>
  <conditionalFormatting sqref="K56">
    <cfRule type="cellIs" dxfId="1241" priority="41" operator="notEqual">
      <formula>G56</formula>
    </cfRule>
    <cfRule type="cellIs" dxfId="1240" priority="42" operator="equal">
      <formula>G56</formula>
    </cfRule>
  </conditionalFormatting>
  <conditionalFormatting sqref="K57">
    <cfRule type="cellIs" dxfId="1239" priority="39" operator="notEqual">
      <formula>G57</formula>
    </cfRule>
    <cfRule type="cellIs" dxfId="1238" priority="40" operator="equal">
      <formula>G57</formula>
    </cfRule>
  </conditionalFormatting>
  <conditionalFormatting sqref="K58">
    <cfRule type="cellIs" dxfId="1237" priority="37" operator="notEqual">
      <formula>G58</formula>
    </cfRule>
    <cfRule type="cellIs" dxfId="1236" priority="38" operator="equal">
      <formula>G58</formula>
    </cfRule>
  </conditionalFormatting>
  <conditionalFormatting sqref="K59">
    <cfRule type="cellIs" dxfId="1235" priority="35" operator="notEqual">
      <formula>G59</formula>
    </cfRule>
    <cfRule type="cellIs" dxfId="1234" priority="36" operator="equal">
      <formula>G59</formula>
    </cfRule>
  </conditionalFormatting>
  <conditionalFormatting sqref="K60">
    <cfRule type="cellIs" dxfId="1233" priority="33" operator="notEqual">
      <formula>G60</formula>
    </cfRule>
    <cfRule type="cellIs" dxfId="1232" priority="34" operator="equal">
      <formula>G60</formula>
    </cfRule>
  </conditionalFormatting>
  <conditionalFormatting sqref="K61">
    <cfRule type="cellIs" dxfId="1231" priority="31" operator="notEqual">
      <formula>G61</formula>
    </cfRule>
    <cfRule type="cellIs" dxfId="1230" priority="32" operator="equal">
      <formula>G61</formula>
    </cfRule>
  </conditionalFormatting>
  <conditionalFormatting sqref="K62">
    <cfRule type="cellIs" dxfId="1229" priority="29" operator="notEqual">
      <formula>G62</formula>
    </cfRule>
    <cfRule type="cellIs" dxfId="1228" priority="30" operator="equal">
      <formula>G62</formula>
    </cfRule>
  </conditionalFormatting>
  <conditionalFormatting sqref="K63">
    <cfRule type="cellIs" dxfId="1227" priority="27" operator="notEqual">
      <formula>G63</formula>
    </cfRule>
    <cfRule type="cellIs" dxfId="1226" priority="28" operator="equal">
      <formula>G63</formula>
    </cfRule>
  </conditionalFormatting>
  <conditionalFormatting sqref="K67">
    <cfRule type="cellIs" dxfId="1225" priority="25" operator="notEqual">
      <formula>G67</formula>
    </cfRule>
    <cfRule type="cellIs" dxfId="1224" priority="26" operator="equal">
      <formula>G67</formula>
    </cfRule>
  </conditionalFormatting>
  <conditionalFormatting sqref="K68">
    <cfRule type="cellIs" dxfId="1223" priority="23" operator="notEqual">
      <formula>G68</formula>
    </cfRule>
    <cfRule type="cellIs" dxfId="1222" priority="24" operator="equal">
      <formula>G68</formula>
    </cfRule>
  </conditionalFormatting>
  <conditionalFormatting sqref="K69">
    <cfRule type="cellIs" dxfId="1221" priority="21" operator="notEqual">
      <formula>G69</formula>
    </cfRule>
    <cfRule type="cellIs" dxfId="1220" priority="22" operator="equal">
      <formula>G69</formula>
    </cfRule>
  </conditionalFormatting>
  <conditionalFormatting sqref="K71">
    <cfRule type="cellIs" dxfId="1219" priority="19" operator="notEqual">
      <formula>G71</formula>
    </cfRule>
    <cfRule type="cellIs" dxfId="1218" priority="20" operator="equal">
      <formula>G71</formula>
    </cfRule>
  </conditionalFormatting>
  <conditionalFormatting sqref="K72">
    <cfRule type="cellIs" dxfId="1217" priority="17" operator="notEqual">
      <formula>G72</formula>
    </cfRule>
    <cfRule type="cellIs" dxfId="1216" priority="18" operator="equal">
      <formula>G72</formula>
    </cfRule>
  </conditionalFormatting>
  <conditionalFormatting sqref="K73">
    <cfRule type="cellIs" dxfId="1215" priority="15" operator="notEqual">
      <formula>G73</formula>
    </cfRule>
    <cfRule type="cellIs" dxfId="1214" priority="16" operator="equal">
      <formula>G73</formula>
    </cfRule>
  </conditionalFormatting>
  <conditionalFormatting sqref="K76">
    <cfRule type="cellIs" dxfId="1213" priority="13" operator="notEqual">
      <formula>G76</formula>
    </cfRule>
    <cfRule type="cellIs" dxfId="1212" priority="14" operator="equal">
      <formula>G76</formula>
    </cfRule>
  </conditionalFormatting>
  <conditionalFormatting sqref="K9">
    <cfRule type="cellIs" dxfId="1211" priority="131" operator="notEqual">
      <formula>G9</formula>
    </cfRule>
    <cfRule type="cellIs" dxfId="1210" priority="132" operator="equal">
      <formula>G9</formula>
    </cfRule>
  </conditionalFormatting>
  <conditionalFormatting sqref="K10">
    <cfRule type="cellIs" dxfId="1209" priority="129" operator="notEqual">
      <formula>G10</formula>
    </cfRule>
    <cfRule type="cellIs" dxfId="1208" priority="130" operator="equal">
      <formula>G10</formula>
    </cfRule>
  </conditionalFormatting>
  <conditionalFormatting sqref="K11">
    <cfRule type="cellIs" dxfId="1207" priority="127" operator="notEqual">
      <formula>G11</formula>
    </cfRule>
    <cfRule type="cellIs" dxfId="1206" priority="128" operator="equal">
      <formula>G11</formula>
    </cfRule>
  </conditionalFormatting>
  <conditionalFormatting sqref="K12">
    <cfRule type="cellIs" dxfId="1205" priority="125" operator="notEqual">
      <formula>G12</formula>
    </cfRule>
    <cfRule type="cellIs" dxfId="1204" priority="126" operator="equal">
      <formula>G12</formula>
    </cfRule>
  </conditionalFormatting>
  <conditionalFormatting sqref="K13">
    <cfRule type="cellIs" dxfId="1203" priority="123" operator="notEqual">
      <formula>G13</formula>
    </cfRule>
    <cfRule type="cellIs" dxfId="1202" priority="124" operator="equal">
      <formula>G13</formula>
    </cfRule>
  </conditionalFormatting>
  <conditionalFormatting sqref="K14">
    <cfRule type="cellIs" dxfId="1201" priority="121" operator="notEqual">
      <formula>G14</formula>
    </cfRule>
    <cfRule type="cellIs" dxfId="1200" priority="122" operator="equal">
      <formula>G14</formula>
    </cfRule>
  </conditionalFormatting>
  <conditionalFormatting sqref="G76">
    <cfRule type="cellIs" dxfId="1199" priority="11" operator="notEqual">
      <formula>$G$77</formula>
    </cfRule>
    <cfRule type="cellIs" dxfId="119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312CA72-2358-41FA-B246-FE8277A74B4F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E7CBE8B-A8C6-413E-9614-F1D5C049A3E5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A38192E2-9384-42BD-84FE-2A13043C8CDE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38B466CA-2880-4378-AA6E-406F3BB3DE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BDC6520-537E-45CD-B650-D51FEFD3C1CB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1880505B-7C41-48FF-A796-BB404FC48F01}">
            <xm:f>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Detail'!#REF!+'D:\Finance\Work\Reports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86F94302-5D9A-4BFC-8228-EFE2B9251244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3FF7CD30-8847-4029-94D1-D020735ED4AD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B02A7AA-267F-4423-8B61-41C9ADBC64F2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2893D92E-03ED-4A4C-BB7E-F9ADBC3627EB}">
            <xm:f>'D:\Finance\Work\Reports &amp; Surveys\Cost Analysis\Cost Analysis - 2012-2013\Received from Colleges\Pasco-Hernando\Original\[FINAL PHCC 19 Pasco-Hernando 2012-13 CA2 10-1-13 SRS.xlsx]CA2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164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2595609.66</v>
      </c>
      <c r="H8" s="10"/>
      <c r="I8" s="90">
        <v>2595609.66</v>
      </c>
      <c r="J8" s="90">
        <v>0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2513.1799999999998</v>
      </c>
      <c r="H10" s="17" t="s">
        <v>230</v>
      </c>
      <c r="I10" s="91">
        <v>2513.1799999999998</v>
      </c>
      <c r="J10" s="91"/>
      <c r="K10" s="90">
        <v>2513.1799999999998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803777.83</v>
      </c>
      <c r="H11" s="17" t="s">
        <v>230</v>
      </c>
      <c r="I11" s="91">
        <v>803777.83</v>
      </c>
      <c r="J11" s="91">
        <v>0</v>
      </c>
      <c r="K11" s="90">
        <v>803777.83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0</v>
      </c>
      <c r="H12" s="17"/>
      <c r="I12" s="91">
        <v>0</v>
      </c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1063061.26</v>
      </c>
      <c r="H13" s="17" t="s">
        <v>230</v>
      </c>
      <c r="I13" s="91">
        <v>1063061.26</v>
      </c>
      <c r="J13" s="91"/>
      <c r="K13" s="90">
        <v>1063061.26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0</v>
      </c>
      <c r="H14" s="17"/>
      <c r="I14" s="91">
        <v>0</v>
      </c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640943.77</v>
      </c>
      <c r="H18" s="17" t="s">
        <v>230</v>
      </c>
      <c r="I18" s="91">
        <v>640943.77</v>
      </c>
      <c r="J18" s="91"/>
      <c r="K18" s="90">
        <v>640943.77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85313.62000000001</v>
      </c>
      <c r="H20" s="17" t="s">
        <v>230</v>
      </c>
      <c r="I20" s="91">
        <v>85313.62</v>
      </c>
      <c r="J20" s="91"/>
      <c r="K20" s="90">
        <v>85313.62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1355413.04</v>
      </c>
      <c r="H25" s="10"/>
      <c r="I25" s="90">
        <v>954639.45</v>
      </c>
      <c r="J25" s="90">
        <v>400773.58999999997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752949.6100000001</v>
      </c>
      <c r="H28" s="17" t="s">
        <v>236</v>
      </c>
      <c r="I28" s="91">
        <v>738337.55999999994</v>
      </c>
      <c r="J28" s="91">
        <v>14612.05</v>
      </c>
      <c r="K28" s="90">
        <v>752949.61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216301.89</v>
      </c>
      <c r="H31" s="17" t="s">
        <v>230</v>
      </c>
      <c r="I31" s="91">
        <v>216301.89</v>
      </c>
      <c r="J31" s="91"/>
      <c r="K31" s="90">
        <v>216301.89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0</v>
      </c>
      <c r="H32" s="17"/>
      <c r="I32" s="91">
        <v>0</v>
      </c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386161.54</v>
      </c>
      <c r="H33" s="17" t="s">
        <v>231</v>
      </c>
      <c r="I33" s="91">
        <v>0</v>
      </c>
      <c r="J33" s="91">
        <v>386161.54</v>
      </c>
      <c r="K33" s="90">
        <v>386161.54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10129190.770000003</v>
      </c>
      <c r="H42" s="10"/>
      <c r="I42" s="90">
        <v>1149395.8899999999</v>
      </c>
      <c r="J42" s="90">
        <v>8979794.8800000027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1128204.5000000002</v>
      </c>
      <c r="H43" s="17" t="s">
        <v>231</v>
      </c>
      <c r="I43" s="91"/>
      <c r="J43" s="91">
        <v>1128204.5</v>
      </c>
      <c r="K43" s="90">
        <v>1128204.5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4050334.6400000006</v>
      </c>
      <c r="H44" s="17" t="s">
        <v>231</v>
      </c>
      <c r="I44" s="91"/>
      <c r="J44" s="91">
        <v>4050334.64</v>
      </c>
      <c r="K44" s="90">
        <v>4050334.64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546498.86</v>
      </c>
      <c r="H46" s="17" t="s">
        <v>231</v>
      </c>
      <c r="I46" s="91"/>
      <c r="J46" s="91">
        <v>546498.86</v>
      </c>
      <c r="K46" s="90">
        <v>546498.86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608488.93999999994</v>
      </c>
      <c r="H47" s="17" t="s">
        <v>230</v>
      </c>
      <c r="I47" s="91">
        <v>608488.93999999994</v>
      </c>
      <c r="J47" s="91"/>
      <c r="K47" s="90">
        <v>608488.93999999994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285149.84999999998</v>
      </c>
      <c r="H49" s="17" t="s">
        <v>230</v>
      </c>
      <c r="I49" s="91">
        <v>285149.84999999998</v>
      </c>
      <c r="J49" s="91"/>
      <c r="K49" s="90">
        <v>285149.84999999998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0</v>
      </c>
      <c r="H50" s="17"/>
      <c r="I50" s="91">
        <v>0</v>
      </c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152363.22</v>
      </c>
      <c r="H54" s="17" t="s">
        <v>230</v>
      </c>
      <c r="I54" s="91">
        <v>152363.22</v>
      </c>
      <c r="J54" s="91"/>
      <c r="K54" s="90">
        <v>152363.22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774245.65999999992</v>
      </c>
      <c r="H55" s="17" t="s">
        <v>231</v>
      </c>
      <c r="I55" s="91">
        <v>0</v>
      </c>
      <c r="J55" s="91">
        <v>774245.66</v>
      </c>
      <c r="K55" s="90">
        <v>774245.66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148544.66999999998</v>
      </c>
      <c r="H56" s="17" t="s">
        <v>231</v>
      </c>
      <c r="I56" s="91">
        <v>0</v>
      </c>
      <c r="J56" s="91">
        <v>148544.67000000001</v>
      </c>
      <c r="K56" s="90">
        <v>148544.67000000001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20399.819999999992</v>
      </c>
      <c r="H57" s="17" t="s">
        <v>231</v>
      </c>
      <c r="I57" s="91">
        <v>0</v>
      </c>
      <c r="J57" s="91">
        <v>20399.82</v>
      </c>
      <c r="K57" s="90">
        <v>20399.82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1890044.77</v>
      </c>
      <c r="H59" s="17" t="s">
        <v>231</v>
      </c>
      <c r="I59" s="91">
        <v>0</v>
      </c>
      <c r="J59" s="91">
        <v>1890044.77</v>
      </c>
      <c r="K59" s="90">
        <v>1890044.77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171.18</v>
      </c>
      <c r="H60" s="17" t="s">
        <v>231</v>
      </c>
      <c r="I60" s="91"/>
      <c r="J60" s="91">
        <v>171.18</v>
      </c>
      <c r="K60" s="90">
        <v>171.18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103393.88</v>
      </c>
      <c r="H61" s="17" t="s">
        <v>230</v>
      </c>
      <c r="I61" s="91">
        <v>103393.88</v>
      </c>
      <c r="J61" s="91"/>
      <c r="K61" s="90">
        <v>103393.88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349903.32</v>
      </c>
      <c r="H62" s="17" t="s">
        <v>231</v>
      </c>
      <c r="I62" s="91">
        <v>0</v>
      </c>
      <c r="J62" s="91">
        <v>349903.32</v>
      </c>
      <c r="K62" s="90">
        <v>349903.32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71447.460000000006</v>
      </c>
      <c r="H63" s="17" t="s">
        <v>231</v>
      </c>
      <c r="I63" s="91">
        <v>0</v>
      </c>
      <c r="J63" s="91">
        <v>71447.460000000006</v>
      </c>
      <c r="K63" s="90">
        <v>71447.460000000006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75067.87999999999</v>
      </c>
      <c r="H66" s="10"/>
      <c r="I66" s="90">
        <v>75067.88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75067.87999999999</v>
      </c>
      <c r="H67" s="17" t="s">
        <v>230</v>
      </c>
      <c r="I67" s="91">
        <v>75067.88</v>
      </c>
      <c r="J67" s="91">
        <v>0</v>
      </c>
      <c r="K67" s="90">
        <v>75067.88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1925493.7799999998</v>
      </c>
      <c r="H70" s="10"/>
      <c r="I70" s="90">
        <v>0</v>
      </c>
      <c r="J70" s="90">
        <v>1925493.7799999998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116014.68000000001</v>
      </c>
      <c r="H71" s="17" t="s">
        <v>231</v>
      </c>
      <c r="I71" s="91"/>
      <c r="J71" s="91">
        <v>116014.68</v>
      </c>
      <c r="K71" s="90">
        <v>116014.68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1178014.94</v>
      </c>
      <c r="H72" s="17" t="s">
        <v>231</v>
      </c>
      <c r="I72" s="91"/>
      <c r="J72" s="91">
        <v>1178014.94</v>
      </c>
      <c r="K72" s="90">
        <v>1178014.94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631464.16</v>
      </c>
      <c r="H73" s="17" t="s">
        <v>231</v>
      </c>
      <c r="I73" s="91"/>
      <c r="J73" s="91">
        <v>631464.16</v>
      </c>
      <c r="K73" s="90">
        <v>631464.16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16080775.130000003</v>
      </c>
      <c r="H76" s="26"/>
      <c r="I76" s="94">
        <v>4774712.88</v>
      </c>
      <c r="J76" s="94">
        <v>11306062.250000002</v>
      </c>
      <c r="K76" s="90">
        <v>16080775.130000003</v>
      </c>
      <c r="L76" s="27"/>
    </row>
    <row r="77" spans="1:12" ht="15.75" x14ac:dyDescent="0.25">
      <c r="F77" s="83" t="s">
        <v>200</v>
      </c>
      <c r="G77" s="95">
        <v>16080775.129999999</v>
      </c>
      <c r="H77" s="14"/>
      <c r="I77" s="85">
        <v>0.2969205676592282</v>
      </c>
      <c r="J77" s="85">
        <v>0.70307943234077175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67529997.960000023</v>
      </c>
      <c r="J83" s="87">
        <v>7.0705064774742046E-2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187" priority="119" operator="notEqual">
      <formula>G15</formula>
    </cfRule>
    <cfRule type="cellIs" dxfId="1186" priority="120" operator="equal">
      <formula>G15</formula>
    </cfRule>
  </conditionalFormatting>
  <conditionalFormatting sqref="K16">
    <cfRule type="cellIs" dxfId="1185" priority="117" operator="notEqual">
      <formula>G16</formula>
    </cfRule>
    <cfRule type="cellIs" dxfId="1184" priority="118" operator="equal">
      <formula>G16</formula>
    </cfRule>
  </conditionalFormatting>
  <conditionalFormatting sqref="K17">
    <cfRule type="cellIs" dxfId="1183" priority="115" operator="notEqual">
      <formula>G17</formula>
    </cfRule>
    <cfRule type="cellIs" dxfId="1182" priority="116" operator="equal">
      <formula>G17</formula>
    </cfRule>
  </conditionalFormatting>
  <conditionalFormatting sqref="K18">
    <cfRule type="cellIs" dxfId="1181" priority="113" operator="notEqual">
      <formula>G18</formula>
    </cfRule>
    <cfRule type="cellIs" dxfId="1180" priority="114" operator="equal">
      <formula>G18</formula>
    </cfRule>
  </conditionalFormatting>
  <conditionalFormatting sqref="K19">
    <cfRule type="cellIs" dxfId="1179" priority="111" operator="notEqual">
      <formula>G19</formula>
    </cfRule>
    <cfRule type="cellIs" dxfId="1178" priority="112" operator="equal">
      <formula>G19</formula>
    </cfRule>
  </conditionalFormatting>
  <conditionalFormatting sqref="K20">
    <cfRule type="cellIs" dxfId="1177" priority="109" operator="notEqual">
      <formula>G20</formula>
    </cfRule>
    <cfRule type="cellIs" dxfId="1176" priority="110" operator="equal">
      <formula>G20</formula>
    </cfRule>
  </conditionalFormatting>
  <conditionalFormatting sqref="K21">
    <cfRule type="cellIs" dxfId="1175" priority="107" operator="notEqual">
      <formula>G21</formula>
    </cfRule>
    <cfRule type="cellIs" dxfId="1174" priority="108" operator="equal">
      <formula>G21</formula>
    </cfRule>
  </conditionalFormatting>
  <conditionalFormatting sqref="K22">
    <cfRule type="cellIs" dxfId="1173" priority="105" operator="notEqual">
      <formula>G22</formula>
    </cfRule>
    <cfRule type="cellIs" dxfId="1172" priority="106" operator="equal">
      <formula>G22</formula>
    </cfRule>
  </conditionalFormatting>
  <conditionalFormatting sqref="K23">
    <cfRule type="cellIs" dxfId="1171" priority="103" operator="notEqual">
      <formula>G23</formula>
    </cfRule>
    <cfRule type="cellIs" dxfId="1170" priority="104" operator="equal">
      <formula>G23</formula>
    </cfRule>
  </conditionalFormatting>
  <conditionalFormatting sqref="K24">
    <cfRule type="cellIs" dxfId="1169" priority="101" operator="notEqual">
      <formula>G24</formula>
    </cfRule>
    <cfRule type="cellIs" dxfId="1168" priority="102" operator="equal">
      <formula>G24</formula>
    </cfRule>
  </conditionalFormatting>
  <conditionalFormatting sqref="K26">
    <cfRule type="cellIs" dxfId="1167" priority="99" operator="notEqual">
      <formula>G26</formula>
    </cfRule>
    <cfRule type="cellIs" dxfId="1166" priority="100" operator="equal">
      <formula>G26</formula>
    </cfRule>
  </conditionalFormatting>
  <conditionalFormatting sqref="K27">
    <cfRule type="cellIs" dxfId="1165" priority="97" operator="notEqual">
      <formula>G27</formula>
    </cfRule>
    <cfRule type="cellIs" dxfId="1164" priority="98" operator="equal">
      <formula>G27</formula>
    </cfRule>
  </conditionalFormatting>
  <conditionalFormatting sqref="K28">
    <cfRule type="cellIs" dxfId="1163" priority="95" operator="notEqual">
      <formula>G28</formula>
    </cfRule>
    <cfRule type="cellIs" dxfId="1162" priority="96" operator="equal">
      <formula>G28</formula>
    </cfRule>
  </conditionalFormatting>
  <conditionalFormatting sqref="K29">
    <cfRule type="cellIs" dxfId="1161" priority="93" operator="notEqual">
      <formula>G29</formula>
    </cfRule>
    <cfRule type="cellIs" dxfId="1160" priority="94" operator="equal">
      <formula>G29</formula>
    </cfRule>
  </conditionalFormatting>
  <conditionalFormatting sqref="K30">
    <cfRule type="cellIs" dxfId="1159" priority="91" operator="notEqual">
      <formula>G30</formula>
    </cfRule>
    <cfRule type="cellIs" dxfId="1158" priority="92" operator="equal">
      <formula>G30</formula>
    </cfRule>
  </conditionalFormatting>
  <conditionalFormatting sqref="K31">
    <cfRule type="cellIs" dxfId="1157" priority="89" operator="notEqual">
      <formula>G31</formula>
    </cfRule>
    <cfRule type="cellIs" dxfId="1156" priority="90" operator="equal">
      <formula>G31</formula>
    </cfRule>
  </conditionalFormatting>
  <conditionalFormatting sqref="K32">
    <cfRule type="cellIs" dxfId="1155" priority="87" operator="notEqual">
      <formula>G32</formula>
    </cfRule>
    <cfRule type="cellIs" dxfId="1154" priority="88" operator="equal">
      <formula>G32</formula>
    </cfRule>
  </conditionalFormatting>
  <conditionalFormatting sqref="K33">
    <cfRule type="cellIs" dxfId="1153" priority="85" operator="notEqual">
      <formula>G33</formula>
    </cfRule>
    <cfRule type="cellIs" dxfId="1152" priority="86" operator="equal">
      <formula>G33</formula>
    </cfRule>
  </conditionalFormatting>
  <conditionalFormatting sqref="K34">
    <cfRule type="cellIs" dxfId="1151" priority="83" operator="notEqual">
      <formula>G34</formula>
    </cfRule>
    <cfRule type="cellIs" dxfId="1150" priority="84" operator="equal">
      <formula>G34</formula>
    </cfRule>
  </conditionalFormatting>
  <conditionalFormatting sqref="K35">
    <cfRule type="cellIs" dxfId="1149" priority="81" operator="notEqual">
      <formula>G35</formula>
    </cfRule>
    <cfRule type="cellIs" dxfId="1148" priority="82" operator="equal">
      <formula>G35</formula>
    </cfRule>
  </conditionalFormatting>
  <conditionalFormatting sqref="K36">
    <cfRule type="cellIs" dxfId="1147" priority="79" operator="notEqual">
      <formula>G36</formula>
    </cfRule>
    <cfRule type="cellIs" dxfId="1146" priority="80" operator="equal">
      <formula>G36</formula>
    </cfRule>
  </conditionalFormatting>
  <conditionalFormatting sqref="K37">
    <cfRule type="cellIs" dxfId="1145" priority="77" operator="notEqual">
      <formula>G37</formula>
    </cfRule>
    <cfRule type="cellIs" dxfId="1144" priority="78" operator="equal">
      <formula>G37</formula>
    </cfRule>
  </conditionalFormatting>
  <conditionalFormatting sqref="K38">
    <cfRule type="cellIs" dxfId="1143" priority="75" operator="notEqual">
      <formula>G38</formula>
    </cfRule>
    <cfRule type="cellIs" dxfId="1142" priority="76" operator="equal">
      <formula>G38</formula>
    </cfRule>
  </conditionalFormatting>
  <conditionalFormatting sqref="K39">
    <cfRule type="cellIs" dxfId="1141" priority="73" operator="notEqual">
      <formula>G39</formula>
    </cfRule>
    <cfRule type="cellIs" dxfId="1140" priority="74" operator="equal">
      <formula>G39</formula>
    </cfRule>
  </conditionalFormatting>
  <conditionalFormatting sqref="K40">
    <cfRule type="cellIs" dxfId="1139" priority="71" operator="notEqual">
      <formula>G40</formula>
    </cfRule>
    <cfRule type="cellIs" dxfId="1138" priority="72" operator="equal">
      <formula>G40</formula>
    </cfRule>
  </conditionalFormatting>
  <conditionalFormatting sqref="K41">
    <cfRule type="cellIs" dxfId="1137" priority="69" operator="notEqual">
      <formula>G41</formula>
    </cfRule>
    <cfRule type="cellIs" dxfId="1136" priority="70" operator="equal">
      <formula>G41</formula>
    </cfRule>
  </conditionalFormatting>
  <conditionalFormatting sqref="K43">
    <cfRule type="cellIs" dxfId="1135" priority="67" operator="notEqual">
      <formula>G43</formula>
    </cfRule>
    <cfRule type="cellIs" dxfId="1134" priority="68" operator="equal">
      <formula>G43</formula>
    </cfRule>
  </conditionalFormatting>
  <conditionalFormatting sqref="K44">
    <cfRule type="cellIs" dxfId="1133" priority="65" operator="notEqual">
      <formula>G44</formula>
    </cfRule>
    <cfRule type="cellIs" dxfId="1132" priority="66" operator="equal">
      <formula>G44</formula>
    </cfRule>
  </conditionalFormatting>
  <conditionalFormatting sqref="K45">
    <cfRule type="cellIs" dxfId="1131" priority="63" operator="notEqual">
      <formula>G45</formula>
    </cfRule>
    <cfRule type="cellIs" dxfId="1130" priority="64" operator="equal">
      <formula>G45</formula>
    </cfRule>
  </conditionalFormatting>
  <conditionalFormatting sqref="K46">
    <cfRule type="cellIs" dxfId="1129" priority="61" operator="notEqual">
      <formula>G46</formula>
    </cfRule>
    <cfRule type="cellIs" dxfId="1128" priority="62" operator="equal">
      <formula>G46</formula>
    </cfRule>
  </conditionalFormatting>
  <conditionalFormatting sqref="K47">
    <cfRule type="cellIs" dxfId="1127" priority="59" operator="notEqual">
      <formula>G47</formula>
    </cfRule>
    <cfRule type="cellIs" dxfId="1126" priority="60" operator="equal">
      <formula>G47</formula>
    </cfRule>
  </conditionalFormatting>
  <conditionalFormatting sqref="K48">
    <cfRule type="cellIs" dxfId="1125" priority="57" operator="notEqual">
      <formula>G48</formula>
    </cfRule>
    <cfRule type="cellIs" dxfId="1124" priority="58" operator="equal">
      <formula>G48</formula>
    </cfRule>
  </conditionalFormatting>
  <conditionalFormatting sqref="K49">
    <cfRule type="cellIs" dxfId="1123" priority="55" operator="notEqual">
      <formula>G49</formula>
    </cfRule>
    <cfRule type="cellIs" dxfId="1122" priority="56" operator="equal">
      <formula>G49</formula>
    </cfRule>
  </conditionalFormatting>
  <conditionalFormatting sqref="K50">
    <cfRule type="cellIs" dxfId="1121" priority="53" operator="notEqual">
      <formula>G50</formula>
    </cfRule>
    <cfRule type="cellIs" dxfId="1120" priority="54" operator="equal">
      <formula>G50</formula>
    </cfRule>
  </conditionalFormatting>
  <conditionalFormatting sqref="K51">
    <cfRule type="cellIs" dxfId="1119" priority="51" operator="notEqual">
      <formula>G51</formula>
    </cfRule>
    <cfRule type="cellIs" dxfId="1118" priority="52" operator="equal">
      <formula>G51</formula>
    </cfRule>
  </conditionalFormatting>
  <conditionalFormatting sqref="K52">
    <cfRule type="cellIs" dxfId="1117" priority="49" operator="notEqual">
      <formula>G52</formula>
    </cfRule>
    <cfRule type="cellIs" dxfId="1116" priority="50" operator="equal">
      <formula>G52</formula>
    </cfRule>
  </conditionalFormatting>
  <conditionalFormatting sqref="K53">
    <cfRule type="cellIs" dxfId="1115" priority="47" operator="notEqual">
      <formula>G53</formula>
    </cfRule>
    <cfRule type="cellIs" dxfId="1114" priority="48" operator="equal">
      <formula>G53</formula>
    </cfRule>
  </conditionalFormatting>
  <conditionalFormatting sqref="K54">
    <cfRule type="cellIs" dxfId="1113" priority="45" operator="notEqual">
      <formula>G54</formula>
    </cfRule>
    <cfRule type="cellIs" dxfId="1112" priority="46" operator="equal">
      <formula>G54</formula>
    </cfRule>
  </conditionalFormatting>
  <conditionalFormatting sqref="K55">
    <cfRule type="cellIs" dxfId="1111" priority="43" operator="notEqual">
      <formula>G55</formula>
    </cfRule>
    <cfRule type="cellIs" dxfId="1110" priority="44" operator="equal">
      <formula>G55</formula>
    </cfRule>
  </conditionalFormatting>
  <conditionalFormatting sqref="K56">
    <cfRule type="cellIs" dxfId="1109" priority="41" operator="notEqual">
      <formula>G56</formula>
    </cfRule>
    <cfRule type="cellIs" dxfId="1108" priority="42" operator="equal">
      <formula>G56</formula>
    </cfRule>
  </conditionalFormatting>
  <conditionalFormatting sqref="K57">
    <cfRule type="cellIs" dxfId="1107" priority="39" operator="notEqual">
      <formula>G57</formula>
    </cfRule>
    <cfRule type="cellIs" dxfId="1106" priority="40" operator="equal">
      <formula>G57</formula>
    </cfRule>
  </conditionalFormatting>
  <conditionalFormatting sqref="K58">
    <cfRule type="cellIs" dxfId="1105" priority="37" operator="notEqual">
      <formula>G58</formula>
    </cfRule>
    <cfRule type="cellIs" dxfId="1104" priority="38" operator="equal">
      <formula>G58</formula>
    </cfRule>
  </conditionalFormatting>
  <conditionalFormatting sqref="K59">
    <cfRule type="cellIs" dxfId="1103" priority="35" operator="notEqual">
      <formula>G59</formula>
    </cfRule>
    <cfRule type="cellIs" dxfId="1102" priority="36" operator="equal">
      <formula>G59</formula>
    </cfRule>
  </conditionalFormatting>
  <conditionalFormatting sqref="K60">
    <cfRule type="cellIs" dxfId="1101" priority="33" operator="notEqual">
      <formula>G60</formula>
    </cfRule>
    <cfRule type="cellIs" dxfId="1100" priority="34" operator="equal">
      <formula>G60</formula>
    </cfRule>
  </conditionalFormatting>
  <conditionalFormatting sqref="K61">
    <cfRule type="cellIs" dxfId="1099" priority="31" operator="notEqual">
      <formula>G61</formula>
    </cfRule>
    <cfRule type="cellIs" dxfId="1098" priority="32" operator="equal">
      <formula>G61</formula>
    </cfRule>
  </conditionalFormatting>
  <conditionalFormatting sqref="K62">
    <cfRule type="cellIs" dxfId="1097" priority="29" operator="notEqual">
      <formula>G62</formula>
    </cfRule>
    <cfRule type="cellIs" dxfId="1096" priority="30" operator="equal">
      <formula>G62</formula>
    </cfRule>
  </conditionalFormatting>
  <conditionalFormatting sqref="K63">
    <cfRule type="cellIs" dxfId="1095" priority="27" operator="notEqual">
      <formula>G63</formula>
    </cfRule>
    <cfRule type="cellIs" dxfId="1094" priority="28" operator="equal">
      <formula>G63</formula>
    </cfRule>
  </conditionalFormatting>
  <conditionalFormatting sqref="K67">
    <cfRule type="cellIs" dxfId="1093" priority="25" operator="notEqual">
      <formula>G67</formula>
    </cfRule>
    <cfRule type="cellIs" dxfId="1092" priority="26" operator="equal">
      <formula>G67</formula>
    </cfRule>
  </conditionalFormatting>
  <conditionalFormatting sqref="K68">
    <cfRule type="cellIs" dxfId="1091" priority="23" operator="notEqual">
      <formula>G68</formula>
    </cfRule>
    <cfRule type="cellIs" dxfId="1090" priority="24" operator="equal">
      <formula>G68</formula>
    </cfRule>
  </conditionalFormatting>
  <conditionalFormatting sqref="K69">
    <cfRule type="cellIs" dxfId="1089" priority="21" operator="notEqual">
      <formula>G69</formula>
    </cfRule>
    <cfRule type="cellIs" dxfId="1088" priority="22" operator="equal">
      <formula>G69</formula>
    </cfRule>
  </conditionalFormatting>
  <conditionalFormatting sqref="K71">
    <cfRule type="cellIs" dxfId="1087" priority="19" operator="notEqual">
      <formula>G71</formula>
    </cfRule>
    <cfRule type="cellIs" dxfId="1086" priority="20" operator="equal">
      <formula>G71</formula>
    </cfRule>
  </conditionalFormatting>
  <conditionalFormatting sqref="K72">
    <cfRule type="cellIs" dxfId="1085" priority="17" operator="notEqual">
      <formula>G72</formula>
    </cfRule>
    <cfRule type="cellIs" dxfId="1084" priority="18" operator="equal">
      <formula>G72</formula>
    </cfRule>
  </conditionalFormatting>
  <conditionalFormatting sqref="K73">
    <cfRule type="cellIs" dxfId="1083" priority="15" operator="notEqual">
      <formula>G73</formula>
    </cfRule>
    <cfRule type="cellIs" dxfId="1082" priority="16" operator="equal">
      <formula>G73</formula>
    </cfRule>
  </conditionalFormatting>
  <conditionalFormatting sqref="K76">
    <cfRule type="cellIs" dxfId="1081" priority="13" operator="notEqual">
      <formula>G76</formula>
    </cfRule>
    <cfRule type="cellIs" dxfId="1080" priority="14" operator="equal">
      <formula>G76</formula>
    </cfRule>
  </conditionalFormatting>
  <conditionalFormatting sqref="K9">
    <cfRule type="cellIs" dxfId="1079" priority="131" operator="notEqual">
      <formula>G9</formula>
    </cfRule>
    <cfRule type="cellIs" dxfId="1078" priority="132" operator="equal">
      <formula>G9</formula>
    </cfRule>
  </conditionalFormatting>
  <conditionalFormatting sqref="K10">
    <cfRule type="cellIs" dxfId="1077" priority="129" operator="notEqual">
      <formula>G10</formula>
    </cfRule>
    <cfRule type="cellIs" dxfId="1076" priority="130" operator="equal">
      <formula>G10</formula>
    </cfRule>
  </conditionalFormatting>
  <conditionalFormatting sqref="K11">
    <cfRule type="cellIs" dxfId="1075" priority="127" operator="notEqual">
      <formula>G11</formula>
    </cfRule>
    <cfRule type="cellIs" dxfId="1074" priority="128" operator="equal">
      <formula>G11</formula>
    </cfRule>
  </conditionalFormatting>
  <conditionalFormatting sqref="K12">
    <cfRule type="cellIs" dxfId="1073" priority="125" operator="notEqual">
      <formula>G12</formula>
    </cfRule>
    <cfRule type="cellIs" dxfId="1072" priority="126" operator="equal">
      <formula>G12</formula>
    </cfRule>
  </conditionalFormatting>
  <conditionalFormatting sqref="K13">
    <cfRule type="cellIs" dxfId="1071" priority="123" operator="notEqual">
      <formula>G13</formula>
    </cfRule>
    <cfRule type="cellIs" dxfId="1070" priority="124" operator="equal">
      <formula>G13</formula>
    </cfRule>
  </conditionalFormatting>
  <conditionalFormatting sqref="K14">
    <cfRule type="cellIs" dxfId="1069" priority="121" operator="notEqual">
      <formula>G14</formula>
    </cfRule>
    <cfRule type="cellIs" dxfId="1068" priority="122" operator="equal">
      <formula>G14</formula>
    </cfRule>
  </conditionalFormatting>
  <conditionalFormatting sqref="G76">
    <cfRule type="cellIs" dxfId="1067" priority="11" operator="notEqual">
      <formula>$G$77</formula>
    </cfRule>
    <cfRule type="cellIs" dxfId="106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28A49F99-4A9E-4587-B983-99FC9BEC6079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A38149-F30F-41F0-893E-B6AF9CD39D4C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0B84769-8942-465B-ABE7-8F8B19178941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9A8AE9A-12CA-470C-A45B-E20C00E91D18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A737E889-06EE-46C7-ADAA-774C73C1E5D5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6F3A2365-B75A-41FD-8708-E02C9802F462}">
            <xm:f>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Detail'!#REF!+'D:\Finance\Work\Reports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C673C3A7-0A46-4E22-827C-2292093626A4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4C4B3B5-AABF-4A53-84DF-0245E3DF9905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12FF244-D463-497D-8E46-C50FA4CFF072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E8FF9F7-0004-407A-8D83-CC3C68FC31A3}">
            <xm:f>'D:\Finance\Work\Reports &amp; Surveys\Cost Analysis\Cost Analysis - 2012-2013\Received from Colleges\Pensacola\Original\[Copy of cost analysis report 12-13 Pensacola State and Admin Cost.xlsx]CA2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165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1228633.5</v>
      </c>
      <c r="H8" s="10"/>
      <c r="I8" s="90">
        <v>855079.65999999992</v>
      </c>
      <c r="J8" s="90">
        <v>373553.83999999997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62132.61</v>
      </c>
      <c r="H10" s="17" t="s">
        <v>15</v>
      </c>
      <c r="I10" s="91">
        <v>62132.61</v>
      </c>
      <c r="J10" s="91"/>
      <c r="K10" s="90">
        <v>62132.61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674718.48000000021</v>
      </c>
      <c r="H11" s="17" t="s">
        <v>15</v>
      </c>
      <c r="I11" s="91">
        <v>674718.48</v>
      </c>
      <c r="J11" s="91">
        <v>0</v>
      </c>
      <c r="K11" s="90">
        <v>674718.48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/>
      <c r="H13" s="17"/>
      <c r="I13" s="91"/>
      <c r="J13" s="91"/>
      <c r="K13" s="90">
        <v>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118228.57</v>
      </c>
      <c r="H15" s="17" t="s">
        <v>15</v>
      </c>
      <c r="I15" s="91">
        <v>118228.57</v>
      </c>
      <c r="J15" s="91">
        <v>0</v>
      </c>
      <c r="K15" s="90">
        <v>118228.57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373553.83999999997</v>
      </c>
      <c r="H17" s="17" t="s">
        <v>24</v>
      </c>
      <c r="I17" s="91">
        <v>0</v>
      </c>
      <c r="J17" s="91">
        <v>373553.83999999997</v>
      </c>
      <c r="K17" s="90">
        <v>373553.83999999997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/>
      <c r="H18" s="17"/>
      <c r="I18" s="91"/>
      <c r="J18" s="91"/>
      <c r="K18" s="90">
        <v>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/>
      <c r="H20" s="17"/>
      <c r="I20" s="91"/>
      <c r="J20" s="91"/>
      <c r="K20" s="90">
        <v>0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2537547.16</v>
      </c>
      <c r="H25" s="10"/>
      <c r="I25" s="90">
        <v>2008663.3599999999</v>
      </c>
      <c r="J25" s="90">
        <v>528883.80000000005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564413.88</v>
      </c>
      <c r="H26" s="17" t="s">
        <v>15</v>
      </c>
      <c r="I26" s="91">
        <v>564413.88</v>
      </c>
      <c r="J26" s="91">
        <v>0</v>
      </c>
      <c r="K26" s="90">
        <v>564413.88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52058.559999999998</v>
      </c>
      <c r="H29" s="17" t="s">
        <v>15</v>
      </c>
      <c r="I29" s="91">
        <v>52058.559999999998</v>
      </c>
      <c r="J29" s="91">
        <v>0</v>
      </c>
      <c r="K29" s="90">
        <v>52058.559999999998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1759782.01</v>
      </c>
      <c r="H30" s="17" t="s">
        <v>59</v>
      </c>
      <c r="I30" s="91">
        <v>1392190.92</v>
      </c>
      <c r="J30" s="89">
        <v>367591.09</v>
      </c>
      <c r="K30" s="90">
        <v>1759782.01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161292.71</v>
      </c>
      <c r="H40" s="17" t="s">
        <v>24</v>
      </c>
      <c r="I40" s="91"/>
      <c r="J40" s="91">
        <v>161292.71</v>
      </c>
      <c r="K40" s="90">
        <v>161292.71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3766174.5800000005</v>
      </c>
      <c r="H42" s="10"/>
      <c r="I42" s="90">
        <v>1013915.02</v>
      </c>
      <c r="J42" s="90">
        <v>2752259.560000001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331935.78000000003</v>
      </c>
      <c r="H43" s="17" t="s">
        <v>24</v>
      </c>
      <c r="I43" s="91">
        <v>0</v>
      </c>
      <c r="J43" s="91">
        <v>331935.78000000003</v>
      </c>
      <c r="K43" s="90">
        <v>331935.78000000003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1137477.83</v>
      </c>
      <c r="H44" s="17" t="s">
        <v>24</v>
      </c>
      <c r="I44" s="91">
        <v>0</v>
      </c>
      <c r="J44" s="91">
        <v>1137477.83</v>
      </c>
      <c r="K44" s="90">
        <v>1137477.83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806062.34999999986</v>
      </c>
      <c r="H47" s="17" t="s">
        <v>15</v>
      </c>
      <c r="I47" s="91">
        <v>806062.35</v>
      </c>
      <c r="J47" s="91">
        <v>0</v>
      </c>
      <c r="K47" s="90">
        <v>806062.35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103029.25999999997</v>
      </c>
      <c r="H48" s="17" t="s">
        <v>24</v>
      </c>
      <c r="I48" s="91">
        <v>0</v>
      </c>
      <c r="J48" s="91">
        <v>103029.25999999997</v>
      </c>
      <c r="K48" s="90">
        <v>103029.25999999997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145937.44000000003</v>
      </c>
      <c r="H49" s="17" t="s">
        <v>15</v>
      </c>
      <c r="I49" s="91">
        <v>145937.44</v>
      </c>
      <c r="J49" s="91">
        <v>0</v>
      </c>
      <c r="K49" s="90">
        <v>145937.44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29849.16</v>
      </c>
      <c r="H54" s="17" t="s">
        <v>24</v>
      </c>
      <c r="I54" s="91">
        <v>0</v>
      </c>
      <c r="J54" s="91">
        <v>29849.16</v>
      </c>
      <c r="K54" s="90">
        <v>29849.16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1570396.7600000005</v>
      </c>
      <c r="H55" s="17" t="s">
        <v>24</v>
      </c>
      <c r="I55" s="91">
        <v>0</v>
      </c>
      <c r="J55" s="91">
        <v>1570396.7600000005</v>
      </c>
      <c r="K55" s="90">
        <v>1570396.7600000005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61915.23</v>
      </c>
      <c r="H61" s="17" t="s">
        <v>15</v>
      </c>
      <c r="I61" s="91">
        <v>61915.23</v>
      </c>
      <c r="J61" s="91"/>
      <c r="K61" s="90">
        <v>61915.23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-587227.94999999995</v>
      </c>
      <c r="H62" s="17" t="s">
        <v>24</v>
      </c>
      <c r="I62" s="91">
        <v>0</v>
      </c>
      <c r="J62" s="91">
        <v>-587227.94999999995</v>
      </c>
      <c r="K62" s="90">
        <v>-587227.94999999995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166798.72</v>
      </c>
      <c r="H63" s="17" t="s">
        <v>24</v>
      </c>
      <c r="I63" s="91">
        <v>0</v>
      </c>
      <c r="J63" s="91">
        <v>166798.72</v>
      </c>
      <c r="K63" s="90">
        <v>166798.72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2000.75</v>
      </c>
      <c r="H66" s="10"/>
      <c r="I66" s="90">
        <v>2000.75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2000.75</v>
      </c>
      <c r="H67" s="17" t="s">
        <v>15</v>
      </c>
      <c r="I67" s="91">
        <v>2000.75</v>
      </c>
      <c r="J67" s="91"/>
      <c r="K67" s="90">
        <v>2000.75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1328582.26</v>
      </c>
      <c r="H70" s="10"/>
      <c r="I70" s="90">
        <v>638126.09</v>
      </c>
      <c r="J70" s="90">
        <v>690456.17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799410.76</v>
      </c>
      <c r="H72" s="17" t="s">
        <v>59</v>
      </c>
      <c r="I72" s="91">
        <v>638126.09</v>
      </c>
      <c r="J72" s="91">
        <v>161284.67000000004</v>
      </c>
      <c r="K72" s="90">
        <v>799410.76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529171.5</v>
      </c>
      <c r="H73" s="17" t="s">
        <v>24</v>
      </c>
      <c r="I73" s="91">
        <v>0</v>
      </c>
      <c r="J73" s="91">
        <v>529171.5</v>
      </c>
      <c r="K73" s="90">
        <v>529171.5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8862938.25</v>
      </c>
      <c r="H76" s="26"/>
      <c r="I76" s="94">
        <v>4517784.88</v>
      </c>
      <c r="J76" s="94">
        <v>4345153.370000001</v>
      </c>
      <c r="K76" s="90">
        <v>8862938.25</v>
      </c>
      <c r="L76" s="27"/>
    </row>
    <row r="77" spans="1:12" ht="15.75" x14ac:dyDescent="0.25">
      <c r="F77" s="83" t="s">
        <v>200</v>
      </c>
      <c r="G77" s="95">
        <v>8862938.25</v>
      </c>
      <c r="H77" s="14"/>
      <c r="I77" s="85">
        <v>0.50973895479865272</v>
      </c>
      <c r="J77" s="85">
        <v>0.49026104520134745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50078999.889999993</v>
      </c>
      <c r="J83" s="87">
        <v>9.0213161004082512E-2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055" priority="119" operator="notEqual">
      <formula>G15</formula>
    </cfRule>
    <cfRule type="cellIs" dxfId="1054" priority="120" operator="equal">
      <formula>G15</formula>
    </cfRule>
  </conditionalFormatting>
  <conditionalFormatting sqref="K16">
    <cfRule type="cellIs" dxfId="1053" priority="117" operator="notEqual">
      <formula>G16</formula>
    </cfRule>
    <cfRule type="cellIs" dxfId="1052" priority="118" operator="equal">
      <formula>G16</formula>
    </cfRule>
  </conditionalFormatting>
  <conditionalFormatting sqref="K17">
    <cfRule type="cellIs" dxfId="1051" priority="115" operator="notEqual">
      <formula>G17</formula>
    </cfRule>
    <cfRule type="cellIs" dxfId="1050" priority="116" operator="equal">
      <formula>G17</formula>
    </cfRule>
  </conditionalFormatting>
  <conditionalFormatting sqref="K18">
    <cfRule type="cellIs" dxfId="1049" priority="113" operator="notEqual">
      <formula>G18</formula>
    </cfRule>
    <cfRule type="cellIs" dxfId="1048" priority="114" operator="equal">
      <formula>G18</formula>
    </cfRule>
  </conditionalFormatting>
  <conditionalFormatting sqref="K19">
    <cfRule type="cellIs" dxfId="1047" priority="111" operator="notEqual">
      <formula>G19</formula>
    </cfRule>
    <cfRule type="cellIs" dxfId="1046" priority="112" operator="equal">
      <formula>G19</formula>
    </cfRule>
  </conditionalFormatting>
  <conditionalFormatting sqref="K20">
    <cfRule type="cellIs" dxfId="1045" priority="109" operator="notEqual">
      <formula>G20</formula>
    </cfRule>
    <cfRule type="cellIs" dxfId="1044" priority="110" operator="equal">
      <formula>G20</formula>
    </cfRule>
  </conditionalFormatting>
  <conditionalFormatting sqref="K21">
    <cfRule type="cellIs" dxfId="1043" priority="107" operator="notEqual">
      <formula>G21</formula>
    </cfRule>
    <cfRule type="cellIs" dxfId="1042" priority="108" operator="equal">
      <formula>G21</formula>
    </cfRule>
  </conditionalFormatting>
  <conditionalFormatting sqref="K22">
    <cfRule type="cellIs" dxfId="1041" priority="105" operator="notEqual">
      <formula>G22</formula>
    </cfRule>
    <cfRule type="cellIs" dxfId="1040" priority="106" operator="equal">
      <formula>G22</formula>
    </cfRule>
  </conditionalFormatting>
  <conditionalFormatting sqref="K23">
    <cfRule type="cellIs" dxfId="1039" priority="103" operator="notEqual">
      <formula>G23</formula>
    </cfRule>
    <cfRule type="cellIs" dxfId="1038" priority="104" operator="equal">
      <formula>G23</formula>
    </cfRule>
  </conditionalFormatting>
  <conditionalFormatting sqref="K24">
    <cfRule type="cellIs" dxfId="1037" priority="101" operator="notEqual">
      <formula>G24</formula>
    </cfRule>
    <cfRule type="cellIs" dxfId="1036" priority="102" operator="equal">
      <formula>G24</formula>
    </cfRule>
  </conditionalFormatting>
  <conditionalFormatting sqref="K26">
    <cfRule type="cellIs" dxfId="1035" priority="99" operator="notEqual">
      <formula>G26</formula>
    </cfRule>
    <cfRule type="cellIs" dxfId="1034" priority="100" operator="equal">
      <formula>G26</formula>
    </cfRule>
  </conditionalFormatting>
  <conditionalFormatting sqref="K27">
    <cfRule type="cellIs" dxfId="1033" priority="97" operator="notEqual">
      <formula>G27</formula>
    </cfRule>
    <cfRule type="cellIs" dxfId="1032" priority="98" operator="equal">
      <formula>G27</formula>
    </cfRule>
  </conditionalFormatting>
  <conditionalFormatting sqref="K28">
    <cfRule type="cellIs" dxfId="1031" priority="95" operator="notEqual">
      <formula>G28</formula>
    </cfRule>
    <cfRule type="cellIs" dxfId="1030" priority="96" operator="equal">
      <formula>G28</formula>
    </cfRule>
  </conditionalFormatting>
  <conditionalFormatting sqref="K29">
    <cfRule type="cellIs" dxfId="1029" priority="93" operator="notEqual">
      <formula>G29</formula>
    </cfRule>
    <cfRule type="cellIs" dxfId="1028" priority="94" operator="equal">
      <formula>G29</formula>
    </cfRule>
  </conditionalFormatting>
  <conditionalFormatting sqref="K30">
    <cfRule type="cellIs" dxfId="1027" priority="91" operator="notEqual">
      <formula>G30</formula>
    </cfRule>
    <cfRule type="cellIs" dxfId="1026" priority="92" operator="equal">
      <formula>G30</formula>
    </cfRule>
  </conditionalFormatting>
  <conditionalFormatting sqref="K31">
    <cfRule type="cellIs" dxfId="1025" priority="89" operator="notEqual">
      <formula>G31</formula>
    </cfRule>
    <cfRule type="cellIs" dxfId="1024" priority="90" operator="equal">
      <formula>G31</formula>
    </cfRule>
  </conditionalFormatting>
  <conditionalFormatting sqref="K32">
    <cfRule type="cellIs" dxfId="1023" priority="87" operator="notEqual">
      <formula>G32</formula>
    </cfRule>
    <cfRule type="cellIs" dxfId="1022" priority="88" operator="equal">
      <formula>G32</formula>
    </cfRule>
  </conditionalFormatting>
  <conditionalFormatting sqref="K33">
    <cfRule type="cellIs" dxfId="1021" priority="85" operator="notEqual">
      <formula>G33</formula>
    </cfRule>
    <cfRule type="cellIs" dxfId="1020" priority="86" operator="equal">
      <formula>G33</formula>
    </cfRule>
  </conditionalFormatting>
  <conditionalFormatting sqref="K34">
    <cfRule type="cellIs" dxfId="1019" priority="83" operator="notEqual">
      <formula>G34</formula>
    </cfRule>
    <cfRule type="cellIs" dxfId="1018" priority="84" operator="equal">
      <formula>G34</formula>
    </cfRule>
  </conditionalFormatting>
  <conditionalFormatting sqref="K35">
    <cfRule type="cellIs" dxfId="1017" priority="81" operator="notEqual">
      <formula>G35</formula>
    </cfRule>
    <cfRule type="cellIs" dxfId="1016" priority="82" operator="equal">
      <formula>G35</formula>
    </cfRule>
  </conditionalFormatting>
  <conditionalFormatting sqref="K36">
    <cfRule type="cellIs" dxfId="1015" priority="79" operator="notEqual">
      <formula>G36</formula>
    </cfRule>
    <cfRule type="cellIs" dxfId="1014" priority="80" operator="equal">
      <formula>G36</formula>
    </cfRule>
  </conditionalFormatting>
  <conditionalFormatting sqref="K37">
    <cfRule type="cellIs" dxfId="1013" priority="77" operator="notEqual">
      <formula>G37</formula>
    </cfRule>
    <cfRule type="cellIs" dxfId="1012" priority="78" operator="equal">
      <formula>G37</formula>
    </cfRule>
  </conditionalFormatting>
  <conditionalFormatting sqref="K38">
    <cfRule type="cellIs" dxfId="1011" priority="75" operator="notEqual">
      <formula>G38</formula>
    </cfRule>
    <cfRule type="cellIs" dxfId="1010" priority="76" operator="equal">
      <formula>G38</formula>
    </cfRule>
  </conditionalFormatting>
  <conditionalFormatting sqref="K39">
    <cfRule type="cellIs" dxfId="1009" priority="73" operator="notEqual">
      <formula>G39</formula>
    </cfRule>
    <cfRule type="cellIs" dxfId="1008" priority="74" operator="equal">
      <formula>G39</formula>
    </cfRule>
  </conditionalFormatting>
  <conditionalFormatting sqref="K40">
    <cfRule type="cellIs" dxfId="1007" priority="71" operator="notEqual">
      <formula>G40</formula>
    </cfRule>
    <cfRule type="cellIs" dxfId="1006" priority="72" operator="equal">
      <formula>G40</formula>
    </cfRule>
  </conditionalFormatting>
  <conditionalFormatting sqref="K41">
    <cfRule type="cellIs" dxfId="1005" priority="69" operator="notEqual">
      <formula>G41</formula>
    </cfRule>
    <cfRule type="cellIs" dxfId="1004" priority="70" operator="equal">
      <formula>G41</formula>
    </cfRule>
  </conditionalFormatting>
  <conditionalFormatting sqref="K43">
    <cfRule type="cellIs" dxfId="1003" priority="67" operator="notEqual">
      <formula>G43</formula>
    </cfRule>
    <cfRule type="cellIs" dxfId="1002" priority="68" operator="equal">
      <formula>G43</formula>
    </cfRule>
  </conditionalFormatting>
  <conditionalFormatting sqref="K44">
    <cfRule type="cellIs" dxfId="1001" priority="65" operator="notEqual">
      <formula>G44</formula>
    </cfRule>
    <cfRule type="cellIs" dxfId="1000" priority="66" operator="equal">
      <formula>G44</formula>
    </cfRule>
  </conditionalFormatting>
  <conditionalFormatting sqref="K45">
    <cfRule type="cellIs" dxfId="999" priority="63" operator="notEqual">
      <formula>G45</formula>
    </cfRule>
    <cfRule type="cellIs" dxfId="998" priority="64" operator="equal">
      <formula>G45</formula>
    </cfRule>
  </conditionalFormatting>
  <conditionalFormatting sqref="K46">
    <cfRule type="cellIs" dxfId="997" priority="61" operator="notEqual">
      <formula>G46</formula>
    </cfRule>
    <cfRule type="cellIs" dxfId="996" priority="62" operator="equal">
      <formula>G46</formula>
    </cfRule>
  </conditionalFormatting>
  <conditionalFormatting sqref="K47">
    <cfRule type="cellIs" dxfId="995" priority="59" operator="notEqual">
      <formula>G47</formula>
    </cfRule>
    <cfRule type="cellIs" dxfId="994" priority="60" operator="equal">
      <formula>G47</formula>
    </cfRule>
  </conditionalFormatting>
  <conditionalFormatting sqref="K48">
    <cfRule type="cellIs" dxfId="993" priority="57" operator="notEqual">
      <formula>G48</formula>
    </cfRule>
    <cfRule type="cellIs" dxfId="992" priority="58" operator="equal">
      <formula>G48</formula>
    </cfRule>
  </conditionalFormatting>
  <conditionalFormatting sqref="K49">
    <cfRule type="cellIs" dxfId="991" priority="55" operator="notEqual">
      <formula>G49</formula>
    </cfRule>
    <cfRule type="cellIs" dxfId="990" priority="56" operator="equal">
      <formula>G49</formula>
    </cfRule>
  </conditionalFormatting>
  <conditionalFormatting sqref="K50">
    <cfRule type="cellIs" dxfId="989" priority="53" operator="notEqual">
      <formula>G50</formula>
    </cfRule>
    <cfRule type="cellIs" dxfId="988" priority="54" operator="equal">
      <formula>G50</formula>
    </cfRule>
  </conditionalFormatting>
  <conditionalFormatting sqref="K51">
    <cfRule type="cellIs" dxfId="987" priority="51" operator="notEqual">
      <formula>G51</formula>
    </cfRule>
    <cfRule type="cellIs" dxfId="986" priority="52" operator="equal">
      <formula>G51</formula>
    </cfRule>
  </conditionalFormatting>
  <conditionalFormatting sqref="K52">
    <cfRule type="cellIs" dxfId="985" priority="49" operator="notEqual">
      <formula>G52</formula>
    </cfRule>
    <cfRule type="cellIs" dxfId="984" priority="50" operator="equal">
      <formula>G52</formula>
    </cfRule>
  </conditionalFormatting>
  <conditionalFormatting sqref="K53">
    <cfRule type="cellIs" dxfId="983" priority="47" operator="notEqual">
      <formula>G53</formula>
    </cfRule>
    <cfRule type="cellIs" dxfId="982" priority="48" operator="equal">
      <formula>G53</formula>
    </cfRule>
  </conditionalFormatting>
  <conditionalFormatting sqref="K54">
    <cfRule type="cellIs" dxfId="981" priority="45" operator="notEqual">
      <formula>G54</formula>
    </cfRule>
    <cfRule type="cellIs" dxfId="980" priority="46" operator="equal">
      <formula>G54</formula>
    </cfRule>
  </conditionalFormatting>
  <conditionalFormatting sqref="K55">
    <cfRule type="cellIs" dxfId="979" priority="43" operator="notEqual">
      <formula>G55</formula>
    </cfRule>
    <cfRule type="cellIs" dxfId="978" priority="44" operator="equal">
      <formula>G55</formula>
    </cfRule>
  </conditionalFormatting>
  <conditionalFormatting sqref="K56">
    <cfRule type="cellIs" dxfId="977" priority="41" operator="notEqual">
      <formula>G56</formula>
    </cfRule>
    <cfRule type="cellIs" dxfId="976" priority="42" operator="equal">
      <formula>G56</formula>
    </cfRule>
  </conditionalFormatting>
  <conditionalFormatting sqref="K57">
    <cfRule type="cellIs" dxfId="975" priority="39" operator="notEqual">
      <formula>G57</formula>
    </cfRule>
    <cfRule type="cellIs" dxfId="974" priority="40" operator="equal">
      <formula>G57</formula>
    </cfRule>
  </conditionalFormatting>
  <conditionalFormatting sqref="K58">
    <cfRule type="cellIs" dxfId="973" priority="37" operator="notEqual">
      <formula>G58</formula>
    </cfRule>
    <cfRule type="cellIs" dxfId="972" priority="38" operator="equal">
      <formula>G58</formula>
    </cfRule>
  </conditionalFormatting>
  <conditionalFormatting sqref="K59">
    <cfRule type="cellIs" dxfId="971" priority="35" operator="notEqual">
      <formula>G59</formula>
    </cfRule>
    <cfRule type="cellIs" dxfId="970" priority="36" operator="equal">
      <formula>G59</formula>
    </cfRule>
  </conditionalFormatting>
  <conditionalFormatting sqref="K60">
    <cfRule type="cellIs" dxfId="969" priority="33" operator="notEqual">
      <formula>G60</formula>
    </cfRule>
    <cfRule type="cellIs" dxfId="968" priority="34" operator="equal">
      <formula>G60</formula>
    </cfRule>
  </conditionalFormatting>
  <conditionalFormatting sqref="K61">
    <cfRule type="cellIs" dxfId="967" priority="31" operator="notEqual">
      <formula>G61</formula>
    </cfRule>
    <cfRule type="cellIs" dxfId="966" priority="32" operator="equal">
      <formula>G61</formula>
    </cfRule>
  </conditionalFormatting>
  <conditionalFormatting sqref="K62">
    <cfRule type="cellIs" dxfId="965" priority="29" operator="notEqual">
      <formula>G62</formula>
    </cfRule>
    <cfRule type="cellIs" dxfId="964" priority="30" operator="equal">
      <formula>G62</formula>
    </cfRule>
  </conditionalFormatting>
  <conditionalFormatting sqref="K63">
    <cfRule type="cellIs" dxfId="963" priority="27" operator="notEqual">
      <formula>G63</formula>
    </cfRule>
    <cfRule type="cellIs" dxfId="962" priority="28" operator="equal">
      <formula>G63</formula>
    </cfRule>
  </conditionalFormatting>
  <conditionalFormatting sqref="K67">
    <cfRule type="cellIs" dxfId="961" priority="25" operator="notEqual">
      <formula>G67</formula>
    </cfRule>
    <cfRule type="cellIs" dxfId="960" priority="26" operator="equal">
      <formula>G67</formula>
    </cfRule>
  </conditionalFormatting>
  <conditionalFormatting sqref="K68">
    <cfRule type="cellIs" dxfId="959" priority="23" operator="notEqual">
      <formula>G68</formula>
    </cfRule>
    <cfRule type="cellIs" dxfId="958" priority="24" operator="equal">
      <formula>G68</formula>
    </cfRule>
  </conditionalFormatting>
  <conditionalFormatting sqref="K69">
    <cfRule type="cellIs" dxfId="957" priority="21" operator="notEqual">
      <formula>G69</formula>
    </cfRule>
    <cfRule type="cellIs" dxfId="956" priority="22" operator="equal">
      <formula>G69</formula>
    </cfRule>
  </conditionalFormatting>
  <conditionalFormatting sqref="K71">
    <cfRule type="cellIs" dxfId="955" priority="19" operator="notEqual">
      <formula>G71</formula>
    </cfRule>
    <cfRule type="cellIs" dxfId="954" priority="20" operator="equal">
      <formula>G71</formula>
    </cfRule>
  </conditionalFormatting>
  <conditionalFormatting sqref="K72">
    <cfRule type="cellIs" dxfId="953" priority="17" operator="notEqual">
      <formula>G72</formula>
    </cfRule>
    <cfRule type="cellIs" dxfId="952" priority="18" operator="equal">
      <formula>G72</formula>
    </cfRule>
  </conditionalFormatting>
  <conditionalFormatting sqref="K73">
    <cfRule type="cellIs" dxfId="951" priority="15" operator="notEqual">
      <formula>G73</formula>
    </cfRule>
    <cfRule type="cellIs" dxfId="950" priority="16" operator="equal">
      <formula>G73</formula>
    </cfRule>
  </conditionalFormatting>
  <conditionalFormatting sqref="K76">
    <cfRule type="cellIs" dxfId="949" priority="13" operator="notEqual">
      <formula>G76</formula>
    </cfRule>
    <cfRule type="cellIs" dxfId="948" priority="14" operator="equal">
      <formula>G76</formula>
    </cfRule>
  </conditionalFormatting>
  <conditionalFormatting sqref="K9">
    <cfRule type="cellIs" dxfId="947" priority="131" operator="notEqual">
      <formula>G9</formula>
    </cfRule>
    <cfRule type="cellIs" dxfId="946" priority="132" operator="equal">
      <formula>G9</formula>
    </cfRule>
  </conditionalFormatting>
  <conditionalFormatting sqref="K10">
    <cfRule type="cellIs" dxfId="945" priority="129" operator="notEqual">
      <formula>G10</formula>
    </cfRule>
    <cfRule type="cellIs" dxfId="944" priority="130" operator="equal">
      <formula>G10</formula>
    </cfRule>
  </conditionalFormatting>
  <conditionalFormatting sqref="K11">
    <cfRule type="cellIs" dxfId="943" priority="127" operator="notEqual">
      <formula>G11</formula>
    </cfRule>
    <cfRule type="cellIs" dxfId="942" priority="128" operator="equal">
      <formula>G11</formula>
    </cfRule>
  </conditionalFormatting>
  <conditionalFormatting sqref="K12">
    <cfRule type="cellIs" dxfId="941" priority="125" operator="notEqual">
      <formula>G12</formula>
    </cfRule>
    <cfRule type="cellIs" dxfId="940" priority="126" operator="equal">
      <formula>G12</formula>
    </cfRule>
  </conditionalFormatting>
  <conditionalFormatting sqref="K13">
    <cfRule type="cellIs" dxfId="939" priority="123" operator="notEqual">
      <formula>G13</formula>
    </cfRule>
    <cfRule type="cellIs" dxfId="938" priority="124" operator="equal">
      <formula>G13</formula>
    </cfRule>
  </conditionalFormatting>
  <conditionalFormatting sqref="K14">
    <cfRule type="cellIs" dxfId="937" priority="121" operator="notEqual">
      <formula>G14</formula>
    </cfRule>
    <cfRule type="cellIs" dxfId="936" priority="122" operator="equal">
      <formula>G14</formula>
    </cfRule>
  </conditionalFormatting>
  <conditionalFormatting sqref="G76">
    <cfRule type="cellIs" dxfId="935" priority="11" operator="notEqual">
      <formula>$G$77</formula>
    </cfRule>
    <cfRule type="cellIs" dxfId="93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84D8C4A-D18B-48F6-9826-7CE5FE642CB0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FA03414C-0749-49C2-A74D-8441EFB5AF42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A207205-18D4-4DB1-856E-4A5CF39F9907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0FB7956D-08B7-4A01-8FF0-2D63898E57BF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0BEBB77-53A0-4080-A6A6-F58902D5186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105C135-381E-4F8D-ADFD-E8399E03892A}">
            <xm:f>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Detail'!#REF!+'D:\Finance\Work\Reports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A4141F6-6B05-4C76-9C8B-8B9481752AA4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CD66047-4E5A-4B4E-86D9-1F0EF93D7286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97A5DE3A-263B-4ADD-87BF-9BB6836C4373}">
            <xm:f>'D:\Finance\Work\Reports &amp; Surveys\Cost Analysis\Cost Analysis - 2012-2013\Received from Colleges\Polk\Original\[21 Polk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976B260-D940-4730-AB9C-7A88053EDCB8}">
            <xm:f>'D:\Finance\Work\Reports &amp; Surveys\Cost Analysis\Cost Analysis - 2012-2013\Received from Colleges\Polk\Original\[21 Polk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1922341.15</v>
      </c>
      <c r="H8" s="10"/>
      <c r="I8" s="90">
        <v>1130721.19</v>
      </c>
      <c r="J8" s="90">
        <v>791619.96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33768.839999999997</v>
      </c>
      <c r="H10" s="17" t="s">
        <v>15</v>
      </c>
      <c r="I10" s="91">
        <v>33768.839999999997</v>
      </c>
      <c r="J10" s="91"/>
      <c r="K10" s="90">
        <v>33768.839999999997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707033.78</v>
      </c>
      <c r="H11" s="17" t="s">
        <v>15</v>
      </c>
      <c r="I11" s="91">
        <v>707033.78</v>
      </c>
      <c r="J11" s="91"/>
      <c r="K11" s="90">
        <v>707033.78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297233.09999999998</v>
      </c>
      <c r="H13" s="17" t="s">
        <v>15</v>
      </c>
      <c r="I13" s="91">
        <v>297233.09999999998</v>
      </c>
      <c r="J13" s="91"/>
      <c r="K13" s="90">
        <v>297233.09999999998</v>
      </c>
      <c r="L13" s="18"/>
    </row>
    <row r="14" spans="1:12" ht="15.75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303839.81</v>
      </c>
      <c r="H14" s="17" t="s">
        <v>24</v>
      </c>
      <c r="I14" s="91"/>
      <c r="J14" s="91">
        <v>303839.81</v>
      </c>
      <c r="K14" s="90">
        <v>303839.81</v>
      </c>
      <c r="L14" s="80" t="s">
        <v>260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208523.39</v>
      </c>
      <c r="H18" s="17" t="s">
        <v>24</v>
      </c>
      <c r="I18" s="91"/>
      <c r="J18" s="91">
        <v>208523.39</v>
      </c>
      <c r="K18" s="90">
        <v>208523.39</v>
      </c>
      <c r="L18" s="18" t="s">
        <v>261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279256.76</v>
      </c>
      <c r="H19" s="17" t="s">
        <v>24</v>
      </c>
      <c r="I19" s="92"/>
      <c r="J19" s="92">
        <v>279256.76</v>
      </c>
      <c r="K19" s="90">
        <v>279256.76</v>
      </c>
      <c r="L19" s="18" t="s">
        <v>261</v>
      </c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92685.47</v>
      </c>
      <c r="H20" s="17" t="s">
        <v>15</v>
      </c>
      <c r="I20" s="91">
        <v>92685.47</v>
      </c>
      <c r="J20" s="91"/>
      <c r="K20" s="90">
        <v>92685.47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1950001.93</v>
      </c>
      <c r="H25" s="10"/>
      <c r="I25" s="90">
        <v>1100270.42</v>
      </c>
      <c r="J25" s="90">
        <v>849731.51</v>
      </c>
      <c r="K25" s="90"/>
      <c r="L25" s="15"/>
    </row>
    <row r="26" spans="1:12" ht="30.75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1950001.93</v>
      </c>
      <c r="H26" s="17" t="s">
        <v>59</v>
      </c>
      <c r="I26" s="91">
        <v>1100270.42</v>
      </c>
      <c r="J26" s="91">
        <v>849731.51</v>
      </c>
      <c r="K26" s="90">
        <v>1950001.93</v>
      </c>
      <c r="L26" s="80" t="s">
        <v>262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3347864.15</v>
      </c>
      <c r="H42" s="10"/>
      <c r="I42" s="90">
        <v>1036765.01</v>
      </c>
      <c r="J42" s="90">
        <v>2311099.1399999997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2745616.1</v>
      </c>
      <c r="H43" s="17" t="s">
        <v>59</v>
      </c>
      <c r="I43" s="91">
        <v>549123.22</v>
      </c>
      <c r="J43" s="91">
        <v>2196492.88</v>
      </c>
      <c r="K43" s="90">
        <v>2745616.0999999996</v>
      </c>
      <c r="L43" s="80" t="s">
        <v>281</v>
      </c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487641.79</v>
      </c>
      <c r="H47" s="17" t="s">
        <v>15</v>
      </c>
      <c r="I47" s="91">
        <v>487641.79</v>
      </c>
      <c r="J47" s="91"/>
      <c r="K47" s="90">
        <v>487641.79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/>
      <c r="H49" s="17"/>
      <c r="I49" s="91"/>
      <c r="J49" s="91"/>
      <c r="K49" s="90">
        <v>0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114606.26</v>
      </c>
      <c r="H50" s="17" t="s">
        <v>24</v>
      </c>
      <c r="I50" s="91"/>
      <c r="J50" s="91">
        <v>114606.26</v>
      </c>
      <c r="K50" s="90">
        <v>114606.26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/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/>
      <c r="H61" s="17"/>
      <c r="I61" s="91"/>
      <c r="J61" s="91"/>
      <c r="K61" s="90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1049469.96</v>
      </c>
      <c r="H70" s="10"/>
      <c r="I70" s="90">
        <v>316342.5</v>
      </c>
      <c r="J70" s="90">
        <v>733127.46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2100.98</v>
      </c>
      <c r="H71" s="17" t="s">
        <v>59</v>
      </c>
      <c r="I71" s="91">
        <v>1050.49</v>
      </c>
      <c r="J71" s="91">
        <v>1050.49</v>
      </c>
      <c r="K71" s="90">
        <v>2100.98</v>
      </c>
      <c r="L71" s="18" t="s">
        <v>237</v>
      </c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630584.03</v>
      </c>
      <c r="H72" s="17" t="s">
        <v>59</v>
      </c>
      <c r="I72" s="91">
        <v>315292.01</v>
      </c>
      <c r="J72" s="91">
        <v>315292.02</v>
      </c>
      <c r="K72" s="90">
        <v>630584.03</v>
      </c>
      <c r="L72" s="18" t="s">
        <v>237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416784.95</v>
      </c>
      <c r="H73" s="17" t="s">
        <v>24</v>
      </c>
      <c r="I73" s="91"/>
      <c r="J73" s="91">
        <v>416784.95</v>
      </c>
      <c r="K73" s="90">
        <v>416784.95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8269677.1900000004</v>
      </c>
      <c r="H76" s="119"/>
      <c r="I76" s="94">
        <v>3584099.12</v>
      </c>
      <c r="J76" s="94">
        <v>4685578.0699999994</v>
      </c>
      <c r="K76" s="90">
        <v>8269677.1899999995</v>
      </c>
      <c r="L76" s="27"/>
    </row>
    <row r="77" spans="1:12" ht="15.75" x14ac:dyDescent="0.25">
      <c r="F77" s="83" t="s">
        <v>200</v>
      </c>
      <c r="G77" s="95">
        <v>8269677.1899999995</v>
      </c>
      <c r="H77" s="14"/>
      <c r="I77" s="120">
        <v>0.43340254252415383</v>
      </c>
      <c r="J77" s="120">
        <v>0.56659745747584611</v>
      </c>
      <c r="K77" s="29"/>
      <c r="L77" s="30"/>
    </row>
    <row r="78" spans="1:12" x14ac:dyDescent="0.25">
      <c r="G78" s="101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36537103.029999994</v>
      </c>
      <c r="J83" s="87">
        <v>9.8094780997200495E-2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923" priority="131" operator="notEqual">
      <formula>G9</formula>
    </cfRule>
    <cfRule type="cellIs" dxfId="922" priority="132" operator="equal">
      <formula>G9</formula>
    </cfRule>
  </conditionalFormatting>
  <conditionalFormatting sqref="K76">
    <cfRule type="cellIs" dxfId="921" priority="13" operator="notEqual">
      <formula>G76</formula>
    </cfRule>
    <cfRule type="cellIs" dxfId="920" priority="14" operator="equal">
      <formula>G76</formula>
    </cfRule>
  </conditionalFormatting>
  <conditionalFormatting sqref="K10">
    <cfRule type="cellIs" dxfId="919" priority="129" operator="notEqual">
      <formula>G10</formula>
    </cfRule>
    <cfRule type="cellIs" dxfId="918" priority="130" operator="equal">
      <formula>G10</formula>
    </cfRule>
  </conditionalFormatting>
  <conditionalFormatting sqref="K11">
    <cfRule type="cellIs" dxfId="917" priority="127" operator="notEqual">
      <formula>G11</formula>
    </cfRule>
    <cfRule type="cellIs" dxfId="916" priority="128" operator="equal">
      <formula>G11</formula>
    </cfRule>
  </conditionalFormatting>
  <conditionalFormatting sqref="K12">
    <cfRule type="cellIs" dxfId="915" priority="125" operator="notEqual">
      <formula>G12</formula>
    </cfRule>
    <cfRule type="cellIs" dxfId="914" priority="126" operator="equal">
      <formula>G12</formula>
    </cfRule>
  </conditionalFormatting>
  <conditionalFormatting sqref="K13">
    <cfRule type="cellIs" dxfId="913" priority="123" operator="notEqual">
      <formula>G13</formula>
    </cfRule>
    <cfRule type="cellIs" dxfId="912" priority="124" operator="equal">
      <formula>G13</formula>
    </cfRule>
  </conditionalFormatting>
  <conditionalFormatting sqref="K14">
    <cfRule type="cellIs" dxfId="911" priority="121" operator="notEqual">
      <formula>G14</formula>
    </cfRule>
    <cfRule type="cellIs" dxfId="910" priority="122" operator="equal">
      <formula>G14</formula>
    </cfRule>
  </conditionalFormatting>
  <conditionalFormatting sqref="K15">
    <cfRule type="cellIs" dxfId="909" priority="119" operator="notEqual">
      <formula>G15</formula>
    </cfRule>
    <cfRule type="cellIs" dxfId="908" priority="120" operator="equal">
      <formula>G15</formula>
    </cfRule>
  </conditionalFormatting>
  <conditionalFormatting sqref="K16">
    <cfRule type="cellIs" dxfId="907" priority="117" operator="notEqual">
      <formula>G16</formula>
    </cfRule>
    <cfRule type="cellIs" dxfId="906" priority="118" operator="equal">
      <formula>G16</formula>
    </cfRule>
  </conditionalFormatting>
  <conditionalFormatting sqref="K17">
    <cfRule type="cellIs" dxfId="905" priority="115" operator="notEqual">
      <formula>G17</formula>
    </cfRule>
    <cfRule type="cellIs" dxfId="904" priority="116" operator="equal">
      <formula>G17</formula>
    </cfRule>
  </conditionalFormatting>
  <conditionalFormatting sqref="K18">
    <cfRule type="cellIs" dxfId="903" priority="113" operator="notEqual">
      <formula>G18</formula>
    </cfRule>
    <cfRule type="cellIs" dxfId="902" priority="114" operator="equal">
      <formula>G18</formula>
    </cfRule>
  </conditionalFormatting>
  <conditionalFormatting sqref="K19">
    <cfRule type="cellIs" dxfId="901" priority="111" operator="notEqual">
      <formula>G19</formula>
    </cfRule>
    <cfRule type="cellIs" dxfId="900" priority="112" operator="equal">
      <formula>G19</formula>
    </cfRule>
  </conditionalFormatting>
  <conditionalFormatting sqref="K20">
    <cfRule type="cellIs" dxfId="899" priority="109" operator="notEqual">
      <formula>G20</formula>
    </cfRule>
    <cfRule type="cellIs" dxfId="898" priority="110" operator="equal">
      <formula>G20</formula>
    </cfRule>
  </conditionalFormatting>
  <conditionalFormatting sqref="K21">
    <cfRule type="cellIs" dxfId="897" priority="107" operator="notEqual">
      <formula>G21</formula>
    </cfRule>
    <cfRule type="cellIs" dxfId="896" priority="108" operator="equal">
      <formula>G21</formula>
    </cfRule>
  </conditionalFormatting>
  <conditionalFormatting sqref="K22">
    <cfRule type="cellIs" dxfId="895" priority="105" operator="notEqual">
      <formula>G22</formula>
    </cfRule>
    <cfRule type="cellIs" dxfId="894" priority="106" operator="equal">
      <formula>G22</formula>
    </cfRule>
  </conditionalFormatting>
  <conditionalFormatting sqref="K23">
    <cfRule type="cellIs" dxfId="893" priority="103" operator="notEqual">
      <formula>G23</formula>
    </cfRule>
    <cfRule type="cellIs" dxfId="892" priority="104" operator="equal">
      <formula>G23</formula>
    </cfRule>
  </conditionalFormatting>
  <conditionalFormatting sqref="K24">
    <cfRule type="cellIs" dxfId="891" priority="101" operator="notEqual">
      <formula>G24</formula>
    </cfRule>
    <cfRule type="cellIs" dxfId="890" priority="102" operator="equal">
      <formula>G24</formula>
    </cfRule>
  </conditionalFormatting>
  <conditionalFormatting sqref="K26">
    <cfRule type="cellIs" dxfId="889" priority="99" operator="notEqual">
      <formula>G26</formula>
    </cfRule>
    <cfRule type="cellIs" dxfId="888" priority="100" operator="equal">
      <formula>G26</formula>
    </cfRule>
  </conditionalFormatting>
  <conditionalFormatting sqref="K27">
    <cfRule type="cellIs" dxfId="887" priority="97" operator="notEqual">
      <formula>G27</formula>
    </cfRule>
    <cfRule type="cellIs" dxfId="886" priority="98" operator="equal">
      <formula>G27</formula>
    </cfRule>
  </conditionalFormatting>
  <conditionalFormatting sqref="K28">
    <cfRule type="cellIs" dxfId="885" priority="95" operator="notEqual">
      <formula>G28</formula>
    </cfRule>
    <cfRule type="cellIs" dxfId="884" priority="96" operator="equal">
      <formula>G28</formula>
    </cfRule>
  </conditionalFormatting>
  <conditionalFormatting sqref="K29">
    <cfRule type="cellIs" dxfId="883" priority="93" operator="notEqual">
      <formula>G29</formula>
    </cfRule>
    <cfRule type="cellIs" dxfId="882" priority="94" operator="equal">
      <formula>G29</formula>
    </cfRule>
  </conditionalFormatting>
  <conditionalFormatting sqref="K30">
    <cfRule type="cellIs" dxfId="881" priority="91" operator="notEqual">
      <formula>G30</formula>
    </cfRule>
    <cfRule type="cellIs" dxfId="880" priority="92" operator="equal">
      <formula>G30</formula>
    </cfRule>
  </conditionalFormatting>
  <conditionalFormatting sqref="K31">
    <cfRule type="cellIs" dxfId="879" priority="89" operator="notEqual">
      <formula>G31</formula>
    </cfRule>
    <cfRule type="cellIs" dxfId="878" priority="90" operator="equal">
      <formula>G31</formula>
    </cfRule>
  </conditionalFormatting>
  <conditionalFormatting sqref="K32">
    <cfRule type="cellIs" dxfId="877" priority="87" operator="notEqual">
      <formula>G32</formula>
    </cfRule>
    <cfRule type="cellIs" dxfId="876" priority="88" operator="equal">
      <formula>G32</formula>
    </cfRule>
  </conditionalFormatting>
  <conditionalFormatting sqref="K33">
    <cfRule type="cellIs" dxfId="875" priority="85" operator="notEqual">
      <formula>G33</formula>
    </cfRule>
    <cfRule type="cellIs" dxfId="874" priority="86" operator="equal">
      <formula>G33</formula>
    </cfRule>
  </conditionalFormatting>
  <conditionalFormatting sqref="K34">
    <cfRule type="cellIs" dxfId="873" priority="83" operator="notEqual">
      <formula>G34</formula>
    </cfRule>
    <cfRule type="cellIs" dxfId="872" priority="84" operator="equal">
      <formula>G34</formula>
    </cfRule>
  </conditionalFormatting>
  <conditionalFormatting sqref="K35">
    <cfRule type="cellIs" dxfId="871" priority="81" operator="notEqual">
      <formula>G35</formula>
    </cfRule>
    <cfRule type="cellIs" dxfId="870" priority="82" operator="equal">
      <formula>G35</formula>
    </cfRule>
  </conditionalFormatting>
  <conditionalFormatting sqref="K36">
    <cfRule type="cellIs" dxfId="869" priority="79" operator="notEqual">
      <formula>G36</formula>
    </cfRule>
    <cfRule type="cellIs" dxfId="868" priority="80" operator="equal">
      <formula>G36</formula>
    </cfRule>
  </conditionalFormatting>
  <conditionalFormatting sqref="K37">
    <cfRule type="cellIs" dxfId="867" priority="77" operator="notEqual">
      <formula>G37</formula>
    </cfRule>
    <cfRule type="cellIs" dxfId="866" priority="78" operator="equal">
      <formula>G37</formula>
    </cfRule>
  </conditionalFormatting>
  <conditionalFormatting sqref="K38">
    <cfRule type="cellIs" dxfId="865" priority="75" operator="notEqual">
      <formula>G38</formula>
    </cfRule>
    <cfRule type="cellIs" dxfId="864" priority="76" operator="equal">
      <formula>G38</formula>
    </cfRule>
  </conditionalFormatting>
  <conditionalFormatting sqref="K39">
    <cfRule type="cellIs" dxfId="863" priority="73" operator="notEqual">
      <formula>G39</formula>
    </cfRule>
    <cfRule type="cellIs" dxfId="862" priority="74" operator="equal">
      <formula>G39</formula>
    </cfRule>
  </conditionalFormatting>
  <conditionalFormatting sqref="K40">
    <cfRule type="cellIs" dxfId="861" priority="71" operator="notEqual">
      <formula>G40</formula>
    </cfRule>
    <cfRule type="cellIs" dxfId="860" priority="72" operator="equal">
      <formula>G40</formula>
    </cfRule>
  </conditionalFormatting>
  <conditionalFormatting sqref="K41">
    <cfRule type="cellIs" dxfId="859" priority="69" operator="notEqual">
      <formula>G41</formula>
    </cfRule>
    <cfRule type="cellIs" dxfId="858" priority="70" operator="equal">
      <formula>G41</formula>
    </cfRule>
  </conditionalFormatting>
  <conditionalFormatting sqref="K43">
    <cfRule type="cellIs" dxfId="857" priority="67" operator="notEqual">
      <formula>G43</formula>
    </cfRule>
    <cfRule type="cellIs" dxfId="856" priority="68" operator="equal">
      <formula>G43</formula>
    </cfRule>
  </conditionalFormatting>
  <conditionalFormatting sqref="K44">
    <cfRule type="cellIs" dxfId="855" priority="65" operator="notEqual">
      <formula>G44</formula>
    </cfRule>
    <cfRule type="cellIs" dxfId="854" priority="66" operator="equal">
      <formula>G44</formula>
    </cfRule>
  </conditionalFormatting>
  <conditionalFormatting sqref="K45">
    <cfRule type="cellIs" dxfId="853" priority="63" operator="notEqual">
      <formula>G45</formula>
    </cfRule>
    <cfRule type="cellIs" dxfId="852" priority="64" operator="equal">
      <formula>G45</formula>
    </cfRule>
  </conditionalFormatting>
  <conditionalFormatting sqref="K46">
    <cfRule type="cellIs" dxfId="851" priority="61" operator="notEqual">
      <formula>G46</formula>
    </cfRule>
    <cfRule type="cellIs" dxfId="850" priority="62" operator="equal">
      <formula>G46</formula>
    </cfRule>
  </conditionalFormatting>
  <conditionalFormatting sqref="K47">
    <cfRule type="cellIs" dxfId="849" priority="59" operator="notEqual">
      <formula>G47</formula>
    </cfRule>
    <cfRule type="cellIs" dxfId="848" priority="60" operator="equal">
      <formula>G47</formula>
    </cfRule>
  </conditionalFormatting>
  <conditionalFormatting sqref="K48">
    <cfRule type="cellIs" dxfId="847" priority="57" operator="notEqual">
      <formula>G48</formula>
    </cfRule>
    <cfRule type="cellIs" dxfId="846" priority="58" operator="equal">
      <formula>G48</formula>
    </cfRule>
  </conditionalFormatting>
  <conditionalFormatting sqref="K49">
    <cfRule type="cellIs" dxfId="845" priority="55" operator="notEqual">
      <formula>G49</formula>
    </cfRule>
    <cfRule type="cellIs" dxfId="844" priority="56" operator="equal">
      <formula>G49</formula>
    </cfRule>
  </conditionalFormatting>
  <conditionalFormatting sqref="K50">
    <cfRule type="cellIs" dxfId="843" priority="53" operator="notEqual">
      <formula>G50</formula>
    </cfRule>
    <cfRule type="cellIs" dxfId="842" priority="54" operator="equal">
      <formula>G50</formula>
    </cfRule>
  </conditionalFormatting>
  <conditionalFormatting sqref="K51">
    <cfRule type="cellIs" dxfId="841" priority="51" operator="notEqual">
      <formula>G51</formula>
    </cfRule>
    <cfRule type="cellIs" dxfId="840" priority="52" operator="equal">
      <formula>G51</formula>
    </cfRule>
  </conditionalFormatting>
  <conditionalFormatting sqref="K52">
    <cfRule type="cellIs" dxfId="839" priority="49" operator="notEqual">
      <formula>G52</formula>
    </cfRule>
    <cfRule type="cellIs" dxfId="838" priority="50" operator="equal">
      <formula>G52</formula>
    </cfRule>
  </conditionalFormatting>
  <conditionalFormatting sqref="K53">
    <cfRule type="cellIs" dxfId="837" priority="47" operator="notEqual">
      <formula>G53</formula>
    </cfRule>
    <cfRule type="cellIs" dxfId="836" priority="48" operator="equal">
      <formula>G53</formula>
    </cfRule>
  </conditionalFormatting>
  <conditionalFormatting sqref="K54">
    <cfRule type="cellIs" dxfId="835" priority="45" operator="notEqual">
      <formula>G54</formula>
    </cfRule>
    <cfRule type="cellIs" dxfId="834" priority="46" operator="equal">
      <formula>G54</formula>
    </cfRule>
  </conditionalFormatting>
  <conditionalFormatting sqref="K55">
    <cfRule type="cellIs" dxfId="833" priority="43" operator="notEqual">
      <formula>G55</formula>
    </cfRule>
    <cfRule type="cellIs" dxfId="832" priority="44" operator="equal">
      <formula>G55</formula>
    </cfRule>
  </conditionalFormatting>
  <conditionalFormatting sqref="K56">
    <cfRule type="cellIs" dxfId="831" priority="41" operator="notEqual">
      <formula>G56</formula>
    </cfRule>
    <cfRule type="cellIs" dxfId="830" priority="42" operator="equal">
      <formula>G56</formula>
    </cfRule>
  </conditionalFormatting>
  <conditionalFormatting sqref="K57">
    <cfRule type="cellIs" dxfId="829" priority="39" operator="notEqual">
      <formula>G57</formula>
    </cfRule>
    <cfRule type="cellIs" dxfId="828" priority="40" operator="equal">
      <formula>G57</formula>
    </cfRule>
  </conditionalFormatting>
  <conditionalFormatting sqref="K58">
    <cfRule type="cellIs" dxfId="827" priority="37" operator="notEqual">
      <formula>G58</formula>
    </cfRule>
    <cfRule type="cellIs" dxfId="826" priority="38" operator="equal">
      <formula>G58</formula>
    </cfRule>
  </conditionalFormatting>
  <conditionalFormatting sqref="K59">
    <cfRule type="cellIs" dxfId="825" priority="35" operator="notEqual">
      <formula>G59</formula>
    </cfRule>
    <cfRule type="cellIs" dxfId="824" priority="36" operator="equal">
      <formula>G59</formula>
    </cfRule>
  </conditionalFormatting>
  <conditionalFormatting sqref="K60">
    <cfRule type="cellIs" dxfId="823" priority="33" operator="notEqual">
      <formula>G60</formula>
    </cfRule>
    <cfRule type="cellIs" dxfId="822" priority="34" operator="equal">
      <formula>G60</formula>
    </cfRule>
  </conditionalFormatting>
  <conditionalFormatting sqref="K61">
    <cfRule type="cellIs" dxfId="821" priority="31" operator="notEqual">
      <formula>G61</formula>
    </cfRule>
    <cfRule type="cellIs" dxfId="820" priority="32" operator="equal">
      <formula>G61</formula>
    </cfRule>
  </conditionalFormatting>
  <conditionalFormatting sqref="K62">
    <cfRule type="cellIs" dxfId="819" priority="29" operator="notEqual">
      <formula>G62</formula>
    </cfRule>
    <cfRule type="cellIs" dxfId="818" priority="30" operator="equal">
      <formula>G62</formula>
    </cfRule>
  </conditionalFormatting>
  <conditionalFormatting sqref="K63">
    <cfRule type="cellIs" dxfId="817" priority="27" operator="notEqual">
      <formula>G63</formula>
    </cfRule>
    <cfRule type="cellIs" dxfId="816" priority="28" operator="equal">
      <formula>G63</formula>
    </cfRule>
  </conditionalFormatting>
  <conditionalFormatting sqref="K67">
    <cfRule type="cellIs" dxfId="815" priority="25" operator="notEqual">
      <formula>G67</formula>
    </cfRule>
    <cfRule type="cellIs" dxfId="814" priority="26" operator="equal">
      <formula>G67</formula>
    </cfRule>
  </conditionalFormatting>
  <conditionalFormatting sqref="K68">
    <cfRule type="cellIs" dxfId="813" priority="23" operator="notEqual">
      <formula>G68</formula>
    </cfRule>
    <cfRule type="cellIs" dxfId="812" priority="24" operator="equal">
      <formula>G68</formula>
    </cfRule>
  </conditionalFormatting>
  <conditionalFormatting sqref="K69">
    <cfRule type="cellIs" dxfId="811" priority="21" operator="notEqual">
      <formula>G69</formula>
    </cfRule>
    <cfRule type="cellIs" dxfId="810" priority="22" operator="equal">
      <formula>G69</formula>
    </cfRule>
  </conditionalFormatting>
  <conditionalFormatting sqref="K71">
    <cfRule type="cellIs" dxfId="809" priority="19" operator="notEqual">
      <formula>G71</formula>
    </cfRule>
    <cfRule type="cellIs" dxfId="808" priority="20" operator="equal">
      <formula>G71</formula>
    </cfRule>
  </conditionalFormatting>
  <conditionalFormatting sqref="K72">
    <cfRule type="cellIs" dxfId="807" priority="17" operator="notEqual">
      <formula>G72</formula>
    </cfRule>
    <cfRule type="cellIs" dxfId="806" priority="18" operator="equal">
      <formula>G72</formula>
    </cfRule>
  </conditionalFormatting>
  <conditionalFormatting sqref="K73">
    <cfRule type="cellIs" dxfId="805" priority="15" operator="notEqual">
      <formula>G73</formula>
    </cfRule>
    <cfRule type="cellIs" dxfId="804" priority="16" operator="equal">
      <formula>G73</formula>
    </cfRule>
  </conditionalFormatting>
  <conditionalFormatting sqref="G76">
    <cfRule type="cellIs" dxfId="803" priority="11" operator="notEqual">
      <formula>$G$77</formula>
    </cfRule>
    <cfRule type="cellIs" dxfId="802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DC577295-EA0A-45A9-89BA-7341BA68AEDF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D34657F-64F8-4A6E-AE10-B3CF90C6E653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DC55EE0-99F6-4332-AC11-68335B1C11D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1859C1B-0B30-49A1-81C0-E83F3028F06D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33620669-0402-487F-8BDB-0C1AD703B9B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1E49724-6ACC-4504-AA09-EB250393B764}">
            <xm:f>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Detail'!#REF!+'C:\Finance\Reports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A75F9AFD-4EF9-4A9C-BA6B-E07CE4445C37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C4841DE-4ECF-4508-91B5-C4955F1AED2A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EE71516-4116-4C3A-A804-373D22D7A3A1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7C2A906-319A-44C2-9B1F-09356F27B64C}">
            <xm:f>'C:\Finance\Reports &amp; Surveys\Cost Analysis\Cost Analysis - 2014-15\Received from Colleges\St. Johns River\[22 St  Johns River 2014-15 CA2 with CWE corrected 112315.xlsx]CA2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167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3862682.05</v>
      </c>
      <c r="H8" s="10"/>
      <c r="I8" s="90">
        <v>2917241.7199999997</v>
      </c>
      <c r="J8" s="90">
        <v>945440.33000000007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30110.74</v>
      </c>
      <c r="H10" s="17" t="s">
        <v>15</v>
      </c>
      <c r="I10" s="91">
        <v>30110.74</v>
      </c>
      <c r="J10" s="91"/>
      <c r="K10" s="90">
        <v>30110.74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830099.36</v>
      </c>
      <c r="H11" s="17" t="s">
        <v>15</v>
      </c>
      <c r="I11" s="91">
        <v>830099.36</v>
      </c>
      <c r="J11" s="91"/>
      <c r="K11" s="90">
        <v>830099.36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302311.74</v>
      </c>
      <c r="H12" s="17" t="s">
        <v>15</v>
      </c>
      <c r="I12" s="91">
        <v>302311.74</v>
      </c>
      <c r="J12" s="91"/>
      <c r="K12" s="90">
        <v>302311.74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1347264.21</v>
      </c>
      <c r="H13" s="17" t="s">
        <v>59</v>
      </c>
      <c r="I13" s="91">
        <v>1244341.29</v>
      </c>
      <c r="J13" s="91">
        <v>102922.92</v>
      </c>
      <c r="K13" s="90">
        <v>1347264.21</v>
      </c>
      <c r="L13" s="18" t="s">
        <v>273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ht="15.75" x14ac:dyDescent="0.25">
      <c r="A15" s="9"/>
      <c r="B15" s="10"/>
      <c r="C15" s="11" t="s">
        <v>27</v>
      </c>
      <c r="D15" s="14"/>
      <c r="E15" s="11"/>
      <c r="F15" s="10" t="s">
        <v>28</v>
      </c>
      <c r="G15" s="89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838621.27</v>
      </c>
      <c r="H18" s="17" t="s">
        <v>24</v>
      </c>
      <c r="I18" s="91"/>
      <c r="J18" s="91">
        <v>838621.27</v>
      </c>
      <c r="K18" s="90">
        <v>838621.27</v>
      </c>
      <c r="L18" s="80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499603.32</v>
      </c>
      <c r="H20" s="17" t="s">
        <v>15</v>
      </c>
      <c r="I20" s="91">
        <v>499603.32</v>
      </c>
      <c r="J20" s="91"/>
      <c r="K20" s="90">
        <v>499603.32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3896.14</v>
      </c>
      <c r="H22" s="17" t="s">
        <v>24</v>
      </c>
      <c r="I22" s="91"/>
      <c r="J22" s="91">
        <v>3896.14</v>
      </c>
      <c r="K22" s="90">
        <v>3896.14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10775.27</v>
      </c>
      <c r="H24" s="17" t="s">
        <v>15</v>
      </c>
      <c r="I24" s="93">
        <v>10775.27</v>
      </c>
      <c r="J24" s="93"/>
      <c r="K24" s="90">
        <v>10775.27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4606615.5500000007</v>
      </c>
      <c r="H25" s="10"/>
      <c r="I25" s="90">
        <v>3026317.6900000009</v>
      </c>
      <c r="J25" s="90">
        <v>1580297.8599999999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1434025.62</v>
      </c>
      <c r="H28" s="17" t="s">
        <v>15</v>
      </c>
      <c r="I28" s="91">
        <v>1434025.62</v>
      </c>
      <c r="J28" s="91"/>
      <c r="K28" s="90">
        <v>1434025.62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415414.6</v>
      </c>
      <c r="H29" s="17" t="s">
        <v>15</v>
      </c>
      <c r="I29" s="91">
        <v>415414.6</v>
      </c>
      <c r="J29" s="91"/>
      <c r="K29" s="90">
        <v>415414.6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89"/>
      <c r="H30" s="17"/>
      <c r="I30" s="89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154680.14000000001</v>
      </c>
      <c r="H31" s="17" t="s">
        <v>15</v>
      </c>
      <c r="I31" s="91">
        <v>154680.14000000001</v>
      </c>
      <c r="J31" s="91"/>
      <c r="K31" s="90">
        <v>154680.14000000001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310438.02</v>
      </c>
      <c r="H33" s="17" t="s">
        <v>59</v>
      </c>
      <c r="I33" s="91">
        <v>914.52</v>
      </c>
      <c r="J33" s="91">
        <v>309523.5</v>
      </c>
      <c r="K33" s="90">
        <v>310438.02</v>
      </c>
      <c r="L33" s="18" t="s">
        <v>215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1087915.31</v>
      </c>
      <c r="H35" s="17" t="s">
        <v>59</v>
      </c>
      <c r="I35" s="116">
        <v>672757.63000000012</v>
      </c>
      <c r="J35" s="91">
        <v>415157.68</v>
      </c>
      <c r="K35" s="90">
        <v>1087915.31</v>
      </c>
      <c r="L35" s="18" t="s">
        <v>216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1204141.8600000001</v>
      </c>
      <c r="H40" s="17" t="s">
        <v>59</v>
      </c>
      <c r="I40" s="91">
        <v>348525.18</v>
      </c>
      <c r="J40" s="91">
        <v>855616.68</v>
      </c>
      <c r="K40" s="90">
        <v>1204141.8600000001</v>
      </c>
      <c r="L40" s="18" t="s">
        <v>217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7648345.7299999995</v>
      </c>
      <c r="H42" s="10"/>
      <c r="I42" s="90">
        <v>5274925.17</v>
      </c>
      <c r="J42" s="90">
        <v>2373420.56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2033392.62</v>
      </c>
      <c r="H44" s="17" t="s">
        <v>15</v>
      </c>
      <c r="I44" s="91">
        <v>2033392.62</v>
      </c>
      <c r="J44" s="91"/>
      <c r="K44" s="90">
        <v>2033392.62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70775.97</v>
      </c>
      <c r="H45" s="17" t="s">
        <v>15</v>
      </c>
      <c r="I45" s="91">
        <v>70775.97</v>
      </c>
      <c r="J45" s="91"/>
      <c r="K45" s="90">
        <v>70775.97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299578.5</v>
      </c>
      <c r="H46" s="17" t="s">
        <v>15</v>
      </c>
      <c r="I46" s="91">
        <v>299578.5</v>
      </c>
      <c r="J46" s="91"/>
      <c r="K46" s="90">
        <v>299578.5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1553044.9699999997</v>
      </c>
      <c r="H47" s="17" t="s">
        <v>15</v>
      </c>
      <c r="I47" s="91">
        <v>1553044.9699999997</v>
      </c>
      <c r="J47" s="91"/>
      <c r="K47" s="90">
        <v>1553044.9699999997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207937.05</v>
      </c>
      <c r="H49" s="17" t="s">
        <v>15</v>
      </c>
      <c r="I49" s="91">
        <v>207937.05</v>
      </c>
      <c r="J49" s="91"/>
      <c r="K49" s="90">
        <v>207937.05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138340.12</v>
      </c>
      <c r="H50" s="17" t="s">
        <v>15</v>
      </c>
      <c r="I50" s="91">
        <v>138340.12</v>
      </c>
      <c r="J50" s="91"/>
      <c r="K50" s="90">
        <v>138340.12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66552.819999999992</v>
      </c>
      <c r="H52" s="17" t="s">
        <v>15</v>
      </c>
      <c r="I52" s="91">
        <v>66552.819999999992</v>
      </c>
      <c r="J52" s="91"/>
      <c r="K52" s="90">
        <v>66552.819999999992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153297.50999999998</v>
      </c>
      <c r="H53" s="17" t="s">
        <v>15</v>
      </c>
      <c r="I53" s="91">
        <v>153297.50999999998</v>
      </c>
      <c r="J53" s="91"/>
      <c r="K53" s="90">
        <v>153297.50999999998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254463.78</v>
      </c>
      <c r="H54" s="17" t="s">
        <v>15</v>
      </c>
      <c r="I54" s="91">
        <v>254463.78</v>
      </c>
      <c r="J54" s="91"/>
      <c r="K54" s="90">
        <v>254463.78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204482.03</v>
      </c>
      <c r="H55" s="17" t="s">
        <v>15</v>
      </c>
      <c r="I55" s="91">
        <v>204482.03</v>
      </c>
      <c r="J55" s="91"/>
      <c r="K55" s="90">
        <v>204482.03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96691.9</v>
      </c>
      <c r="H56" s="17" t="s">
        <v>59</v>
      </c>
      <c r="I56" s="91">
        <v>93125.04</v>
      </c>
      <c r="J56" s="91">
        <v>3566.86</v>
      </c>
      <c r="K56" s="90">
        <v>96691.9</v>
      </c>
      <c r="L56" s="18" t="s">
        <v>218</v>
      </c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104654.95</v>
      </c>
      <c r="H57" s="17" t="s">
        <v>15</v>
      </c>
      <c r="I57" s="91">
        <v>104654.95</v>
      </c>
      <c r="J57" s="91"/>
      <c r="K57" s="90">
        <v>104654.95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95279.81</v>
      </c>
      <c r="H61" s="17" t="s">
        <v>15</v>
      </c>
      <c r="I61" s="91">
        <v>95279.81</v>
      </c>
      <c r="J61" s="91"/>
      <c r="K61" s="90">
        <v>95279.81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2236392.89</v>
      </c>
      <c r="H62" s="17" t="s">
        <v>24</v>
      </c>
      <c r="I62" s="91"/>
      <c r="J62" s="91">
        <v>2236392.89</v>
      </c>
      <c r="K62" s="90">
        <v>2236392.89</v>
      </c>
      <c r="L62" s="18" t="s">
        <v>219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133460.81</v>
      </c>
      <c r="H63" s="17" t="s">
        <v>24</v>
      </c>
      <c r="I63" s="91"/>
      <c r="J63" s="91">
        <v>133460.81</v>
      </c>
      <c r="K63" s="90">
        <v>133460.81</v>
      </c>
      <c r="L63" s="18" t="s">
        <v>220</v>
      </c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66058.149999999994</v>
      </c>
      <c r="H66" s="10"/>
      <c r="I66" s="90">
        <v>66058.149999999994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66058.149999999994</v>
      </c>
      <c r="H67" s="17" t="s">
        <v>15</v>
      </c>
      <c r="I67" s="91">
        <v>66058.149999999994</v>
      </c>
      <c r="J67" s="91"/>
      <c r="K67" s="90">
        <v>66058.149999999994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1558016.53</v>
      </c>
      <c r="H70" s="10"/>
      <c r="I70" s="90">
        <v>1380662.62</v>
      </c>
      <c r="J70" s="90">
        <v>177353.91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1558016.53</v>
      </c>
      <c r="H72" s="17" t="s">
        <v>59</v>
      </c>
      <c r="I72" s="91">
        <v>1380662.62</v>
      </c>
      <c r="J72" s="91">
        <v>177353.91</v>
      </c>
      <c r="K72" s="90">
        <v>1558016.53</v>
      </c>
      <c r="L72" s="18" t="s">
        <v>221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/>
      <c r="H73" s="17"/>
      <c r="I73" s="91"/>
      <c r="J73" s="91"/>
      <c r="K73" s="90">
        <v>0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17741718.010000002</v>
      </c>
      <c r="H76" s="26"/>
      <c r="I76" s="94">
        <v>12665205.350000001</v>
      </c>
      <c r="J76" s="94">
        <v>5076512.66</v>
      </c>
      <c r="K76" s="90">
        <v>17741718.010000002</v>
      </c>
      <c r="L76" s="27"/>
    </row>
    <row r="77" spans="1:12" ht="15.75" x14ac:dyDescent="0.25">
      <c r="F77" s="83" t="s">
        <v>200</v>
      </c>
      <c r="G77" s="95">
        <v>17741718.010000002</v>
      </c>
      <c r="H77" s="14"/>
      <c r="I77" s="85">
        <v>0.71386577911233529</v>
      </c>
      <c r="J77" s="85">
        <v>0.28613422088766471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126512027.20476224</v>
      </c>
      <c r="J83" s="87">
        <v>0.10011068220020784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791" priority="119" operator="notEqual">
      <formula>G15</formula>
    </cfRule>
    <cfRule type="cellIs" dxfId="790" priority="120" operator="equal">
      <formula>G15</formula>
    </cfRule>
  </conditionalFormatting>
  <conditionalFormatting sqref="K16">
    <cfRule type="cellIs" dxfId="789" priority="117" operator="notEqual">
      <formula>G16</formula>
    </cfRule>
    <cfRule type="cellIs" dxfId="788" priority="118" operator="equal">
      <formula>G16</formula>
    </cfRule>
  </conditionalFormatting>
  <conditionalFormatting sqref="K17">
    <cfRule type="cellIs" dxfId="787" priority="115" operator="notEqual">
      <formula>G17</formula>
    </cfRule>
    <cfRule type="cellIs" dxfId="786" priority="116" operator="equal">
      <formula>G17</formula>
    </cfRule>
  </conditionalFormatting>
  <conditionalFormatting sqref="K18">
    <cfRule type="cellIs" dxfId="785" priority="113" operator="notEqual">
      <formula>G18</formula>
    </cfRule>
    <cfRule type="cellIs" dxfId="784" priority="114" operator="equal">
      <formula>G18</formula>
    </cfRule>
  </conditionalFormatting>
  <conditionalFormatting sqref="K19">
    <cfRule type="cellIs" dxfId="783" priority="111" operator="notEqual">
      <formula>G19</formula>
    </cfRule>
    <cfRule type="cellIs" dxfId="782" priority="112" operator="equal">
      <formula>G19</formula>
    </cfRule>
  </conditionalFormatting>
  <conditionalFormatting sqref="K20">
    <cfRule type="cellIs" dxfId="781" priority="109" operator="notEqual">
      <formula>G20</formula>
    </cfRule>
    <cfRule type="cellIs" dxfId="780" priority="110" operator="equal">
      <formula>G20</formula>
    </cfRule>
  </conditionalFormatting>
  <conditionalFormatting sqref="K21">
    <cfRule type="cellIs" dxfId="779" priority="107" operator="notEqual">
      <formula>G21</formula>
    </cfRule>
    <cfRule type="cellIs" dxfId="778" priority="108" operator="equal">
      <formula>G21</formula>
    </cfRule>
  </conditionalFormatting>
  <conditionalFormatting sqref="K22">
    <cfRule type="cellIs" dxfId="777" priority="105" operator="notEqual">
      <formula>G22</formula>
    </cfRule>
    <cfRule type="cellIs" dxfId="776" priority="106" operator="equal">
      <formula>G22</formula>
    </cfRule>
  </conditionalFormatting>
  <conditionalFormatting sqref="K23">
    <cfRule type="cellIs" dxfId="775" priority="103" operator="notEqual">
      <formula>G23</formula>
    </cfRule>
    <cfRule type="cellIs" dxfId="774" priority="104" operator="equal">
      <formula>G23</formula>
    </cfRule>
  </conditionalFormatting>
  <conditionalFormatting sqref="K24">
    <cfRule type="cellIs" dxfId="773" priority="101" operator="notEqual">
      <formula>G24</formula>
    </cfRule>
    <cfRule type="cellIs" dxfId="772" priority="102" operator="equal">
      <formula>G24</formula>
    </cfRule>
  </conditionalFormatting>
  <conditionalFormatting sqref="K26">
    <cfRule type="cellIs" dxfId="771" priority="99" operator="notEqual">
      <formula>G26</formula>
    </cfRule>
    <cfRule type="cellIs" dxfId="770" priority="100" operator="equal">
      <formula>G26</formula>
    </cfRule>
  </conditionalFormatting>
  <conditionalFormatting sqref="K27">
    <cfRule type="cellIs" dxfId="769" priority="97" operator="notEqual">
      <formula>G27</formula>
    </cfRule>
    <cfRule type="cellIs" dxfId="768" priority="98" operator="equal">
      <formula>G27</formula>
    </cfRule>
  </conditionalFormatting>
  <conditionalFormatting sqref="K28">
    <cfRule type="cellIs" dxfId="767" priority="95" operator="notEqual">
      <formula>G28</formula>
    </cfRule>
    <cfRule type="cellIs" dxfId="766" priority="96" operator="equal">
      <formula>G28</formula>
    </cfRule>
  </conditionalFormatting>
  <conditionalFormatting sqref="K29">
    <cfRule type="cellIs" dxfId="765" priority="93" operator="notEqual">
      <formula>G29</formula>
    </cfRule>
    <cfRule type="cellIs" dxfId="764" priority="94" operator="equal">
      <formula>G29</formula>
    </cfRule>
  </conditionalFormatting>
  <conditionalFormatting sqref="K30">
    <cfRule type="cellIs" dxfId="763" priority="91" operator="notEqual">
      <formula>G30</formula>
    </cfRule>
    <cfRule type="cellIs" dxfId="762" priority="92" operator="equal">
      <formula>G30</formula>
    </cfRule>
  </conditionalFormatting>
  <conditionalFormatting sqref="K31">
    <cfRule type="cellIs" dxfId="761" priority="89" operator="notEqual">
      <formula>G31</formula>
    </cfRule>
    <cfRule type="cellIs" dxfId="760" priority="90" operator="equal">
      <formula>G31</formula>
    </cfRule>
  </conditionalFormatting>
  <conditionalFormatting sqref="K32">
    <cfRule type="cellIs" dxfId="759" priority="87" operator="notEqual">
      <formula>G32</formula>
    </cfRule>
    <cfRule type="cellIs" dxfId="758" priority="88" operator="equal">
      <formula>G32</formula>
    </cfRule>
  </conditionalFormatting>
  <conditionalFormatting sqref="K33">
    <cfRule type="cellIs" dxfId="757" priority="85" operator="notEqual">
      <formula>G33</formula>
    </cfRule>
    <cfRule type="cellIs" dxfId="756" priority="86" operator="equal">
      <formula>G33</formula>
    </cfRule>
  </conditionalFormatting>
  <conditionalFormatting sqref="K34">
    <cfRule type="cellIs" dxfId="755" priority="83" operator="notEqual">
      <formula>G34</formula>
    </cfRule>
    <cfRule type="cellIs" dxfId="754" priority="84" operator="equal">
      <formula>G34</formula>
    </cfRule>
  </conditionalFormatting>
  <conditionalFormatting sqref="K35">
    <cfRule type="cellIs" dxfId="753" priority="81" operator="notEqual">
      <formula>G35</formula>
    </cfRule>
    <cfRule type="cellIs" dxfId="752" priority="82" operator="equal">
      <formula>G35</formula>
    </cfRule>
  </conditionalFormatting>
  <conditionalFormatting sqref="K36">
    <cfRule type="cellIs" dxfId="751" priority="79" operator="notEqual">
      <formula>G36</formula>
    </cfRule>
    <cfRule type="cellIs" dxfId="750" priority="80" operator="equal">
      <formula>G36</formula>
    </cfRule>
  </conditionalFormatting>
  <conditionalFormatting sqref="K37">
    <cfRule type="cellIs" dxfId="749" priority="77" operator="notEqual">
      <formula>G37</formula>
    </cfRule>
    <cfRule type="cellIs" dxfId="748" priority="78" operator="equal">
      <formula>G37</formula>
    </cfRule>
  </conditionalFormatting>
  <conditionalFormatting sqref="K38">
    <cfRule type="cellIs" dxfId="747" priority="75" operator="notEqual">
      <formula>G38</formula>
    </cfRule>
    <cfRule type="cellIs" dxfId="746" priority="76" operator="equal">
      <formula>G38</formula>
    </cfRule>
  </conditionalFormatting>
  <conditionalFormatting sqref="K39">
    <cfRule type="cellIs" dxfId="745" priority="73" operator="notEqual">
      <formula>G39</formula>
    </cfRule>
    <cfRule type="cellIs" dxfId="744" priority="74" operator="equal">
      <formula>G39</formula>
    </cfRule>
  </conditionalFormatting>
  <conditionalFormatting sqref="K40">
    <cfRule type="cellIs" dxfId="743" priority="71" operator="notEqual">
      <formula>G40</formula>
    </cfRule>
    <cfRule type="cellIs" dxfId="742" priority="72" operator="equal">
      <formula>G40</formula>
    </cfRule>
  </conditionalFormatting>
  <conditionalFormatting sqref="K41">
    <cfRule type="cellIs" dxfId="741" priority="69" operator="notEqual">
      <formula>G41</formula>
    </cfRule>
    <cfRule type="cellIs" dxfId="740" priority="70" operator="equal">
      <formula>G41</formula>
    </cfRule>
  </conditionalFormatting>
  <conditionalFormatting sqref="K43">
    <cfRule type="cellIs" dxfId="739" priority="67" operator="notEqual">
      <formula>G43</formula>
    </cfRule>
    <cfRule type="cellIs" dxfId="738" priority="68" operator="equal">
      <formula>G43</formula>
    </cfRule>
  </conditionalFormatting>
  <conditionalFormatting sqref="K44">
    <cfRule type="cellIs" dxfId="737" priority="65" operator="notEqual">
      <formula>G44</formula>
    </cfRule>
    <cfRule type="cellIs" dxfId="736" priority="66" operator="equal">
      <formula>G44</formula>
    </cfRule>
  </conditionalFormatting>
  <conditionalFormatting sqref="K45">
    <cfRule type="cellIs" dxfId="735" priority="63" operator="notEqual">
      <formula>G45</formula>
    </cfRule>
    <cfRule type="cellIs" dxfId="734" priority="64" operator="equal">
      <formula>G45</formula>
    </cfRule>
  </conditionalFormatting>
  <conditionalFormatting sqref="K46">
    <cfRule type="cellIs" dxfId="733" priority="61" operator="notEqual">
      <formula>G46</formula>
    </cfRule>
    <cfRule type="cellIs" dxfId="732" priority="62" operator="equal">
      <formula>G46</formula>
    </cfRule>
  </conditionalFormatting>
  <conditionalFormatting sqref="K47">
    <cfRule type="cellIs" dxfId="731" priority="59" operator="notEqual">
      <formula>G47</formula>
    </cfRule>
    <cfRule type="cellIs" dxfId="730" priority="60" operator="equal">
      <formula>G47</formula>
    </cfRule>
  </conditionalFormatting>
  <conditionalFormatting sqref="K48">
    <cfRule type="cellIs" dxfId="729" priority="57" operator="notEqual">
      <formula>G48</formula>
    </cfRule>
    <cfRule type="cellIs" dxfId="728" priority="58" operator="equal">
      <formula>G48</formula>
    </cfRule>
  </conditionalFormatting>
  <conditionalFormatting sqref="K49">
    <cfRule type="cellIs" dxfId="727" priority="55" operator="notEqual">
      <formula>G49</formula>
    </cfRule>
    <cfRule type="cellIs" dxfId="726" priority="56" operator="equal">
      <formula>G49</formula>
    </cfRule>
  </conditionalFormatting>
  <conditionalFormatting sqref="K50">
    <cfRule type="cellIs" dxfId="725" priority="53" operator="notEqual">
      <formula>G50</formula>
    </cfRule>
    <cfRule type="cellIs" dxfId="724" priority="54" operator="equal">
      <formula>G50</formula>
    </cfRule>
  </conditionalFormatting>
  <conditionalFormatting sqref="K51">
    <cfRule type="cellIs" dxfId="723" priority="51" operator="notEqual">
      <formula>G51</formula>
    </cfRule>
    <cfRule type="cellIs" dxfId="722" priority="52" operator="equal">
      <formula>G51</formula>
    </cfRule>
  </conditionalFormatting>
  <conditionalFormatting sqref="K52">
    <cfRule type="cellIs" dxfId="721" priority="49" operator="notEqual">
      <formula>G52</formula>
    </cfRule>
    <cfRule type="cellIs" dxfId="720" priority="50" operator="equal">
      <formula>G52</formula>
    </cfRule>
  </conditionalFormatting>
  <conditionalFormatting sqref="K53">
    <cfRule type="cellIs" dxfId="719" priority="47" operator="notEqual">
      <formula>G53</formula>
    </cfRule>
    <cfRule type="cellIs" dxfId="718" priority="48" operator="equal">
      <formula>G53</formula>
    </cfRule>
  </conditionalFormatting>
  <conditionalFormatting sqref="K54">
    <cfRule type="cellIs" dxfId="717" priority="45" operator="notEqual">
      <formula>G54</formula>
    </cfRule>
    <cfRule type="cellIs" dxfId="716" priority="46" operator="equal">
      <formula>G54</formula>
    </cfRule>
  </conditionalFormatting>
  <conditionalFormatting sqref="K55">
    <cfRule type="cellIs" dxfId="715" priority="43" operator="notEqual">
      <formula>G55</formula>
    </cfRule>
    <cfRule type="cellIs" dxfId="714" priority="44" operator="equal">
      <formula>G55</formula>
    </cfRule>
  </conditionalFormatting>
  <conditionalFormatting sqref="K56">
    <cfRule type="cellIs" dxfId="713" priority="41" operator="notEqual">
      <formula>G56</formula>
    </cfRule>
    <cfRule type="cellIs" dxfId="712" priority="42" operator="equal">
      <formula>G56</formula>
    </cfRule>
  </conditionalFormatting>
  <conditionalFormatting sqref="K57">
    <cfRule type="cellIs" dxfId="711" priority="39" operator="notEqual">
      <formula>G57</formula>
    </cfRule>
    <cfRule type="cellIs" dxfId="710" priority="40" operator="equal">
      <formula>G57</formula>
    </cfRule>
  </conditionalFormatting>
  <conditionalFormatting sqref="K58">
    <cfRule type="cellIs" dxfId="709" priority="37" operator="notEqual">
      <formula>G58</formula>
    </cfRule>
    <cfRule type="cellIs" dxfId="708" priority="38" operator="equal">
      <formula>G58</formula>
    </cfRule>
  </conditionalFormatting>
  <conditionalFormatting sqref="K59">
    <cfRule type="cellIs" dxfId="707" priority="35" operator="notEqual">
      <formula>G59</formula>
    </cfRule>
    <cfRule type="cellIs" dxfId="706" priority="36" operator="equal">
      <formula>G59</formula>
    </cfRule>
  </conditionalFormatting>
  <conditionalFormatting sqref="K60">
    <cfRule type="cellIs" dxfId="705" priority="33" operator="notEqual">
      <formula>G60</formula>
    </cfRule>
    <cfRule type="cellIs" dxfId="704" priority="34" operator="equal">
      <formula>G60</formula>
    </cfRule>
  </conditionalFormatting>
  <conditionalFormatting sqref="K61">
    <cfRule type="cellIs" dxfId="703" priority="31" operator="notEqual">
      <formula>G61</formula>
    </cfRule>
    <cfRule type="cellIs" dxfId="702" priority="32" operator="equal">
      <formula>G61</formula>
    </cfRule>
  </conditionalFormatting>
  <conditionalFormatting sqref="K62">
    <cfRule type="cellIs" dxfId="701" priority="29" operator="notEqual">
      <formula>G62</formula>
    </cfRule>
    <cfRule type="cellIs" dxfId="700" priority="30" operator="equal">
      <formula>G62</formula>
    </cfRule>
  </conditionalFormatting>
  <conditionalFormatting sqref="K63">
    <cfRule type="cellIs" dxfId="699" priority="27" operator="notEqual">
      <formula>G63</formula>
    </cfRule>
    <cfRule type="cellIs" dxfId="698" priority="28" operator="equal">
      <formula>G63</formula>
    </cfRule>
  </conditionalFormatting>
  <conditionalFormatting sqref="K67">
    <cfRule type="cellIs" dxfId="697" priority="25" operator="notEqual">
      <formula>G67</formula>
    </cfRule>
    <cfRule type="cellIs" dxfId="696" priority="26" operator="equal">
      <formula>G67</formula>
    </cfRule>
  </conditionalFormatting>
  <conditionalFormatting sqref="K68">
    <cfRule type="cellIs" dxfId="695" priority="23" operator="notEqual">
      <formula>G68</formula>
    </cfRule>
    <cfRule type="cellIs" dxfId="694" priority="24" operator="equal">
      <formula>G68</formula>
    </cfRule>
  </conditionalFormatting>
  <conditionalFormatting sqref="K69">
    <cfRule type="cellIs" dxfId="693" priority="21" operator="notEqual">
      <formula>G69</formula>
    </cfRule>
    <cfRule type="cellIs" dxfId="692" priority="22" operator="equal">
      <formula>G69</formula>
    </cfRule>
  </conditionalFormatting>
  <conditionalFormatting sqref="K71">
    <cfRule type="cellIs" dxfId="691" priority="19" operator="notEqual">
      <formula>G71</formula>
    </cfRule>
    <cfRule type="cellIs" dxfId="690" priority="20" operator="equal">
      <formula>G71</formula>
    </cfRule>
  </conditionalFormatting>
  <conditionalFormatting sqref="K72">
    <cfRule type="cellIs" dxfId="689" priority="17" operator="notEqual">
      <formula>G72</formula>
    </cfRule>
    <cfRule type="cellIs" dxfId="688" priority="18" operator="equal">
      <formula>G72</formula>
    </cfRule>
  </conditionalFormatting>
  <conditionalFormatting sqref="K73">
    <cfRule type="cellIs" dxfId="687" priority="15" operator="notEqual">
      <formula>G73</formula>
    </cfRule>
    <cfRule type="cellIs" dxfId="686" priority="16" operator="equal">
      <formula>G73</formula>
    </cfRule>
  </conditionalFormatting>
  <conditionalFormatting sqref="K76">
    <cfRule type="cellIs" dxfId="685" priority="13" operator="notEqual">
      <formula>G76</formula>
    </cfRule>
    <cfRule type="cellIs" dxfId="684" priority="14" operator="equal">
      <formula>G76</formula>
    </cfRule>
  </conditionalFormatting>
  <conditionalFormatting sqref="K9">
    <cfRule type="cellIs" dxfId="683" priority="131" operator="notEqual">
      <formula>G9</formula>
    </cfRule>
    <cfRule type="cellIs" dxfId="682" priority="132" operator="equal">
      <formula>G9</formula>
    </cfRule>
  </conditionalFormatting>
  <conditionalFormatting sqref="K10">
    <cfRule type="cellIs" dxfId="681" priority="129" operator="notEqual">
      <formula>G10</formula>
    </cfRule>
    <cfRule type="cellIs" dxfId="680" priority="130" operator="equal">
      <formula>G10</formula>
    </cfRule>
  </conditionalFormatting>
  <conditionalFormatting sqref="K11">
    <cfRule type="cellIs" dxfId="679" priority="127" operator="notEqual">
      <formula>G11</formula>
    </cfRule>
    <cfRule type="cellIs" dxfId="678" priority="128" operator="equal">
      <formula>G11</formula>
    </cfRule>
  </conditionalFormatting>
  <conditionalFormatting sqref="K12">
    <cfRule type="cellIs" dxfId="677" priority="125" operator="notEqual">
      <formula>G12</formula>
    </cfRule>
    <cfRule type="cellIs" dxfId="676" priority="126" operator="equal">
      <formula>G12</formula>
    </cfRule>
  </conditionalFormatting>
  <conditionalFormatting sqref="K13">
    <cfRule type="cellIs" dxfId="675" priority="123" operator="notEqual">
      <formula>G13</formula>
    </cfRule>
    <cfRule type="cellIs" dxfId="674" priority="124" operator="equal">
      <formula>G13</formula>
    </cfRule>
  </conditionalFormatting>
  <conditionalFormatting sqref="K14">
    <cfRule type="cellIs" dxfId="673" priority="121" operator="notEqual">
      <formula>G14</formula>
    </cfRule>
    <cfRule type="cellIs" dxfId="672" priority="122" operator="equal">
      <formula>G14</formula>
    </cfRule>
  </conditionalFormatting>
  <conditionalFormatting sqref="G76">
    <cfRule type="cellIs" dxfId="671" priority="11" operator="notEqual">
      <formula>$G$77</formula>
    </cfRule>
    <cfRule type="cellIs" dxfId="67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E85313AB-F588-4A4B-A749-DF72F084944E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9A39E929-0447-49AC-B4A8-D66434498A9F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1B05DF6F-DA65-450F-93B5-DC19D4C10F92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D91F482-1F12-467B-9CDA-ECB0B09920E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22B73722-127F-4AA1-9161-93F8D803AC4C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CEACF45-B84C-4CD6-86A6-9D81641F5A8F}">
            <xm:f>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Detail'!#REF!+'D:\Finance\Work\Reports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382A96C-769F-40C3-A87C-F03C2D2A4E08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2FE2B811-E958-44BF-B798-C0F694D654D0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82840637-3DD4-4891-8634-A81F8846F31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C58EA6D-F73D-4C27-93F5-F0EC1E0F31C6}">
            <xm:f>'D:\Finance\Work\Reports &amp; Surveys\Cost Analysis\Cost Analysis - 2012-2013\Received from Colleges\St Petersburg\Original\[23 St Petersburg 2012-13 CA2 SRS 10-16-2013.xlsx]CA2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3340657.21</v>
      </c>
      <c r="H8" s="10"/>
      <c r="I8" s="90">
        <v>1682828.79</v>
      </c>
      <c r="J8" s="90">
        <v>1657828.4200000002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1116</v>
      </c>
      <c r="H10" s="17" t="s">
        <v>230</v>
      </c>
      <c r="I10" s="91">
        <v>1116</v>
      </c>
      <c r="J10" s="91"/>
      <c r="K10" s="90">
        <v>1116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1034296.21</v>
      </c>
      <c r="H11" s="17" t="s">
        <v>230</v>
      </c>
      <c r="I11" s="91">
        <v>1034296.21</v>
      </c>
      <c r="J11" s="91"/>
      <c r="K11" s="90">
        <v>1034296.21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810283.75</v>
      </c>
      <c r="H13" s="17" t="s">
        <v>236</v>
      </c>
      <c r="I13" s="91">
        <v>163464.01999999999</v>
      </c>
      <c r="J13" s="91">
        <v>646819.73</v>
      </c>
      <c r="K13" s="90">
        <v>810283.75</v>
      </c>
      <c r="L13" s="80" t="s">
        <v>282</v>
      </c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465198.34</v>
      </c>
      <c r="H14" s="17" t="s">
        <v>231</v>
      </c>
      <c r="I14" s="91"/>
      <c r="J14" s="91">
        <v>465198.34</v>
      </c>
      <c r="K14" s="90">
        <v>465198.34</v>
      </c>
      <c r="L14" s="18" t="s">
        <v>283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91141.33</v>
      </c>
      <c r="H15" s="17" t="s">
        <v>231</v>
      </c>
      <c r="I15" s="91"/>
      <c r="J15" s="91">
        <v>91141.33</v>
      </c>
      <c r="K15" s="90">
        <v>91141.33</v>
      </c>
      <c r="L15" s="18" t="s">
        <v>256</v>
      </c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ht="15.75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440360.84</v>
      </c>
      <c r="H18" s="17" t="s">
        <v>231</v>
      </c>
      <c r="I18" s="91"/>
      <c r="J18" s="91">
        <v>440360.84</v>
      </c>
      <c r="K18" s="90">
        <v>440360.84</v>
      </c>
      <c r="L18" s="80" t="s">
        <v>284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483952.56</v>
      </c>
      <c r="H20" s="17" t="s">
        <v>230</v>
      </c>
      <c r="I20" s="91">
        <v>483952.56</v>
      </c>
      <c r="J20" s="91"/>
      <c r="K20" s="90">
        <v>483952.56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14308.18</v>
      </c>
      <c r="H21" s="17" t="s">
        <v>231</v>
      </c>
      <c r="I21" s="91"/>
      <c r="J21" s="91">
        <v>14308.18</v>
      </c>
      <c r="K21" s="90">
        <v>14308.18</v>
      </c>
      <c r="L21" s="18" t="s">
        <v>285</v>
      </c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ht="15.75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80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1902064.76</v>
      </c>
      <c r="H25" s="10"/>
      <c r="I25" s="90">
        <v>775883.84</v>
      </c>
      <c r="J25" s="90">
        <v>1126180.92</v>
      </c>
      <c r="K25" s="90"/>
      <c r="L25" s="15"/>
    </row>
    <row r="26" spans="1:12" ht="30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1902064.76</v>
      </c>
      <c r="H26" s="17" t="s">
        <v>236</v>
      </c>
      <c r="I26" s="91">
        <v>775883.84</v>
      </c>
      <c r="J26" s="91">
        <v>1126180.92</v>
      </c>
      <c r="K26" s="90">
        <v>1902064.7599999998</v>
      </c>
      <c r="L26" s="18" t="s">
        <v>286</v>
      </c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/>
      <c r="H33" s="17"/>
      <c r="I33" s="91"/>
      <c r="J33" s="91"/>
      <c r="K33" s="90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6654867.419999999</v>
      </c>
      <c r="H42" s="10"/>
      <c r="I42" s="90">
        <v>4087023.78</v>
      </c>
      <c r="J42" s="90">
        <v>2567843.6399999997</v>
      </c>
      <c r="K42" s="90"/>
      <c r="L42" s="15"/>
    </row>
    <row r="43" spans="1:12" ht="30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3932880.26</v>
      </c>
      <c r="H43" s="17" t="s">
        <v>236</v>
      </c>
      <c r="I43" s="91">
        <v>2917981.9</v>
      </c>
      <c r="J43" s="91">
        <v>1014898.36</v>
      </c>
      <c r="K43" s="90">
        <v>3932880.26</v>
      </c>
      <c r="L43" s="80" t="s">
        <v>311</v>
      </c>
    </row>
    <row r="44" spans="1:12" ht="30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308195.31</v>
      </c>
      <c r="H44" s="17" t="s">
        <v>236</v>
      </c>
      <c r="I44" s="91">
        <v>15409.77</v>
      </c>
      <c r="J44" s="91">
        <v>292785.53999999998</v>
      </c>
      <c r="K44" s="90">
        <v>308195.31</v>
      </c>
      <c r="L44" s="80" t="s">
        <v>311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ht="30.75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23783.14</v>
      </c>
      <c r="H46" s="17" t="s">
        <v>236</v>
      </c>
      <c r="I46" s="91">
        <v>1189.1600000000001</v>
      </c>
      <c r="J46" s="91">
        <v>22593.98</v>
      </c>
      <c r="K46" s="90">
        <v>23783.14</v>
      </c>
      <c r="L46" s="80" t="s">
        <v>311</v>
      </c>
    </row>
    <row r="47" spans="1:12" ht="30.75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811778.42</v>
      </c>
      <c r="H47" s="17" t="s">
        <v>236</v>
      </c>
      <c r="I47" s="91">
        <v>808161.26</v>
      </c>
      <c r="J47" s="91">
        <v>3617.16</v>
      </c>
      <c r="K47" s="90">
        <v>811778.42</v>
      </c>
      <c r="L47" s="80" t="s">
        <v>287</v>
      </c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ht="15.75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198214.71</v>
      </c>
      <c r="H49" s="81" t="s">
        <v>230</v>
      </c>
      <c r="I49" s="91">
        <v>198214.71</v>
      </c>
      <c r="J49" s="91"/>
      <c r="K49" s="90">
        <v>198214.71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ht="15.75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327910.08</v>
      </c>
      <c r="H54" s="17" t="s">
        <v>231</v>
      </c>
      <c r="I54" s="91"/>
      <c r="J54" s="91">
        <v>327910.08</v>
      </c>
      <c r="K54" s="90">
        <v>327910.08</v>
      </c>
      <c r="L54" s="80" t="s">
        <v>288</v>
      </c>
    </row>
    <row r="55" spans="1:12" ht="15.75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353724.27</v>
      </c>
      <c r="H55" s="17" t="s">
        <v>231</v>
      </c>
      <c r="I55" s="91"/>
      <c r="J55" s="91">
        <v>353724.27</v>
      </c>
      <c r="K55" s="90">
        <v>353724.27</v>
      </c>
      <c r="L55" s="80" t="s">
        <v>288</v>
      </c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/>
      <c r="H59" s="17"/>
      <c r="I59" s="91"/>
      <c r="J59" s="91"/>
      <c r="K59" s="90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56.1</v>
      </c>
      <c r="H60" s="17" t="s">
        <v>230</v>
      </c>
      <c r="I60" s="91">
        <v>56.1</v>
      </c>
      <c r="J60" s="91"/>
      <c r="K60" s="90">
        <v>56.1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146010.88</v>
      </c>
      <c r="H61" s="17" t="s">
        <v>230</v>
      </c>
      <c r="I61" s="91">
        <v>146010.88</v>
      </c>
      <c r="J61" s="91"/>
      <c r="K61" s="90">
        <v>146010.88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552314.25</v>
      </c>
      <c r="H62" s="17" t="s">
        <v>231</v>
      </c>
      <c r="I62" s="91"/>
      <c r="J62" s="91">
        <v>552314.25</v>
      </c>
      <c r="K62" s="90">
        <v>552314.25</v>
      </c>
      <c r="L62" s="80" t="s">
        <v>289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247119.92</v>
      </c>
      <c r="H66" s="10"/>
      <c r="I66" s="90">
        <v>0</v>
      </c>
      <c r="J66" s="90">
        <v>247119.92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247119.92</v>
      </c>
      <c r="H69" s="17" t="s">
        <v>231</v>
      </c>
      <c r="I69" s="91"/>
      <c r="J69" s="91">
        <v>247119.92</v>
      </c>
      <c r="K69" s="90">
        <v>247119.92</v>
      </c>
      <c r="L69" s="18" t="s">
        <v>290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2330444.5499999998</v>
      </c>
      <c r="H70" s="10"/>
      <c r="I70" s="90">
        <v>981678.3</v>
      </c>
      <c r="J70" s="90">
        <v>1348766.25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1112805.08</v>
      </c>
      <c r="H72" s="17" t="s">
        <v>236</v>
      </c>
      <c r="I72" s="91">
        <v>981678.3</v>
      </c>
      <c r="J72" s="91">
        <v>131126.78</v>
      </c>
      <c r="K72" s="90">
        <v>1112805.08</v>
      </c>
      <c r="L72" s="80" t="s">
        <v>291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1217639.47</v>
      </c>
      <c r="H73" s="17" t="s">
        <v>231</v>
      </c>
      <c r="I73" s="91"/>
      <c r="J73" s="91">
        <v>1217639.47</v>
      </c>
      <c r="K73" s="90">
        <v>1217639.47</v>
      </c>
      <c r="L73" s="18" t="s">
        <v>292</v>
      </c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14475153.859999999</v>
      </c>
      <c r="H76" s="26"/>
      <c r="I76" s="94">
        <v>7527414.71</v>
      </c>
      <c r="J76" s="94">
        <v>6947739.1499999994</v>
      </c>
      <c r="K76" s="90">
        <v>14475153.859999999</v>
      </c>
      <c r="L76" s="27"/>
    </row>
    <row r="77" spans="1:12" ht="15.75" x14ac:dyDescent="0.25">
      <c r="F77" s="83" t="s">
        <v>200</v>
      </c>
      <c r="G77" s="95">
        <v>14475153.860000001</v>
      </c>
      <c r="H77" s="14"/>
      <c r="I77" s="85">
        <v>0.52002312257287464</v>
      </c>
      <c r="J77" s="85">
        <v>0.4799768774271253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79957611.806476042</v>
      </c>
      <c r="J83" s="87">
        <v>9.4142565541087464E-2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659" priority="119" operator="notEqual">
      <formula>G15</formula>
    </cfRule>
    <cfRule type="cellIs" dxfId="658" priority="120" operator="equal">
      <formula>G15</formula>
    </cfRule>
  </conditionalFormatting>
  <conditionalFormatting sqref="K16">
    <cfRule type="cellIs" dxfId="657" priority="117" operator="notEqual">
      <formula>G16</formula>
    </cfRule>
    <cfRule type="cellIs" dxfId="656" priority="118" operator="equal">
      <formula>G16</formula>
    </cfRule>
  </conditionalFormatting>
  <conditionalFormatting sqref="K17">
    <cfRule type="cellIs" dxfId="655" priority="115" operator="notEqual">
      <formula>G17</formula>
    </cfRule>
    <cfRule type="cellIs" dxfId="654" priority="116" operator="equal">
      <formula>G17</formula>
    </cfRule>
  </conditionalFormatting>
  <conditionalFormatting sqref="K18">
    <cfRule type="cellIs" dxfId="653" priority="113" operator="notEqual">
      <formula>G18</formula>
    </cfRule>
    <cfRule type="cellIs" dxfId="652" priority="114" operator="equal">
      <formula>G18</formula>
    </cfRule>
  </conditionalFormatting>
  <conditionalFormatting sqref="K19">
    <cfRule type="cellIs" dxfId="651" priority="111" operator="notEqual">
      <formula>G19</formula>
    </cfRule>
    <cfRule type="cellIs" dxfId="650" priority="112" operator="equal">
      <formula>G19</formula>
    </cfRule>
  </conditionalFormatting>
  <conditionalFormatting sqref="K20">
    <cfRule type="cellIs" dxfId="649" priority="109" operator="notEqual">
      <formula>G20</formula>
    </cfRule>
    <cfRule type="cellIs" dxfId="648" priority="110" operator="equal">
      <formula>G20</formula>
    </cfRule>
  </conditionalFormatting>
  <conditionalFormatting sqref="K21">
    <cfRule type="cellIs" dxfId="647" priority="107" operator="notEqual">
      <formula>G21</formula>
    </cfRule>
    <cfRule type="cellIs" dxfId="646" priority="108" operator="equal">
      <formula>G21</formula>
    </cfRule>
  </conditionalFormatting>
  <conditionalFormatting sqref="K22">
    <cfRule type="cellIs" dxfId="645" priority="105" operator="notEqual">
      <formula>G22</formula>
    </cfRule>
    <cfRule type="cellIs" dxfId="644" priority="106" operator="equal">
      <formula>G22</formula>
    </cfRule>
  </conditionalFormatting>
  <conditionalFormatting sqref="K23">
    <cfRule type="cellIs" dxfId="643" priority="103" operator="notEqual">
      <formula>G23</formula>
    </cfRule>
    <cfRule type="cellIs" dxfId="642" priority="104" operator="equal">
      <formula>G23</formula>
    </cfRule>
  </conditionalFormatting>
  <conditionalFormatting sqref="K24">
    <cfRule type="cellIs" dxfId="641" priority="101" operator="notEqual">
      <formula>G24</formula>
    </cfRule>
    <cfRule type="cellIs" dxfId="640" priority="102" operator="equal">
      <formula>G24</formula>
    </cfRule>
  </conditionalFormatting>
  <conditionalFormatting sqref="K26">
    <cfRule type="cellIs" dxfId="639" priority="99" operator="notEqual">
      <formula>G26</formula>
    </cfRule>
    <cfRule type="cellIs" dxfId="638" priority="100" operator="equal">
      <formula>G26</formula>
    </cfRule>
  </conditionalFormatting>
  <conditionalFormatting sqref="K27">
    <cfRule type="cellIs" dxfId="637" priority="97" operator="notEqual">
      <formula>G27</formula>
    </cfRule>
    <cfRule type="cellIs" dxfId="636" priority="98" operator="equal">
      <formula>G27</formula>
    </cfRule>
  </conditionalFormatting>
  <conditionalFormatting sqref="K28">
    <cfRule type="cellIs" dxfId="635" priority="95" operator="notEqual">
      <formula>G28</formula>
    </cfRule>
    <cfRule type="cellIs" dxfId="634" priority="96" operator="equal">
      <formula>G28</formula>
    </cfRule>
  </conditionalFormatting>
  <conditionalFormatting sqref="K29">
    <cfRule type="cellIs" dxfId="633" priority="93" operator="notEqual">
      <formula>G29</formula>
    </cfRule>
    <cfRule type="cellIs" dxfId="632" priority="94" operator="equal">
      <formula>G29</formula>
    </cfRule>
  </conditionalFormatting>
  <conditionalFormatting sqref="K30">
    <cfRule type="cellIs" dxfId="631" priority="91" operator="notEqual">
      <formula>G30</formula>
    </cfRule>
    <cfRule type="cellIs" dxfId="630" priority="92" operator="equal">
      <formula>G30</formula>
    </cfRule>
  </conditionalFormatting>
  <conditionalFormatting sqref="K31">
    <cfRule type="cellIs" dxfId="629" priority="89" operator="notEqual">
      <formula>G31</formula>
    </cfRule>
    <cfRule type="cellIs" dxfId="628" priority="90" operator="equal">
      <formula>G31</formula>
    </cfRule>
  </conditionalFormatting>
  <conditionalFormatting sqref="K32">
    <cfRule type="cellIs" dxfId="627" priority="87" operator="notEqual">
      <formula>G32</formula>
    </cfRule>
    <cfRule type="cellIs" dxfId="626" priority="88" operator="equal">
      <formula>G32</formula>
    </cfRule>
  </conditionalFormatting>
  <conditionalFormatting sqref="K33">
    <cfRule type="cellIs" dxfId="625" priority="85" operator="notEqual">
      <formula>G33</formula>
    </cfRule>
    <cfRule type="cellIs" dxfId="624" priority="86" operator="equal">
      <formula>G33</formula>
    </cfRule>
  </conditionalFormatting>
  <conditionalFormatting sqref="K34">
    <cfRule type="cellIs" dxfId="623" priority="83" operator="notEqual">
      <formula>G34</formula>
    </cfRule>
    <cfRule type="cellIs" dxfId="622" priority="84" operator="equal">
      <formula>G34</formula>
    </cfRule>
  </conditionalFormatting>
  <conditionalFormatting sqref="K35">
    <cfRule type="cellIs" dxfId="621" priority="81" operator="notEqual">
      <formula>G35</formula>
    </cfRule>
    <cfRule type="cellIs" dxfId="620" priority="82" operator="equal">
      <formula>G35</formula>
    </cfRule>
  </conditionalFormatting>
  <conditionalFormatting sqref="K36">
    <cfRule type="cellIs" dxfId="619" priority="79" operator="notEqual">
      <formula>G36</formula>
    </cfRule>
    <cfRule type="cellIs" dxfId="618" priority="80" operator="equal">
      <formula>G36</formula>
    </cfRule>
  </conditionalFormatting>
  <conditionalFormatting sqref="K37">
    <cfRule type="cellIs" dxfId="617" priority="77" operator="notEqual">
      <formula>G37</formula>
    </cfRule>
    <cfRule type="cellIs" dxfId="616" priority="78" operator="equal">
      <formula>G37</formula>
    </cfRule>
  </conditionalFormatting>
  <conditionalFormatting sqref="K38">
    <cfRule type="cellIs" dxfId="615" priority="75" operator="notEqual">
      <formula>G38</formula>
    </cfRule>
    <cfRule type="cellIs" dxfId="614" priority="76" operator="equal">
      <formula>G38</formula>
    </cfRule>
  </conditionalFormatting>
  <conditionalFormatting sqref="K39">
    <cfRule type="cellIs" dxfId="613" priority="73" operator="notEqual">
      <formula>G39</formula>
    </cfRule>
    <cfRule type="cellIs" dxfId="612" priority="74" operator="equal">
      <formula>G39</formula>
    </cfRule>
  </conditionalFormatting>
  <conditionalFormatting sqref="K40">
    <cfRule type="cellIs" dxfId="611" priority="71" operator="notEqual">
      <formula>G40</formula>
    </cfRule>
    <cfRule type="cellIs" dxfId="610" priority="72" operator="equal">
      <formula>G40</formula>
    </cfRule>
  </conditionalFormatting>
  <conditionalFormatting sqref="K41">
    <cfRule type="cellIs" dxfId="609" priority="69" operator="notEqual">
      <formula>G41</formula>
    </cfRule>
    <cfRule type="cellIs" dxfId="608" priority="70" operator="equal">
      <formula>G41</formula>
    </cfRule>
  </conditionalFormatting>
  <conditionalFormatting sqref="K43">
    <cfRule type="cellIs" dxfId="607" priority="67" operator="notEqual">
      <formula>G43</formula>
    </cfRule>
    <cfRule type="cellIs" dxfId="606" priority="68" operator="equal">
      <formula>G43</formula>
    </cfRule>
  </conditionalFormatting>
  <conditionalFormatting sqref="K44">
    <cfRule type="cellIs" dxfId="605" priority="65" operator="notEqual">
      <formula>G44</formula>
    </cfRule>
    <cfRule type="cellIs" dxfId="604" priority="66" operator="equal">
      <formula>G44</formula>
    </cfRule>
  </conditionalFormatting>
  <conditionalFormatting sqref="K45">
    <cfRule type="cellIs" dxfId="603" priority="63" operator="notEqual">
      <formula>G45</formula>
    </cfRule>
    <cfRule type="cellIs" dxfId="602" priority="64" operator="equal">
      <formula>G45</formula>
    </cfRule>
  </conditionalFormatting>
  <conditionalFormatting sqref="K46">
    <cfRule type="cellIs" dxfId="601" priority="61" operator="notEqual">
      <formula>G46</formula>
    </cfRule>
    <cfRule type="cellIs" dxfId="600" priority="62" operator="equal">
      <formula>G46</formula>
    </cfRule>
  </conditionalFormatting>
  <conditionalFormatting sqref="K47">
    <cfRule type="cellIs" dxfId="599" priority="59" operator="notEqual">
      <formula>G47</formula>
    </cfRule>
    <cfRule type="cellIs" dxfId="598" priority="60" operator="equal">
      <formula>G47</formula>
    </cfRule>
  </conditionalFormatting>
  <conditionalFormatting sqref="K48">
    <cfRule type="cellIs" dxfId="597" priority="57" operator="notEqual">
      <formula>G48</formula>
    </cfRule>
    <cfRule type="cellIs" dxfId="596" priority="58" operator="equal">
      <formula>G48</formula>
    </cfRule>
  </conditionalFormatting>
  <conditionalFormatting sqref="K49">
    <cfRule type="cellIs" dxfId="595" priority="55" operator="notEqual">
      <formula>G49</formula>
    </cfRule>
    <cfRule type="cellIs" dxfId="594" priority="56" operator="equal">
      <formula>G49</formula>
    </cfRule>
  </conditionalFormatting>
  <conditionalFormatting sqref="K50">
    <cfRule type="cellIs" dxfId="593" priority="53" operator="notEqual">
      <formula>G50</formula>
    </cfRule>
    <cfRule type="cellIs" dxfId="592" priority="54" operator="equal">
      <formula>G50</formula>
    </cfRule>
  </conditionalFormatting>
  <conditionalFormatting sqref="K51">
    <cfRule type="cellIs" dxfId="591" priority="51" operator="notEqual">
      <formula>G51</formula>
    </cfRule>
    <cfRule type="cellIs" dxfId="590" priority="52" operator="equal">
      <formula>G51</formula>
    </cfRule>
  </conditionalFormatting>
  <conditionalFormatting sqref="K52">
    <cfRule type="cellIs" dxfId="589" priority="49" operator="notEqual">
      <formula>G52</formula>
    </cfRule>
    <cfRule type="cellIs" dxfId="588" priority="50" operator="equal">
      <formula>G52</formula>
    </cfRule>
  </conditionalFormatting>
  <conditionalFormatting sqref="K53">
    <cfRule type="cellIs" dxfId="587" priority="47" operator="notEqual">
      <formula>G53</formula>
    </cfRule>
    <cfRule type="cellIs" dxfId="586" priority="48" operator="equal">
      <formula>G53</formula>
    </cfRule>
  </conditionalFormatting>
  <conditionalFormatting sqref="K54">
    <cfRule type="cellIs" dxfId="585" priority="45" operator="notEqual">
      <formula>G54</formula>
    </cfRule>
    <cfRule type="cellIs" dxfId="584" priority="46" operator="equal">
      <formula>G54</formula>
    </cfRule>
  </conditionalFormatting>
  <conditionalFormatting sqref="K55">
    <cfRule type="cellIs" dxfId="583" priority="43" operator="notEqual">
      <formula>G55</formula>
    </cfRule>
    <cfRule type="cellIs" dxfId="582" priority="44" operator="equal">
      <formula>G55</formula>
    </cfRule>
  </conditionalFormatting>
  <conditionalFormatting sqref="K56">
    <cfRule type="cellIs" dxfId="581" priority="41" operator="notEqual">
      <formula>G56</formula>
    </cfRule>
    <cfRule type="cellIs" dxfId="580" priority="42" operator="equal">
      <formula>G56</formula>
    </cfRule>
  </conditionalFormatting>
  <conditionalFormatting sqref="K57">
    <cfRule type="cellIs" dxfId="579" priority="39" operator="notEqual">
      <formula>G57</formula>
    </cfRule>
    <cfRule type="cellIs" dxfId="578" priority="40" operator="equal">
      <formula>G57</formula>
    </cfRule>
  </conditionalFormatting>
  <conditionalFormatting sqref="K58">
    <cfRule type="cellIs" dxfId="577" priority="37" operator="notEqual">
      <formula>G58</formula>
    </cfRule>
    <cfRule type="cellIs" dxfId="576" priority="38" operator="equal">
      <formula>G58</formula>
    </cfRule>
  </conditionalFormatting>
  <conditionalFormatting sqref="K59">
    <cfRule type="cellIs" dxfId="575" priority="35" operator="notEqual">
      <formula>G59</formula>
    </cfRule>
    <cfRule type="cellIs" dxfId="574" priority="36" operator="equal">
      <formula>G59</formula>
    </cfRule>
  </conditionalFormatting>
  <conditionalFormatting sqref="K60">
    <cfRule type="cellIs" dxfId="573" priority="33" operator="notEqual">
      <formula>G60</formula>
    </cfRule>
    <cfRule type="cellIs" dxfId="572" priority="34" operator="equal">
      <formula>G60</formula>
    </cfRule>
  </conditionalFormatting>
  <conditionalFormatting sqref="K61">
    <cfRule type="cellIs" dxfId="571" priority="31" operator="notEqual">
      <formula>G61</formula>
    </cfRule>
    <cfRule type="cellIs" dxfId="570" priority="32" operator="equal">
      <formula>G61</formula>
    </cfRule>
  </conditionalFormatting>
  <conditionalFormatting sqref="K62">
    <cfRule type="cellIs" dxfId="569" priority="29" operator="notEqual">
      <formula>G62</formula>
    </cfRule>
    <cfRule type="cellIs" dxfId="568" priority="30" operator="equal">
      <formula>G62</formula>
    </cfRule>
  </conditionalFormatting>
  <conditionalFormatting sqref="K63">
    <cfRule type="cellIs" dxfId="567" priority="27" operator="notEqual">
      <formula>G63</formula>
    </cfRule>
    <cfRule type="cellIs" dxfId="566" priority="28" operator="equal">
      <formula>G63</formula>
    </cfRule>
  </conditionalFormatting>
  <conditionalFormatting sqref="K67">
    <cfRule type="cellIs" dxfId="565" priority="25" operator="notEqual">
      <formula>G67</formula>
    </cfRule>
    <cfRule type="cellIs" dxfId="564" priority="26" operator="equal">
      <formula>G67</formula>
    </cfRule>
  </conditionalFormatting>
  <conditionalFormatting sqref="K68">
    <cfRule type="cellIs" dxfId="563" priority="23" operator="notEqual">
      <formula>G68</formula>
    </cfRule>
    <cfRule type="cellIs" dxfId="562" priority="24" operator="equal">
      <formula>G68</formula>
    </cfRule>
  </conditionalFormatting>
  <conditionalFormatting sqref="K69">
    <cfRule type="cellIs" dxfId="561" priority="21" operator="notEqual">
      <formula>G69</formula>
    </cfRule>
    <cfRule type="cellIs" dxfId="560" priority="22" operator="equal">
      <formula>G69</formula>
    </cfRule>
  </conditionalFormatting>
  <conditionalFormatting sqref="K71">
    <cfRule type="cellIs" dxfId="559" priority="19" operator="notEqual">
      <formula>G71</formula>
    </cfRule>
    <cfRule type="cellIs" dxfId="558" priority="20" operator="equal">
      <formula>G71</formula>
    </cfRule>
  </conditionalFormatting>
  <conditionalFormatting sqref="K72">
    <cfRule type="cellIs" dxfId="557" priority="17" operator="notEqual">
      <formula>G72</formula>
    </cfRule>
    <cfRule type="cellIs" dxfId="556" priority="18" operator="equal">
      <formula>G72</formula>
    </cfRule>
  </conditionalFormatting>
  <conditionalFormatting sqref="K73">
    <cfRule type="cellIs" dxfId="555" priority="15" operator="notEqual">
      <formula>G73</formula>
    </cfRule>
    <cfRule type="cellIs" dxfId="554" priority="16" operator="equal">
      <formula>G73</formula>
    </cfRule>
  </conditionalFormatting>
  <conditionalFormatting sqref="K76">
    <cfRule type="cellIs" dxfId="553" priority="13" operator="notEqual">
      <formula>G76</formula>
    </cfRule>
    <cfRule type="cellIs" dxfId="552" priority="14" operator="equal">
      <formula>G76</formula>
    </cfRule>
  </conditionalFormatting>
  <conditionalFormatting sqref="K9">
    <cfRule type="cellIs" dxfId="551" priority="131" operator="notEqual">
      <formula>G9</formula>
    </cfRule>
    <cfRule type="cellIs" dxfId="550" priority="132" operator="equal">
      <formula>G9</formula>
    </cfRule>
  </conditionalFormatting>
  <conditionalFormatting sqref="K10">
    <cfRule type="cellIs" dxfId="549" priority="129" operator="notEqual">
      <formula>G10</formula>
    </cfRule>
    <cfRule type="cellIs" dxfId="548" priority="130" operator="equal">
      <formula>G10</formula>
    </cfRule>
  </conditionalFormatting>
  <conditionalFormatting sqref="K11">
    <cfRule type="cellIs" dxfId="547" priority="127" operator="notEqual">
      <formula>G11</formula>
    </cfRule>
    <cfRule type="cellIs" dxfId="546" priority="128" operator="equal">
      <formula>G11</formula>
    </cfRule>
  </conditionalFormatting>
  <conditionalFormatting sqref="K12">
    <cfRule type="cellIs" dxfId="545" priority="125" operator="notEqual">
      <formula>G12</formula>
    </cfRule>
    <cfRule type="cellIs" dxfId="544" priority="126" operator="equal">
      <formula>G12</formula>
    </cfRule>
  </conditionalFormatting>
  <conditionalFormatting sqref="K13">
    <cfRule type="cellIs" dxfId="543" priority="123" operator="notEqual">
      <formula>G13</formula>
    </cfRule>
    <cfRule type="cellIs" dxfId="542" priority="124" operator="equal">
      <formula>G13</formula>
    </cfRule>
  </conditionalFormatting>
  <conditionalFormatting sqref="K14">
    <cfRule type="cellIs" dxfId="541" priority="121" operator="notEqual">
      <formula>G14</formula>
    </cfRule>
    <cfRule type="cellIs" dxfId="540" priority="122" operator="equal">
      <formula>G14</formula>
    </cfRule>
  </conditionalFormatting>
  <conditionalFormatting sqref="G76">
    <cfRule type="cellIs" dxfId="539" priority="11" operator="notEqual">
      <formula>$G$77</formula>
    </cfRule>
    <cfRule type="cellIs" dxfId="538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5377C37A-7642-4DE1-A73F-93C8CD0344F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388049F9-B2C5-49CB-9576-10B141542AC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48242128-65EA-4268-A98C-8E77C4F84A2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88D0CF48-133C-4FED-A92B-379BE9FE51E3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9EB1508-5752-4F53-854E-2F103C98FB41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07690D-89DD-4FB1-A64B-4140299B7279}">
            <xm:f>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Detail'!#REF!+'D:\Finance\Work\Reports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56885DE4-30A3-4813-8FD0-2C8C4DA03F4C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87ADECD-D0EA-4085-BAE9-ED947EE83C9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B96AC7A7-6642-48CF-BAAE-EC9C54CFA1D1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ADB8C54-597F-4B92-A7A8-32F89777CE3E}">
            <xm:f>'D:\Finance\Work\Reports &amp; Surveys\Cost Analysis\Cost Analysis - 2012-2013\Received from Colleges\Santa Fe\Original\[24 Santa Fe 2012-13 CA2 SRS 10-7-13.xlsx]CA2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169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3282724.94</v>
      </c>
      <c r="H8" s="10"/>
      <c r="I8" s="90">
        <v>2697748.33</v>
      </c>
      <c r="J8" s="90">
        <v>584976.61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/>
      <c r="H10" s="17"/>
      <c r="I10" s="91"/>
      <c r="J10" s="91"/>
      <c r="K10" s="90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895670.09</v>
      </c>
      <c r="H11" s="17" t="s">
        <v>15</v>
      </c>
      <c r="I11" s="91">
        <v>895670.09</v>
      </c>
      <c r="J11" s="91"/>
      <c r="K11" s="90">
        <v>895670.09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>
        <v>166506.9</v>
      </c>
      <c r="H12" s="17" t="s">
        <v>15</v>
      </c>
      <c r="I12" s="91">
        <v>166506.9</v>
      </c>
      <c r="J12" s="91"/>
      <c r="K12" s="90">
        <v>166506.9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939995.14999999991</v>
      </c>
      <c r="H13" s="17" t="s">
        <v>15</v>
      </c>
      <c r="I13" s="91">
        <v>939995.14999999991</v>
      </c>
      <c r="J13" s="91"/>
      <c r="K13" s="90">
        <v>939995.14999999991</v>
      </c>
      <c r="L13" s="80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0</v>
      </c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162912.13</v>
      </c>
      <c r="H15" s="17" t="s">
        <v>15</v>
      </c>
      <c r="I15" s="91">
        <v>162912.13</v>
      </c>
      <c r="J15" s="91"/>
      <c r="K15" s="90">
        <v>162912.13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0</v>
      </c>
      <c r="H16" s="17"/>
      <c r="I16" s="91">
        <v>0</v>
      </c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>
        <v>4517.17</v>
      </c>
      <c r="H17" s="17" t="s">
        <v>24</v>
      </c>
      <c r="I17" s="91"/>
      <c r="J17" s="91">
        <v>4517.17</v>
      </c>
      <c r="K17" s="90">
        <v>4517.17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580459.43999999994</v>
      </c>
      <c r="H18" s="17" t="s">
        <v>24</v>
      </c>
      <c r="I18" s="91"/>
      <c r="J18" s="91">
        <v>580459.43999999994</v>
      </c>
      <c r="K18" s="90">
        <v>580459.43999999994</v>
      </c>
      <c r="L18" s="18"/>
    </row>
    <row r="19" spans="1:12" ht="15.75" x14ac:dyDescent="0.25">
      <c r="A19" s="9"/>
      <c r="B19" s="10"/>
      <c r="C19" s="11" t="s">
        <v>35</v>
      </c>
      <c r="D19" s="14"/>
      <c r="E19" s="11"/>
      <c r="F19" s="10" t="s">
        <v>36</v>
      </c>
      <c r="G19" s="92">
        <v>3644</v>
      </c>
      <c r="H19" s="17" t="s">
        <v>15</v>
      </c>
      <c r="I19" s="92">
        <v>3644</v>
      </c>
      <c r="J19" s="92"/>
      <c r="K19" s="90">
        <v>3644</v>
      </c>
      <c r="L19" s="80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529020.06000000006</v>
      </c>
      <c r="H20" s="17" t="s">
        <v>15</v>
      </c>
      <c r="I20" s="91">
        <v>529020.06000000006</v>
      </c>
      <c r="J20" s="91"/>
      <c r="K20" s="90">
        <v>529020.06000000006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>
        <v>0</v>
      </c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0</v>
      </c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0</v>
      </c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>
        <v>0</v>
      </c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3066339.73</v>
      </c>
      <c r="H25" s="10"/>
      <c r="I25" s="90">
        <v>1654110.19</v>
      </c>
      <c r="J25" s="90">
        <v>1412229.54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>
        <v>642.29</v>
      </c>
      <c r="H26" s="17" t="s">
        <v>15</v>
      </c>
      <c r="I26" s="91">
        <v>642.29</v>
      </c>
      <c r="J26" s="91">
        <v>0</v>
      </c>
      <c r="K26" s="90">
        <v>642.29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0</v>
      </c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252229.3</v>
      </c>
      <c r="H28" s="17" t="s">
        <v>15</v>
      </c>
      <c r="I28" s="91">
        <v>252229.3</v>
      </c>
      <c r="J28" s="91"/>
      <c r="K28" s="90">
        <v>252229.3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92714.38</v>
      </c>
      <c r="H29" s="17" t="s">
        <v>15</v>
      </c>
      <c r="I29" s="91">
        <v>92714.38</v>
      </c>
      <c r="J29" s="91"/>
      <c r="K29" s="90">
        <v>92714.38</v>
      </c>
      <c r="L29" s="18"/>
    </row>
    <row r="30" spans="1:12" ht="15.75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455608.32000000001</v>
      </c>
      <c r="H30" s="17" t="s">
        <v>59</v>
      </c>
      <c r="I30" s="91">
        <v>56750.330000000016</v>
      </c>
      <c r="J30" s="91">
        <v>398857.99</v>
      </c>
      <c r="K30" s="90">
        <v>455608.32000000001</v>
      </c>
      <c r="L30" s="80" t="s">
        <v>312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388995.54</v>
      </c>
      <c r="H31" s="17" t="s">
        <v>15</v>
      </c>
      <c r="I31" s="91">
        <v>388995.54</v>
      </c>
      <c r="J31" s="91"/>
      <c r="K31" s="90">
        <v>388995.54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534762.81999999995</v>
      </c>
      <c r="H32" s="17" t="s">
        <v>24</v>
      </c>
      <c r="I32" s="91"/>
      <c r="J32" s="91">
        <v>534762.81999999995</v>
      </c>
      <c r="K32" s="90">
        <v>534762.81999999995</v>
      </c>
      <c r="L32" s="18" t="s">
        <v>227</v>
      </c>
    </row>
    <row r="33" spans="1:12" ht="15.75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316771.59000000003</v>
      </c>
      <c r="H33" s="17" t="s">
        <v>24</v>
      </c>
      <c r="I33" s="91"/>
      <c r="J33" s="91">
        <v>316771.59000000003</v>
      </c>
      <c r="K33" s="90">
        <v>316771.59000000003</v>
      </c>
      <c r="L33" s="80" t="s">
        <v>227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>
        <v>151743.07999999999</v>
      </c>
      <c r="H34" s="17" t="s">
        <v>15</v>
      </c>
      <c r="I34" s="91">
        <v>151743.07999999999</v>
      </c>
      <c r="J34" s="91"/>
      <c r="K34" s="90">
        <v>151743.07999999999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>
        <v>500138.15</v>
      </c>
      <c r="H35" s="17" t="s">
        <v>15</v>
      </c>
      <c r="I35" s="91">
        <v>500138.15</v>
      </c>
      <c r="J35" s="91"/>
      <c r="K35" s="90">
        <v>500138.15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>
        <v>0</v>
      </c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0</v>
      </c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>
        <v>0</v>
      </c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>
        <v>0</v>
      </c>
      <c r="H39" s="17"/>
      <c r="I39" s="91"/>
      <c r="J39" s="91"/>
      <c r="K39" s="90">
        <v>0</v>
      </c>
      <c r="L39" s="18"/>
    </row>
    <row r="40" spans="1:12" ht="15.75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161837.14000000001</v>
      </c>
      <c r="H40" s="17" t="s">
        <v>24</v>
      </c>
      <c r="I40" s="91"/>
      <c r="J40" s="91">
        <v>161837.14000000001</v>
      </c>
      <c r="K40" s="90">
        <v>161837.14000000001</v>
      </c>
      <c r="L40" s="80" t="s">
        <v>313</v>
      </c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210897.12</v>
      </c>
      <c r="H41" s="17" t="s">
        <v>15</v>
      </c>
      <c r="I41" s="91">
        <v>210897.12</v>
      </c>
      <c r="J41" s="91"/>
      <c r="K41" s="90">
        <v>210897.12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6408623.8500000015</v>
      </c>
      <c r="H42" s="10"/>
      <c r="I42" s="90">
        <v>1798656.42</v>
      </c>
      <c r="J42" s="90">
        <v>4609967.4300000006</v>
      </c>
      <c r="K42" s="90"/>
      <c r="L42" s="15"/>
    </row>
    <row r="43" spans="1:12" ht="15.75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2619799.4700000002</v>
      </c>
      <c r="H43" s="17" t="s">
        <v>24</v>
      </c>
      <c r="I43" s="91"/>
      <c r="J43" s="91">
        <v>2619799.4700000002</v>
      </c>
      <c r="K43" s="90">
        <v>2619799.4700000002</v>
      </c>
      <c r="L43" s="80" t="s">
        <v>314</v>
      </c>
    </row>
    <row r="44" spans="1:12" ht="15.75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540505.30000000005</v>
      </c>
      <c r="H44" s="17" t="s">
        <v>24</v>
      </c>
      <c r="I44" s="91"/>
      <c r="J44" s="91">
        <v>540505.30000000005</v>
      </c>
      <c r="K44" s="90">
        <v>540505.30000000005</v>
      </c>
      <c r="L44" s="80" t="s">
        <v>314</v>
      </c>
    </row>
    <row r="45" spans="1:12" ht="15.75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423208.62</v>
      </c>
      <c r="H45" s="17" t="s">
        <v>24</v>
      </c>
      <c r="I45" s="91"/>
      <c r="J45" s="91">
        <v>423208.62</v>
      </c>
      <c r="K45" s="90">
        <v>423208.62</v>
      </c>
      <c r="L45" s="80" t="s">
        <v>314</v>
      </c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>
        <v>0</v>
      </c>
      <c r="H46" s="17"/>
      <c r="I46" s="91"/>
      <c r="J46" s="91"/>
      <c r="K46" s="90">
        <v>0</v>
      </c>
      <c r="L46" s="18"/>
    </row>
    <row r="47" spans="1:12" ht="15.75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1505641.4</v>
      </c>
      <c r="H47" s="17" t="s">
        <v>59</v>
      </c>
      <c r="I47" s="91">
        <v>1483504.19</v>
      </c>
      <c r="J47" s="91">
        <v>22137.21</v>
      </c>
      <c r="K47" s="90">
        <v>1505641.4</v>
      </c>
      <c r="L47" s="80" t="s">
        <v>315</v>
      </c>
    </row>
    <row r="48" spans="1:12" ht="15.75" x14ac:dyDescent="0.25">
      <c r="A48" s="10"/>
      <c r="B48" s="10"/>
      <c r="C48" s="11" t="s">
        <v>94</v>
      </c>
      <c r="D48" s="10"/>
      <c r="E48" s="10"/>
      <c r="F48" s="10" t="s">
        <v>95</v>
      </c>
      <c r="G48" s="91">
        <v>0</v>
      </c>
      <c r="H48" s="17"/>
      <c r="I48" s="91"/>
      <c r="J48" s="91"/>
      <c r="K48" s="90">
        <v>0</v>
      </c>
      <c r="L48" s="80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202433.22</v>
      </c>
      <c r="H49" s="17" t="s">
        <v>15</v>
      </c>
      <c r="I49" s="91">
        <v>202433.22</v>
      </c>
      <c r="J49" s="91"/>
      <c r="K49" s="90">
        <v>202433.22</v>
      </c>
      <c r="L49" s="18"/>
    </row>
    <row r="50" spans="1:12" ht="15.75" x14ac:dyDescent="0.25">
      <c r="A50" s="10"/>
      <c r="B50" s="10"/>
      <c r="C50" s="11" t="s">
        <v>98</v>
      </c>
      <c r="D50" s="10"/>
      <c r="E50" s="10"/>
      <c r="F50" s="10" t="s">
        <v>99</v>
      </c>
      <c r="G50" s="91">
        <v>265507.44</v>
      </c>
      <c r="H50" s="17" t="s">
        <v>24</v>
      </c>
      <c r="I50" s="91"/>
      <c r="J50" s="91">
        <v>265507.44</v>
      </c>
      <c r="K50" s="90">
        <v>265507.44</v>
      </c>
      <c r="L50" s="80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>
        <v>0</v>
      </c>
      <c r="H51" s="17"/>
      <c r="I51" s="91"/>
      <c r="J51" s="91"/>
      <c r="K51" s="90">
        <v>0</v>
      </c>
      <c r="L51" s="18"/>
    </row>
    <row r="52" spans="1:12" ht="15.75" x14ac:dyDescent="0.25">
      <c r="A52" s="10"/>
      <c r="B52" s="10"/>
      <c r="C52" s="11" t="s">
        <v>102</v>
      </c>
      <c r="D52" s="10"/>
      <c r="E52" s="10"/>
      <c r="F52" s="10" t="s">
        <v>103</v>
      </c>
      <c r="G52" s="91">
        <v>20470.43</v>
      </c>
      <c r="H52" s="17" t="s">
        <v>24</v>
      </c>
      <c r="I52" s="91"/>
      <c r="J52" s="91">
        <v>20470.43</v>
      </c>
      <c r="K52" s="90">
        <v>20470.43</v>
      </c>
      <c r="L52" s="80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0</v>
      </c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0</v>
      </c>
      <c r="H54" s="17"/>
      <c r="I54" s="91"/>
      <c r="J54" s="91"/>
      <c r="K54" s="90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0</v>
      </c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>
        <v>0</v>
      </c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0</v>
      </c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>
        <v>0</v>
      </c>
      <c r="H58" s="17"/>
      <c r="I58" s="91"/>
      <c r="J58" s="91"/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0</v>
      </c>
      <c r="H59" s="17"/>
      <c r="I59" s="91"/>
      <c r="J59" s="91"/>
      <c r="K59" s="90">
        <v>0</v>
      </c>
      <c r="L59" s="80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9072.99</v>
      </c>
      <c r="H60" s="17" t="s">
        <v>24</v>
      </c>
      <c r="I60" s="91"/>
      <c r="J60" s="91">
        <v>9072.99</v>
      </c>
      <c r="K60" s="90">
        <v>9072.99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55846.5</v>
      </c>
      <c r="H61" s="17" t="s">
        <v>15</v>
      </c>
      <c r="I61" s="91">
        <v>55846.5</v>
      </c>
      <c r="J61" s="91"/>
      <c r="K61" s="90">
        <v>55846.5</v>
      </c>
      <c r="L61" s="18"/>
    </row>
    <row r="62" spans="1:12" ht="15.75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765486.45</v>
      </c>
      <c r="H62" s="17" t="s">
        <v>59</v>
      </c>
      <c r="I62" s="91">
        <v>56872.510000000009</v>
      </c>
      <c r="J62" s="91">
        <v>708613.94</v>
      </c>
      <c r="K62" s="90">
        <v>765486.45</v>
      </c>
      <c r="L62" s="80" t="s">
        <v>316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652.03</v>
      </c>
      <c r="H63" s="17" t="s">
        <v>24</v>
      </c>
      <c r="I63" s="91"/>
      <c r="J63" s="91">
        <v>652.03</v>
      </c>
      <c r="K63" s="90">
        <v>652.03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3270382.7299999995</v>
      </c>
      <c r="H70" s="10"/>
      <c r="I70" s="90">
        <v>1513854.5399999998</v>
      </c>
      <c r="J70" s="90">
        <v>1756528.19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2650119.7599999998</v>
      </c>
      <c r="H72" s="17" t="s">
        <v>59</v>
      </c>
      <c r="I72" s="91">
        <v>1513854.5399999998</v>
      </c>
      <c r="J72" s="91">
        <v>1136265.22</v>
      </c>
      <c r="K72" s="90">
        <v>2650119.7599999998</v>
      </c>
      <c r="L72" s="80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620262.97</v>
      </c>
      <c r="H73" s="17" t="s">
        <v>24</v>
      </c>
      <c r="I73" s="91">
        <v>0</v>
      </c>
      <c r="J73" s="91">
        <v>620262.97</v>
      </c>
      <c r="K73" s="90">
        <v>620262.97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16028071.25</v>
      </c>
      <c r="H76" s="26"/>
      <c r="I76" s="94">
        <v>7664369.4799999995</v>
      </c>
      <c r="J76" s="94">
        <v>8363701.7699999996</v>
      </c>
      <c r="K76" s="90">
        <v>16028071.25</v>
      </c>
      <c r="L76" s="27"/>
    </row>
    <row r="77" spans="1:12" ht="15.75" x14ac:dyDescent="0.25">
      <c r="F77" s="83" t="s">
        <v>200</v>
      </c>
      <c r="G77" s="95">
        <v>16028071.250000002</v>
      </c>
      <c r="H77" s="14"/>
      <c r="I77" s="85">
        <v>0.47818414083977817</v>
      </c>
      <c r="J77" s="85">
        <v>0.52181585916022177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80957118.067075938</v>
      </c>
      <c r="J83" s="87">
        <v>9.467196539345421E-2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527" priority="119" operator="notEqual">
      <formula>G15</formula>
    </cfRule>
    <cfRule type="cellIs" dxfId="526" priority="120" operator="equal">
      <formula>G15</formula>
    </cfRule>
  </conditionalFormatting>
  <conditionalFormatting sqref="K16">
    <cfRule type="cellIs" dxfId="525" priority="117" operator="notEqual">
      <formula>G16</formula>
    </cfRule>
    <cfRule type="cellIs" dxfId="524" priority="118" operator="equal">
      <formula>G16</formula>
    </cfRule>
  </conditionalFormatting>
  <conditionalFormatting sqref="K17">
    <cfRule type="cellIs" dxfId="523" priority="115" operator="notEqual">
      <formula>G17</formula>
    </cfRule>
    <cfRule type="cellIs" dxfId="522" priority="116" operator="equal">
      <formula>G17</formula>
    </cfRule>
  </conditionalFormatting>
  <conditionalFormatting sqref="K18">
    <cfRule type="cellIs" dxfId="521" priority="113" operator="notEqual">
      <formula>G18</formula>
    </cfRule>
    <cfRule type="cellIs" dxfId="520" priority="114" operator="equal">
      <formula>G18</formula>
    </cfRule>
  </conditionalFormatting>
  <conditionalFormatting sqref="K19">
    <cfRule type="cellIs" dxfId="519" priority="111" operator="notEqual">
      <formula>G19</formula>
    </cfRule>
    <cfRule type="cellIs" dxfId="518" priority="112" operator="equal">
      <formula>G19</formula>
    </cfRule>
  </conditionalFormatting>
  <conditionalFormatting sqref="K20">
    <cfRule type="cellIs" dxfId="517" priority="109" operator="notEqual">
      <formula>G20</formula>
    </cfRule>
    <cfRule type="cellIs" dxfId="516" priority="110" operator="equal">
      <formula>G20</formula>
    </cfRule>
  </conditionalFormatting>
  <conditionalFormatting sqref="K21">
    <cfRule type="cellIs" dxfId="515" priority="107" operator="notEqual">
      <formula>G21</formula>
    </cfRule>
    <cfRule type="cellIs" dxfId="514" priority="108" operator="equal">
      <formula>G21</formula>
    </cfRule>
  </conditionalFormatting>
  <conditionalFormatting sqref="K22">
    <cfRule type="cellIs" dxfId="513" priority="105" operator="notEqual">
      <formula>G22</formula>
    </cfRule>
    <cfRule type="cellIs" dxfId="512" priority="106" operator="equal">
      <formula>G22</formula>
    </cfRule>
  </conditionalFormatting>
  <conditionalFormatting sqref="K23">
    <cfRule type="cellIs" dxfId="511" priority="103" operator="notEqual">
      <formula>G23</formula>
    </cfRule>
    <cfRule type="cellIs" dxfId="510" priority="104" operator="equal">
      <formula>G23</formula>
    </cfRule>
  </conditionalFormatting>
  <conditionalFormatting sqref="K24">
    <cfRule type="cellIs" dxfId="509" priority="101" operator="notEqual">
      <formula>G24</formula>
    </cfRule>
    <cfRule type="cellIs" dxfId="508" priority="102" operator="equal">
      <formula>G24</formula>
    </cfRule>
  </conditionalFormatting>
  <conditionalFormatting sqref="K26">
    <cfRule type="cellIs" dxfId="507" priority="99" operator="notEqual">
      <formula>G26</formula>
    </cfRule>
    <cfRule type="cellIs" dxfId="506" priority="100" operator="equal">
      <formula>G26</formula>
    </cfRule>
  </conditionalFormatting>
  <conditionalFormatting sqref="K27">
    <cfRule type="cellIs" dxfId="505" priority="97" operator="notEqual">
      <formula>G27</formula>
    </cfRule>
    <cfRule type="cellIs" dxfId="504" priority="98" operator="equal">
      <formula>G27</formula>
    </cfRule>
  </conditionalFormatting>
  <conditionalFormatting sqref="K28">
    <cfRule type="cellIs" dxfId="503" priority="95" operator="notEqual">
      <formula>G28</formula>
    </cfRule>
    <cfRule type="cellIs" dxfId="502" priority="96" operator="equal">
      <formula>G28</formula>
    </cfRule>
  </conditionalFormatting>
  <conditionalFormatting sqref="K29">
    <cfRule type="cellIs" dxfId="501" priority="93" operator="notEqual">
      <formula>G29</formula>
    </cfRule>
    <cfRule type="cellIs" dxfId="500" priority="94" operator="equal">
      <formula>G29</formula>
    </cfRule>
  </conditionalFormatting>
  <conditionalFormatting sqref="K30">
    <cfRule type="cellIs" dxfId="499" priority="91" operator="notEqual">
      <formula>G30</formula>
    </cfRule>
    <cfRule type="cellIs" dxfId="498" priority="92" operator="equal">
      <formula>G30</formula>
    </cfRule>
  </conditionalFormatting>
  <conditionalFormatting sqref="K31">
    <cfRule type="cellIs" dxfId="497" priority="89" operator="notEqual">
      <formula>G31</formula>
    </cfRule>
    <cfRule type="cellIs" dxfId="496" priority="90" operator="equal">
      <formula>G31</formula>
    </cfRule>
  </conditionalFormatting>
  <conditionalFormatting sqref="K32">
    <cfRule type="cellIs" dxfId="495" priority="87" operator="notEqual">
      <formula>G32</formula>
    </cfRule>
    <cfRule type="cellIs" dxfId="494" priority="88" operator="equal">
      <formula>G32</formula>
    </cfRule>
  </conditionalFormatting>
  <conditionalFormatting sqref="K33">
    <cfRule type="cellIs" dxfId="493" priority="85" operator="notEqual">
      <formula>G33</formula>
    </cfRule>
    <cfRule type="cellIs" dxfId="492" priority="86" operator="equal">
      <formula>G33</formula>
    </cfRule>
  </conditionalFormatting>
  <conditionalFormatting sqref="K34">
    <cfRule type="cellIs" dxfId="491" priority="83" operator="notEqual">
      <formula>G34</formula>
    </cfRule>
    <cfRule type="cellIs" dxfId="490" priority="84" operator="equal">
      <formula>G34</formula>
    </cfRule>
  </conditionalFormatting>
  <conditionalFormatting sqref="K35">
    <cfRule type="cellIs" dxfId="489" priority="81" operator="notEqual">
      <formula>G35</formula>
    </cfRule>
    <cfRule type="cellIs" dxfId="488" priority="82" operator="equal">
      <formula>G35</formula>
    </cfRule>
  </conditionalFormatting>
  <conditionalFormatting sqref="K36">
    <cfRule type="cellIs" dxfId="487" priority="79" operator="notEqual">
      <formula>G36</formula>
    </cfRule>
    <cfRule type="cellIs" dxfId="486" priority="80" operator="equal">
      <formula>G36</formula>
    </cfRule>
  </conditionalFormatting>
  <conditionalFormatting sqref="K37">
    <cfRule type="cellIs" dxfId="485" priority="77" operator="notEqual">
      <formula>G37</formula>
    </cfRule>
    <cfRule type="cellIs" dxfId="484" priority="78" operator="equal">
      <formula>G37</formula>
    </cfRule>
  </conditionalFormatting>
  <conditionalFormatting sqref="K38">
    <cfRule type="cellIs" dxfId="483" priority="75" operator="notEqual">
      <formula>G38</formula>
    </cfRule>
    <cfRule type="cellIs" dxfId="482" priority="76" operator="equal">
      <formula>G38</formula>
    </cfRule>
  </conditionalFormatting>
  <conditionalFormatting sqref="K39">
    <cfRule type="cellIs" dxfId="481" priority="73" operator="notEqual">
      <formula>G39</formula>
    </cfRule>
    <cfRule type="cellIs" dxfId="480" priority="74" operator="equal">
      <formula>G39</formula>
    </cfRule>
  </conditionalFormatting>
  <conditionalFormatting sqref="K40">
    <cfRule type="cellIs" dxfId="479" priority="71" operator="notEqual">
      <formula>G40</formula>
    </cfRule>
    <cfRule type="cellIs" dxfId="478" priority="72" operator="equal">
      <formula>G40</formula>
    </cfRule>
  </conditionalFormatting>
  <conditionalFormatting sqref="K41">
    <cfRule type="cellIs" dxfId="477" priority="69" operator="notEqual">
      <formula>G41</formula>
    </cfRule>
    <cfRule type="cellIs" dxfId="476" priority="70" operator="equal">
      <formula>G41</formula>
    </cfRule>
  </conditionalFormatting>
  <conditionalFormatting sqref="K43">
    <cfRule type="cellIs" dxfId="475" priority="67" operator="notEqual">
      <formula>G43</formula>
    </cfRule>
    <cfRule type="cellIs" dxfId="474" priority="68" operator="equal">
      <formula>G43</formula>
    </cfRule>
  </conditionalFormatting>
  <conditionalFormatting sqref="K44">
    <cfRule type="cellIs" dxfId="473" priority="65" operator="notEqual">
      <formula>G44</formula>
    </cfRule>
    <cfRule type="cellIs" dxfId="472" priority="66" operator="equal">
      <formula>G44</formula>
    </cfRule>
  </conditionalFormatting>
  <conditionalFormatting sqref="K45">
    <cfRule type="cellIs" dxfId="471" priority="63" operator="notEqual">
      <formula>G45</formula>
    </cfRule>
    <cfRule type="cellIs" dxfId="470" priority="64" operator="equal">
      <formula>G45</formula>
    </cfRule>
  </conditionalFormatting>
  <conditionalFormatting sqref="K46">
    <cfRule type="cellIs" dxfId="469" priority="61" operator="notEqual">
      <formula>G46</formula>
    </cfRule>
    <cfRule type="cellIs" dxfId="468" priority="62" operator="equal">
      <formula>G46</formula>
    </cfRule>
  </conditionalFormatting>
  <conditionalFormatting sqref="K47">
    <cfRule type="cellIs" dxfId="467" priority="59" operator="notEqual">
      <formula>G47</formula>
    </cfRule>
    <cfRule type="cellIs" dxfId="466" priority="60" operator="equal">
      <formula>G47</formula>
    </cfRule>
  </conditionalFormatting>
  <conditionalFormatting sqref="K48">
    <cfRule type="cellIs" dxfId="465" priority="57" operator="notEqual">
      <formula>G48</formula>
    </cfRule>
    <cfRule type="cellIs" dxfId="464" priority="58" operator="equal">
      <formula>G48</formula>
    </cfRule>
  </conditionalFormatting>
  <conditionalFormatting sqref="K49">
    <cfRule type="cellIs" dxfId="463" priority="55" operator="notEqual">
      <formula>G49</formula>
    </cfRule>
    <cfRule type="cellIs" dxfId="462" priority="56" operator="equal">
      <formula>G49</formula>
    </cfRule>
  </conditionalFormatting>
  <conditionalFormatting sqref="K50">
    <cfRule type="cellIs" dxfId="461" priority="53" operator="notEqual">
      <formula>G50</formula>
    </cfRule>
    <cfRule type="cellIs" dxfId="460" priority="54" operator="equal">
      <formula>G50</formula>
    </cfRule>
  </conditionalFormatting>
  <conditionalFormatting sqref="K51">
    <cfRule type="cellIs" dxfId="459" priority="51" operator="notEqual">
      <formula>G51</formula>
    </cfRule>
    <cfRule type="cellIs" dxfId="458" priority="52" operator="equal">
      <formula>G51</formula>
    </cfRule>
  </conditionalFormatting>
  <conditionalFormatting sqref="K52">
    <cfRule type="cellIs" dxfId="457" priority="49" operator="notEqual">
      <formula>G52</formula>
    </cfRule>
    <cfRule type="cellIs" dxfId="456" priority="50" operator="equal">
      <formula>G52</formula>
    </cfRule>
  </conditionalFormatting>
  <conditionalFormatting sqref="K53">
    <cfRule type="cellIs" dxfId="455" priority="47" operator="notEqual">
      <formula>G53</formula>
    </cfRule>
    <cfRule type="cellIs" dxfId="454" priority="48" operator="equal">
      <formula>G53</formula>
    </cfRule>
  </conditionalFormatting>
  <conditionalFormatting sqref="K54">
    <cfRule type="cellIs" dxfId="453" priority="45" operator="notEqual">
      <formula>G54</formula>
    </cfRule>
    <cfRule type="cellIs" dxfId="452" priority="46" operator="equal">
      <formula>G54</formula>
    </cfRule>
  </conditionalFormatting>
  <conditionalFormatting sqref="K55">
    <cfRule type="cellIs" dxfId="451" priority="43" operator="notEqual">
      <formula>G55</formula>
    </cfRule>
    <cfRule type="cellIs" dxfId="450" priority="44" operator="equal">
      <formula>G55</formula>
    </cfRule>
  </conditionalFormatting>
  <conditionalFormatting sqref="K56">
    <cfRule type="cellIs" dxfId="449" priority="41" operator="notEqual">
      <formula>G56</formula>
    </cfRule>
    <cfRule type="cellIs" dxfId="448" priority="42" operator="equal">
      <formula>G56</formula>
    </cfRule>
  </conditionalFormatting>
  <conditionalFormatting sqref="K57">
    <cfRule type="cellIs" dxfId="447" priority="39" operator="notEqual">
      <formula>G57</formula>
    </cfRule>
    <cfRule type="cellIs" dxfId="446" priority="40" operator="equal">
      <formula>G57</formula>
    </cfRule>
  </conditionalFormatting>
  <conditionalFormatting sqref="K58">
    <cfRule type="cellIs" dxfId="445" priority="37" operator="notEqual">
      <formula>G58</formula>
    </cfRule>
    <cfRule type="cellIs" dxfId="444" priority="38" operator="equal">
      <formula>G58</formula>
    </cfRule>
  </conditionalFormatting>
  <conditionalFormatting sqref="K59">
    <cfRule type="cellIs" dxfId="443" priority="35" operator="notEqual">
      <formula>G59</formula>
    </cfRule>
    <cfRule type="cellIs" dxfId="442" priority="36" operator="equal">
      <formula>G59</formula>
    </cfRule>
  </conditionalFormatting>
  <conditionalFormatting sqref="K60">
    <cfRule type="cellIs" dxfId="441" priority="33" operator="notEqual">
      <formula>G60</formula>
    </cfRule>
    <cfRule type="cellIs" dxfId="440" priority="34" operator="equal">
      <formula>G60</formula>
    </cfRule>
  </conditionalFormatting>
  <conditionalFormatting sqref="K61">
    <cfRule type="cellIs" dxfId="439" priority="31" operator="notEqual">
      <formula>G61</formula>
    </cfRule>
    <cfRule type="cellIs" dxfId="438" priority="32" operator="equal">
      <formula>G61</formula>
    </cfRule>
  </conditionalFormatting>
  <conditionalFormatting sqref="K62">
    <cfRule type="cellIs" dxfId="437" priority="29" operator="notEqual">
      <formula>G62</formula>
    </cfRule>
    <cfRule type="cellIs" dxfId="436" priority="30" operator="equal">
      <formula>G62</formula>
    </cfRule>
  </conditionalFormatting>
  <conditionalFormatting sqref="K63">
    <cfRule type="cellIs" dxfId="435" priority="27" operator="notEqual">
      <formula>G63</formula>
    </cfRule>
    <cfRule type="cellIs" dxfId="434" priority="28" operator="equal">
      <formula>G63</formula>
    </cfRule>
  </conditionalFormatting>
  <conditionalFormatting sqref="K67">
    <cfRule type="cellIs" dxfId="433" priority="25" operator="notEqual">
      <formula>G67</formula>
    </cfRule>
    <cfRule type="cellIs" dxfId="432" priority="26" operator="equal">
      <formula>G67</formula>
    </cfRule>
  </conditionalFormatting>
  <conditionalFormatting sqref="K68">
    <cfRule type="cellIs" dxfId="431" priority="23" operator="notEqual">
      <formula>G68</formula>
    </cfRule>
    <cfRule type="cellIs" dxfId="430" priority="24" operator="equal">
      <formula>G68</formula>
    </cfRule>
  </conditionalFormatting>
  <conditionalFormatting sqref="K69">
    <cfRule type="cellIs" dxfId="429" priority="21" operator="notEqual">
      <formula>G69</formula>
    </cfRule>
    <cfRule type="cellIs" dxfId="428" priority="22" operator="equal">
      <formula>G69</formula>
    </cfRule>
  </conditionalFormatting>
  <conditionalFormatting sqref="K71">
    <cfRule type="cellIs" dxfId="427" priority="19" operator="notEqual">
      <formula>G71</formula>
    </cfRule>
    <cfRule type="cellIs" dxfId="426" priority="20" operator="equal">
      <formula>G71</formula>
    </cfRule>
  </conditionalFormatting>
  <conditionalFormatting sqref="K72">
    <cfRule type="cellIs" dxfId="425" priority="17" operator="notEqual">
      <formula>G72</formula>
    </cfRule>
    <cfRule type="cellIs" dxfId="424" priority="18" operator="equal">
      <formula>G72</formula>
    </cfRule>
  </conditionalFormatting>
  <conditionalFormatting sqref="K73">
    <cfRule type="cellIs" dxfId="423" priority="15" operator="notEqual">
      <formula>G73</formula>
    </cfRule>
    <cfRule type="cellIs" dxfId="422" priority="16" operator="equal">
      <formula>G73</formula>
    </cfRule>
  </conditionalFormatting>
  <conditionalFormatting sqref="K76">
    <cfRule type="cellIs" dxfId="421" priority="13" operator="notEqual">
      <formula>G76</formula>
    </cfRule>
    <cfRule type="cellIs" dxfId="420" priority="14" operator="equal">
      <formula>G76</formula>
    </cfRule>
  </conditionalFormatting>
  <conditionalFormatting sqref="K9">
    <cfRule type="cellIs" dxfId="419" priority="131" operator="notEqual">
      <formula>G9</formula>
    </cfRule>
    <cfRule type="cellIs" dxfId="418" priority="132" operator="equal">
      <formula>G9</formula>
    </cfRule>
  </conditionalFormatting>
  <conditionalFormatting sqref="K10">
    <cfRule type="cellIs" dxfId="417" priority="129" operator="notEqual">
      <formula>G10</formula>
    </cfRule>
    <cfRule type="cellIs" dxfId="416" priority="130" operator="equal">
      <formula>G10</formula>
    </cfRule>
  </conditionalFormatting>
  <conditionalFormatting sqref="K11">
    <cfRule type="cellIs" dxfId="415" priority="127" operator="notEqual">
      <formula>G11</formula>
    </cfRule>
    <cfRule type="cellIs" dxfId="414" priority="128" operator="equal">
      <formula>G11</formula>
    </cfRule>
  </conditionalFormatting>
  <conditionalFormatting sqref="K12">
    <cfRule type="cellIs" dxfId="413" priority="125" operator="notEqual">
      <formula>G12</formula>
    </cfRule>
    <cfRule type="cellIs" dxfId="412" priority="126" operator="equal">
      <formula>G12</formula>
    </cfRule>
  </conditionalFormatting>
  <conditionalFormatting sqref="K13">
    <cfRule type="cellIs" dxfId="411" priority="123" operator="notEqual">
      <formula>G13</formula>
    </cfRule>
    <cfRule type="cellIs" dxfId="410" priority="124" operator="equal">
      <formula>G13</formula>
    </cfRule>
  </conditionalFormatting>
  <conditionalFormatting sqref="K14">
    <cfRule type="cellIs" dxfId="409" priority="121" operator="notEqual">
      <formula>G14</formula>
    </cfRule>
    <cfRule type="cellIs" dxfId="408" priority="122" operator="equal">
      <formula>G14</formula>
    </cfRule>
  </conditionalFormatting>
  <conditionalFormatting sqref="G76">
    <cfRule type="cellIs" dxfId="407" priority="11" operator="notEqual">
      <formula>$G$77</formula>
    </cfRule>
    <cfRule type="cellIs" dxfId="40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DBCAAA5-FA8B-4741-8B07-9404B605EE5F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28530226-4C97-4D24-A187-A6C5274BBE11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86587B07-1E16-44A7-A3EF-EBC7871F5813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3CE20B7-BC89-4F25-940E-0ADE02296509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1DCBE6C-218E-417A-80C6-DA6ADDE189A8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38B5E4EF-9AB6-4C50-BC8E-D05B4A0AC623}">
            <xm:f>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Detail'!#REF!+'D:\Finance\Work\Reports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19A680F8-5A0D-4B95-A1BD-18728F4491E2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406A62D-0B3B-423D-B37B-5748A8267494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C561245-9FF1-446A-A54C-8F85EA6E7755}">
            <xm:f>'D:\Finance\Work\Reports &amp; Surveys\Cost Analysis\Cost Analysis - 2012-2013\Received from Colleges\Seminole\Original\[25 Seminole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A684171-3EB1-4033-A7AE-EC72692EC3B0}">
            <xm:f>'D:\Finance\Work\Reports &amp; Surveys\Cost Analysis\Cost Analysis - 2012-2013\Received from Colleges\Seminole\Original\[25 Seminole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4"/>
  <sheetViews>
    <sheetView zoomScale="90" zoomScaleNormal="90" workbookViewId="0"/>
  </sheetViews>
  <sheetFormatPr defaultRowHeight="15" x14ac:dyDescent="0.2"/>
  <cols>
    <col min="1" max="1" width="9.140625" style="32"/>
    <col min="2" max="2" width="45.140625" style="32" customWidth="1"/>
    <col min="3" max="3" width="26.140625" style="32" customWidth="1"/>
    <col min="4" max="4" width="3.85546875" style="32" bestFit="1" customWidth="1"/>
    <col min="5" max="5" width="41.140625" style="32" bestFit="1" customWidth="1"/>
    <col min="6" max="6" width="23.5703125" style="32" customWidth="1"/>
    <col min="7" max="7" width="17.140625" style="32" customWidth="1"/>
    <col min="8" max="8" width="3.85546875" style="32" bestFit="1" customWidth="1"/>
    <col min="9" max="9" width="41.140625" style="32" bestFit="1" customWidth="1"/>
    <col min="10" max="10" width="16.85546875" style="32" bestFit="1" customWidth="1"/>
    <col min="11" max="11" width="9.140625" style="32"/>
    <col min="12" max="12" width="41.140625" style="32" bestFit="1" customWidth="1"/>
    <col min="13" max="13" width="22.140625" style="32" customWidth="1"/>
    <col min="14" max="16384" width="9.140625" style="32"/>
  </cols>
  <sheetData>
    <row r="1" spans="1:11" ht="15.75" x14ac:dyDescent="0.25">
      <c r="B1" s="148" t="s">
        <v>174</v>
      </c>
      <c r="C1" s="146"/>
      <c r="D1" s="146"/>
      <c r="E1" s="146"/>
      <c r="F1" s="146"/>
    </row>
    <row r="2" spans="1:11" ht="15.75" x14ac:dyDescent="0.25">
      <c r="B2" s="149" t="s">
        <v>295</v>
      </c>
      <c r="C2" s="146"/>
      <c r="D2" s="146"/>
      <c r="E2" s="146"/>
      <c r="F2" s="146"/>
    </row>
    <row r="3" spans="1:11" ht="15.75" x14ac:dyDescent="0.25">
      <c r="B3" s="147" t="s">
        <v>176</v>
      </c>
      <c r="C3" s="146"/>
      <c r="D3" s="146"/>
      <c r="E3" s="146"/>
      <c r="F3" s="146"/>
    </row>
    <row r="4" spans="1:11" x14ac:dyDescent="0.2">
      <c r="B4" s="33"/>
      <c r="C4" s="33"/>
      <c r="D4" s="33"/>
      <c r="E4" s="33"/>
      <c r="F4" s="33"/>
    </row>
    <row r="5" spans="1:11" x14ac:dyDescent="0.2">
      <c r="B5" s="34"/>
      <c r="C5" s="34" t="s">
        <v>192</v>
      </c>
      <c r="D5" s="34"/>
      <c r="E5" s="34"/>
      <c r="F5" s="34"/>
    </row>
    <row r="6" spans="1:11" ht="89.25" x14ac:dyDescent="0.2">
      <c r="B6" s="35" t="s">
        <v>175</v>
      </c>
      <c r="C6" s="64" t="s">
        <v>178</v>
      </c>
      <c r="D6" s="36"/>
      <c r="E6" s="35" t="s">
        <v>175</v>
      </c>
      <c r="F6" s="36" t="s">
        <v>193</v>
      </c>
      <c r="G6" s="64" t="s">
        <v>194</v>
      </c>
      <c r="H6" s="36"/>
      <c r="I6" s="35" t="s">
        <v>175</v>
      </c>
      <c r="J6" s="64" t="s">
        <v>193</v>
      </c>
      <c r="K6" s="102" t="s">
        <v>206</v>
      </c>
    </row>
    <row r="7" spans="1:11" x14ac:dyDescent="0.2">
      <c r="A7" s="32">
        <v>23</v>
      </c>
      <c r="B7" s="37" t="s">
        <v>167</v>
      </c>
      <c r="C7" s="41">
        <f>'Summary Analytics'!D29</f>
        <v>0.28613422088766471</v>
      </c>
      <c r="D7" s="32">
        <v>1</v>
      </c>
      <c r="E7" s="37" t="s">
        <v>196</v>
      </c>
      <c r="F7" s="41">
        <f>'Summary Analytics'!E7</f>
        <v>5.0986946773614934E-2</v>
      </c>
      <c r="G7" s="61">
        <f>'Summary Analytics'!G7</f>
        <v>428.58304648992987</v>
      </c>
      <c r="H7" s="32">
        <v>3</v>
      </c>
      <c r="I7" s="71" t="s">
        <v>149</v>
      </c>
      <c r="J7" s="41">
        <f>CENTRAL!J83</f>
        <v>4.9186629368852278E-2</v>
      </c>
      <c r="K7" s="103">
        <f>'Summary Analytics'!J9</f>
        <v>-5.0421059021649936E-3</v>
      </c>
    </row>
    <row r="8" spans="1:11" x14ac:dyDescent="0.2">
      <c r="A8" s="32">
        <v>26</v>
      </c>
      <c r="B8" s="37" t="s">
        <v>170</v>
      </c>
      <c r="C8" s="41">
        <f>'Summary Analytics'!D32</f>
        <v>0.40489820997644149</v>
      </c>
      <c r="D8" s="32">
        <v>28</v>
      </c>
      <c r="E8" s="37" t="s">
        <v>172</v>
      </c>
      <c r="F8" s="41">
        <f>'Summary Analytics'!E34</f>
        <v>6.1588612350014782E-2</v>
      </c>
      <c r="G8" s="61">
        <f>'Summary Analytics'!G34</f>
        <v>451.43228186287394</v>
      </c>
      <c r="H8" s="32">
        <v>1</v>
      </c>
      <c r="I8" s="71" t="s">
        <v>196</v>
      </c>
      <c r="J8" s="41">
        <f>EASTERN!J83</f>
        <v>5.0986946773614934E-2</v>
      </c>
      <c r="K8" s="103">
        <f>'Summary Analytics'!J7</f>
        <v>-5.8342560832792406E-3</v>
      </c>
    </row>
    <row r="9" spans="1:11" x14ac:dyDescent="0.2">
      <c r="A9" s="32">
        <v>11</v>
      </c>
      <c r="B9" s="37" t="s">
        <v>156</v>
      </c>
      <c r="C9" s="41">
        <f>'Summary Analytics'!D17</f>
        <v>0.41369389672905149</v>
      </c>
      <c r="D9" s="32">
        <v>19</v>
      </c>
      <c r="E9" s="37" t="s">
        <v>208</v>
      </c>
      <c r="F9" s="41">
        <f>'Summary Analytics'!E25</f>
        <v>5.9552280246236253E-2</v>
      </c>
      <c r="G9" s="61">
        <f>'Summary Analytics'!G25</f>
        <v>503.42253305451726</v>
      </c>
      <c r="H9" s="32">
        <v>7</v>
      </c>
      <c r="I9" s="71" t="s">
        <v>152</v>
      </c>
      <c r="J9" s="41">
        <f>'FSC JAX'!J83</f>
        <v>5.6295587633268834E-2</v>
      </c>
      <c r="K9" s="103">
        <f>'Summary Analytics'!J13</f>
        <v>-1.4948315667773562E-3</v>
      </c>
    </row>
    <row r="10" spans="1:11" x14ac:dyDescent="0.2">
      <c r="A10" s="32">
        <v>12</v>
      </c>
      <c r="B10" s="37" t="s">
        <v>157</v>
      </c>
      <c r="C10" s="41">
        <f>'Summary Analytics'!D18</f>
        <v>0.42027265802450792</v>
      </c>
      <c r="D10" s="32">
        <v>11</v>
      </c>
      <c r="E10" s="37" t="s">
        <v>156</v>
      </c>
      <c r="F10" s="41">
        <f>'Summary Analytics'!E17</f>
        <v>6.4160854767545072E-2</v>
      </c>
      <c r="G10" s="61">
        <f>'Summary Analytics'!G17</f>
        <v>508.50049162561578</v>
      </c>
      <c r="H10" s="32">
        <v>19</v>
      </c>
      <c r="I10" s="71" t="s">
        <v>208</v>
      </c>
      <c r="J10" s="41">
        <f>PASCO!J83</f>
        <v>5.9552280246236253E-2</v>
      </c>
      <c r="K10" s="103">
        <f>'Summary Analytics'!J25</f>
        <v>2.6389439530537934E-4</v>
      </c>
    </row>
    <row r="11" spans="1:11" x14ac:dyDescent="0.2">
      <c r="A11" s="32">
        <v>18</v>
      </c>
      <c r="B11" s="37" t="s">
        <v>163</v>
      </c>
      <c r="C11" s="41">
        <f>'Summary Analytics'!D24</f>
        <v>0.43234855761638785</v>
      </c>
      <c r="D11" s="32">
        <v>27</v>
      </c>
      <c r="E11" s="37" t="s">
        <v>171</v>
      </c>
      <c r="F11" s="41">
        <f>'Summary Analytics'!E33</f>
        <v>8.1675094607681867E-2</v>
      </c>
      <c r="G11" s="61">
        <f>'Summary Analytics'!G33</f>
        <v>514.46929907007086</v>
      </c>
      <c r="H11" s="32">
        <v>28</v>
      </c>
      <c r="I11" s="71" t="s">
        <v>172</v>
      </c>
      <c r="J11" s="41">
        <f>VALENCIA!J83</f>
        <v>6.1588612350014782E-2</v>
      </c>
      <c r="K11" s="103">
        <f>'Summary Analytics'!J34</f>
        <v>-1.0766386026269989E-2</v>
      </c>
    </row>
    <row r="12" spans="1:11" x14ac:dyDescent="0.2">
      <c r="A12" s="32">
        <v>6</v>
      </c>
      <c r="B12" s="37" t="s">
        <v>207</v>
      </c>
      <c r="C12" s="41">
        <f>'Summary Analytics'!D12</f>
        <v>0.46076995623033051</v>
      </c>
      <c r="D12" s="32">
        <v>7</v>
      </c>
      <c r="E12" s="37" t="s">
        <v>152</v>
      </c>
      <c r="F12" s="41">
        <f>'Summary Analytics'!E13</f>
        <v>5.6295587633268834E-2</v>
      </c>
      <c r="G12" s="61">
        <f>'Summary Analytics'!G13</f>
        <v>524.49342595467249</v>
      </c>
      <c r="H12" s="65">
        <v>11</v>
      </c>
      <c r="I12" s="71" t="s">
        <v>156</v>
      </c>
      <c r="J12" s="41">
        <f>'INDIAN RIVER'!J83</f>
        <v>6.4160854767545072E-2</v>
      </c>
      <c r="K12" s="103">
        <f>'Summary Analytics'!J17</f>
        <v>8.1176718131599074E-3</v>
      </c>
    </row>
    <row r="13" spans="1:11" x14ac:dyDescent="0.2">
      <c r="A13" s="32">
        <v>24</v>
      </c>
      <c r="B13" s="37" t="s">
        <v>168</v>
      </c>
      <c r="C13" s="41">
        <f>'Summary Analytics'!D30</f>
        <v>0.4799768774271253</v>
      </c>
      <c r="D13" s="32">
        <v>3</v>
      </c>
      <c r="E13" s="37" t="s">
        <v>149</v>
      </c>
      <c r="F13" s="41">
        <f>'Summary Analytics'!E9</f>
        <v>4.9186629368852278E-2</v>
      </c>
      <c r="G13" s="61">
        <f>'Summary Analytics'!G9</f>
        <v>601.57966725522863</v>
      </c>
      <c r="H13" s="32">
        <v>20</v>
      </c>
      <c r="I13" s="71" t="s">
        <v>164</v>
      </c>
      <c r="J13" s="41">
        <f>PENSACOLA!J83</f>
        <v>7.0705064774742046E-2</v>
      </c>
      <c r="K13" s="103">
        <f>'Summary Analytics'!J26</f>
        <v>4.6775267514441582E-3</v>
      </c>
    </row>
    <row r="14" spans="1:11" x14ac:dyDescent="0.2">
      <c r="A14" s="32">
        <v>5</v>
      </c>
      <c r="B14" s="37" t="s">
        <v>151</v>
      </c>
      <c r="C14" s="41">
        <f>'Summary Analytics'!D11</f>
        <v>0.48956807624098708</v>
      </c>
      <c r="D14" s="32">
        <v>14</v>
      </c>
      <c r="E14" s="37" t="s">
        <v>159</v>
      </c>
      <c r="F14" s="41">
        <f>'Summary Analytics'!E20</f>
        <v>8.3845966784737436E-2</v>
      </c>
      <c r="G14" s="61">
        <f>'Summary Analytics'!G20</f>
        <v>643.98764522697331</v>
      </c>
      <c r="H14" s="32">
        <v>27</v>
      </c>
      <c r="I14" s="71" t="s">
        <v>171</v>
      </c>
      <c r="J14" s="41">
        <f>TALLAHASSEE!J83</f>
        <v>8.1675094607681867E-2</v>
      </c>
      <c r="K14" s="103">
        <f>'Summary Analytics'!J33</f>
        <v>5.8175873065875183E-3</v>
      </c>
    </row>
    <row r="15" spans="1:11" x14ac:dyDescent="0.2">
      <c r="A15" s="32">
        <v>21</v>
      </c>
      <c r="B15" s="37" t="s">
        <v>165</v>
      </c>
      <c r="C15" s="41">
        <f>'Summary Analytics'!D27</f>
        <v>0.49026104520134745</v>
      </c>
      <c r="D15" s="32">
        <v>6</v>
      </c>
      <c r="E15" s="37" t="s">
        <v>207</v>
      </c>
      <c r="F15" s="41">
        <f>'Summary Analytics'!E12</f>
        <v>8.5928068671301011E-2</v>
      </c>
      <c r="G15" s="61">
        <f>'Summary Analytics'!G12</f>
        <v>649.57917943754364</v>
      </c>
      <c r="H15" s="32">
        <v>15</v>
      </c>
      <c r="I15" s="71" t="s">
        <v>160</v>
      </c>
      <c r="J15" s="41">
        <f>MIAMI!J83</f>
        <v>8.2586330805174385E-2</v>
      </c>
      <c r="K15" s="103">
        <f>'Summary Analytics'!J21</f>
        <v>-1.2437290036727555E-3</v>
      </c>
    </row>
    <row r="16" spans="1:11" x14ac:dyDescent="0.2">
      <c r="A16" s="32">
        <v>10</v>
      </c>
      <c r="B16" s="37" t="s">
        <v>155</v>
      </c>
      <c r="C16" s="41">
        <f>'Summary Analytics'!D16</f>
        <v>0.50213281823082234</v>
      </c>
      <c r="E16" s="48" t="s">
        <v>177</v>
      </c>
      <c r="F16" s="41">
        <f>'Summary Analytics'!E35</f>
        <v>8.3129825982777003E-2</v>
      </c>
      <c r="G16" s="61">
        <f>'Summary Analytics'!G35</f>
        <v>683.20695597681356</v>
      </c>
      <c r="I16" s="48" t="s">
        <v>177</v>
      </c>
      <c r="J16" s="41">
        <f>'System Summary'!I83</f>
        <v>8.3129825982777003E-2</v>
      </c>
      <c r="K16" s="103">
        <f>'Summary Analytics'!J35</f>
        <v>4.3635764463460097E-3</v>
      </c>
    </row>
    <row r="17" spans="1:11" x14ac:dyDescent="0.2">
      <c r="A17" s="32">
        <v>25</v>
      </c>
      <c r="B17" s="37" t="s">
        <v>169</v>
      </c>
      <c r="C17" s="41">
        <f>'Summary Analytics'!D31</f>
        <v>0.52181585916022177</v>
      </c>
      <c r="D17" s="32">
        <v>10</v>
      </c>
      <c r="E17" s="37" t="s">
        <v>155</v>
      </c>
      <c r="F17" s="41">
        <f>'Summary Analytics'!E16</f>
        <v>0.10448930421086965</v>
      </c>
      <c r="G17" s="61">
        <f>'Summary Analytics'!G16</f>
        <v>683.51263042724088</v>
      </c>
      <c r="H17" s="32">
        <v>9</v>
      </c>
      <c r="I17" s="71" t="s">
        <v>154</v>
      </c>
      <c r="J17" s="41">
        <f>'GULF COAST'!J83</f>
        <v>8.3339331229980079E-2</v>
      </c>
      <c r="K17" s="103">
        <f>'Summary Analytics'!J15</f>
        <v>5.3084304889280676E-3</v>
      </c>
    </row>
    <row r="18" spans="1:11" x14ac:dyDescent="0.2">
      <c r="A18" s="32">
        <v>2</v>
      </c>
      <c r="B18" s="37" t="s">
        <v>148</v>
      </c>
      <c r="C18" s="41">
        <f>'Summary Analytics'!D8</f>
        <v>0.5584893046999041</v>
      </c>
      <c r="D18" s="32">
        <v>15</v>
      </c>
      <c r="E18" s="37" t="s">
        <v>160</v>
      </c>
      <c r="F18" s="41">
        <f>'Summary Analytics'!E21</f>
        <v>8.2586330805174385E-2</v>
      </c>
      <c r="G18" s="61">
        <f>'Summary Analytics'!G21</f>
        <v>703.16550922707131</v>
      </c>
      <c r="H18" s="32">
        <v>14</v>
      </c>
      <c r="I18" s="71" t="s">
        <v>159</v>
      </c>
      <c r="J18" s="41">
        <f>'SCF MANATEE'!J83</f>
        <v>8.3845966784737436E-2</v>
      </c>
      <c r="K18" s="103">
        <f>'Summary Analytics'!J20</f>
        <v>-1.1908981465128254E-3</v>
      </c>
    </row>
    <row r="19" spans="1:11" x14ac:dyDescent="0.2">
      <c r="A19" s="32">
        <v>16</v>
      </c>
      <c r="B19" s="37" t="s">
        <v>274</v>
      </c>
      <c r="C19" s="41">
        <f>'Summary Analytics'!D22</f>
        <v>0.56372108459920822</v>
      </c>
      <c r="D19" s="32">
        <v>25</v>
      </c>
      <c r="E19" s="37" t="s">
        <v>169</v>
      </c>
      <c r="F19" s="41">
        <f>'Summary Analytics'!E31</f>
        <v>9.467196539345421E-2</v>
      </c>
      <c r="G19" s="61">
        <f>'Summary Analytics'!G31</f>
        <v>703.61147903680376</v>
      </c>
      <c r="H19" s="32">
        <v>6</v>
      </c>
      <c r="I19" s="71" t="s">
        <v>207</v>
      </c>
      <c r="J19" s="41">
        <f>SOUTHWESTERN!J83</f>
        <v>8.5928068671301011E-2</v>
      </c>
      <c r="K19" s="103">
        <f>'Summary Analytics'!J12</f>
        <v>3.7460294544675865E-3</v>
      </c>
    </row>
    <row r="20" spans="1:11" x14ac:dyDescent="0.2">
      <c r="A20" s="32">
        <v>9</v>
      </c>
      <c r="B20" s="37" t="s">
        <v>154</v>
      </c>
      <c r="C20" s="41">
        <f>'Summary Analytics'!D15</f>
        <v>0.56575873967767354</v>
      </c>
      <c r="D20" s="32">
        <v>2</v>
      </c>
      <c r="E20" s="37" t="s">
        <v>148</v>
      </c>
      <c r="F20" s="41">
        <f>'Summary Analytics'!E8</f>
        <v>9.2426814014628544E-2</v>
      </c>
      <c r="G20" s="61">
        <f>'Summary Analytics'!G8</f>
        <v>717.20854602338215</v>
      </c>
      <c r="H20" s="32">
        <v>21</v>
      </c>
      <c r="I20" s="71" t="s">
        <v>165</v>
      </c>
      <c r="J20" s="41">
        <f>POLK!J83</f>
        <v>9.0213161004082512E-2</v>
      </c>
      <c r="K20" s="103">
        <f>'Summary Analytics'!J27</f>
        <v>1.812337632294829E-2</v>
      </c>
    </row>
    <row r="21" spans="1:11" x14ac:dyDescent="0.2">
      <c r="A21" s="32">
        <v>22</v>
      </c>
      <c r="B21" s="37" t="s">
        <v>166</v>
      </c>
      <c r="C21" s="41">
        <f>'Summary Analytics'!D28</f>
        <v>0.56659745747584611</v>
      </c>
      <c r="D21" s="32">
        <v>5</v>
      </c>
      <c r="E21" s="37" t="s">
        <v>151</v>
      </c>
      <c r="F21" s="41">
        <f>'Summary Analytics'!E11</f>
        <v>9.5386338883196031E-2</v>
      </c>
      <c r="G21" s="61">
        <f>'Summary Analytics'!G11</f>
        <v>763.35178693113301</v>
      </c>
      <c r="H21" s="32">
        <v>8</v>
      </c>
      <c r="I21" s="71" t="s">
        <v>275</v>
      </c>
      <c r="J21" s="41">
        <f>'FL KEYS'!J83</f>
        <v>9.0426778193100285E-2</v>
      </c>
      <c r="K21" s="103">
        <f>'Summary Analytics'!J14</f>
        <v>-2.9470961181745775E-3</v>
      </c>
    </row>
    <row r="22" spans="1:11" x14ac:dyDescent="0.2">
      <c r="B22" s="48" t="s">
        <v>177</v>
      </c>
      <c r="C22" s="41">
        <f>'Summary Analytics'!D35</f>
        <v>0.57673560714190686</v>
      </c>
      <c r="D22" s="32">
        <v>18</v>
      </c>
      <c r="E22" s="37" t="s">
        <v>163</v>
      </c>
      <c r="F22" s="41">
        <f>'Summary Analytics'!E24</f>
        <v>0.10231900701919935</v>
      </c>
      <c r="G22" s="61">
        <f>'Summary Analytics'!G24</f>
        <v>781.45617561589575</v>
      </c>
      <c r="H22" s="32">
        <v>16</v>
      </c>
      <c r="I22" s="71" t="s">
        <v>274</v>
      </c>
      <c r="J22" s="41">
        <f>'NORTH FLORIDA'!J83</f>
        <v>9.0583307637091021E-2</v>
      </c>
      <c r="K22" s="103">
        <f>'Summary Analytics'!J22</f>
        <v>-9.1654466792066708E-3</v>
      </c>
    </row>
    <row r="23" spans="1:11" x14ac:dyDescent="0.2">
      <c r="A23" s="32">
        <v>13</v>
      </c>
      <c r="B23" s="37" t="s">
        <v>209</v>
      </c>
      <c r="C23" s="41">
        <f>'Summary Analytics'!D19</f>
        <v>0.57838889933606297</v>
      </c>
      <c r="D23" s="32">
        <v>24</v>
      </c>
      <c r="E23" s="37" t="s">
        <v>168</v>
      </c>
      <c r="F23" s="41">
        <f>'Summary Analytics'!E30</f>
        <v>9.4142565541087464E-2</v>
      </c>
      <c r="G23" s="61">
        <f>'Summary Analytics'!G30</f>
        <v>788.05417874977752</v>
      </c>
      <c r="H23" s="32">
        <v>2</v>
      </c>
      <c r="I23" s="71" t="s">
        <v>148</v>
      </c>
      <c r="J23" s="41">
        <f>BROWARD!J83</f>
        <v>9.2426814014628544E-2</v>
      </c>
      <c r="K23" s="103">
        <f>'Summary Analytics'!J8</f>
        <v>-1.3140513614763732E-3</v>
      </c>
    </row>
    <row r="24" spans="1:11" x14ac:dyDescent="0.2">
      <c r="A24" s="32">
        <v>4</v>
      </c>
      <c r="B24" s="37" t="s">
        <v>150</v>
      </c>
      <c r="C24" s="41">
        <f>'Summary Analytics'!D10</f>
        <v>0.58461752085760099</v>
      </c>
      <c r="D24" s="32">
        <v>20</v>
      </c>
      <c r="E24" s="37" t="s">
        <v>164</v>
      </c>
      <c r="F24" s="41">
        <f>'Summary Analytics'!E26</f>
        <v>7.0705064774742046E-2</v>
      </c>
      <c r="G24" s="61">
        <f>'Summary Analytics'!G26</f>
        <v>798.00659836545049</v>
      </c>
      <c r="H24" s="32">
        <v>24</v>
      </c>
      <c r="I24" s="71" t="s">
        <v>168</v>
      </c>
      <c r="J24" s="41">
        <f>'SANTA FE'!J83</f>
        <v>9.4142565541087464E-2</v>
      </c>
      <c r="K24" s="103">
        <f>'Summary Analytics'!J30</f>
        <v>3.265741097661462E-2</v>
      </c>
    </row>
    <row r="25" spans="1:11" x14ac:dyDescent="0.2">
      <c r="A25" s="32">
        <v>17</v>
      </c>
      <c r="B25" s="37" t="s">
        <v>162</v>
      </c>
      <c r="C25" s="41">
        <f>'Summary Analytics'!D23</f>
        <v>0.61001037640151334</v>
      </c>
      <c r="D25" s="32">
        <v>21</v>
      </c>
      <c r="E25" s="37" t="s">
        <v>165</v>
      </c>
      <c r="F25" s="41">
        <f>'Summary Analytics'!E27</f>
        <v>9.0213161004082512E-2</v>
      </c>
      <c r="G25" s="61">
        <f>'Summary Analytics'!G27</f>
        <v>825.37724349605367</v>
      </c>
      <c r="H25" s="32">
        <v>25</v>
      </c>
      <c r="I25" s="71" t="s">
        <v>169</v>
      </c>
      <c r="J25" s="41">
        <f>SEMINOLE!J83</f>
        <v>9.467196539345421E-2</v>
      </c>
      <c r="K25" s="103">
        <f>'Summary Analytics'!J31</f>
        <v>1.0787665871670335E-2</v>
      </c>
    </row>
    <row r="26" spans="1:11" x14ac:dyDescent="0.2">
      <c r="A26" s="32">
        <v>28</v>
      </c>
      <c r="B26" s="37" t="s">
        <v>172</v>
      </c>
      <c r="C26" s="41">
        <f>'Summary Analytics'!D34</f>
        <v>0.62569543902039537</v>
      </c>
      <c r="D26" s="32">
        <v>23</v>
      </c>
      <c r="E26" s="37" t="s">
        <v>167</v>
      </c>
      <c r="F26" s="41">
        <f>'Summary Analytics'!E29</f>
        <v>0.10011068220020784</v>
      </c>
      <c r="G26" s="61">
        <f>'Summary Analytics'!G29</f>
        <v>827.18027535219096</v>
      </c>
      <c r="H26" s="32">
        <v>5</v>
      </c>
      <c r="I26" s="71" t="s">
        <v>151</v>
      </c>
      <c r="J26" s="41">
        <f>DAYTONA!J83</f>
        <v>9.5386338883196031E-2</v>
      </c>
      <c r="K26" s="103">
        <f>'Summary Analytics'!J11</f>
        <v>-5.8074773700926563E-3</v>
      </c>
    </row>
    <row r="27" spans="1:11" x14ac:dyDescent="0.2">
      <c r="A27" s="32">
        <v>15</v>
      </c>
      <c r="B27" s="37" t="s">
        <v>160</v>
      </c>
      <c r="C27" s="41">
        <f>'Summary Analytics'!D21</f>
        <v>0.63319988472331046</v>
      </c>
      <c r="D27" s="32">
        <v>22</v>
      </c>
      <c r="E27" s="37" t="s">
        <v>166</v>
      </c>
      <c r="F27" s="41">
        <f>'Summary Analytics'!E28</f>
        <v>9.8094780997200495E-2</v>
      </c>
      <c r="G27" s="61">
        <f>'Summary Analytics'!G28</f>
        <v>887.08737469989853</v>
      </c>
      <c r="H27" s="32">
        <v>22</v>
      </c>
      <c r="I27" s="71" t="s">
        <v>166</v>
      </c>
      <c r="J27" s="41">
        <f>'ST JOHNS'!J83</f>
        <v>9.8094780997200495E-2</v>
      </c>
      <c r="K27" s="103">
        <f>'Summary Analytics'!J28</f>
        <v>-1.7342300572893155E-3</v>
      </c>
    </row>
    <row r="28" spans="1:11" x14ac:dyDescent="0.2">
      <c r="A28" s="32">
        <v>7</v>
      </c>
      <c r="B28" s="37" t="s">
        <v>152</v>
      </c>
      <c r="C28" s="41">
        <f>'Summary Analytics'!D13</f>
        <v>0.66005485839430655</v>
      </c>
      <c r="D28" s="32">
        <v>9</v>
      </c>
      <c r="E28" s="37" t="s">
        <v>154</v>
      </c>
      <c r="F28" s="41">
        <f>'Summary Analytics'!E15</f>
        <v>8.3339331229980079E-2</v>
      </c>
      <c r="G28" s="61">
        <f>'Summary Analytics'!G15</f>
        <v>902.23197075440351</v>
      </c>
      <c r="H28" s="32">
        <v>17</v>
      </c>
      <c r="I28" s="71" t="s">
        <v>162</v>
      </c>
      <c r="J28" s="41">
        <f>'NORTHWEST FLORIDA'!J83</f>
        <v>9.972502588282145E-2</v>
      </c>
      <c r="K28" s="103">
        <f>'Summary Analytics'!J23</f>
        <v>-1.9536551569602906E-3</v>
      </c>
    </row>
    <row r="29" spans="1:11" x14ac:dyDescent="0.2">
      <c r="A29" s="32">
        <v>27</v>
      </c>
      <c r="B29" s="37" t="s">
        <v>171</v>
      </c>
      <c r="C29" s="41">
        <f>'Summary Analytics'!D33</f>
        <v>0.66332953756153412</v>
      </c>
      <c r="D29" s="32">
        <v>17</v>
      </c>
      <c r="E29" s="37" t="s">
        <v>162</v>
      </c>
      <c r="F29" s="41">
        <f>'Summary Analytics'!E23</f>
        <v>9.972502588282145E-2</v>
      </c>
      <c r="G29" s="61">
        <f>'Summary Analytics'!G23</f>
        <v>1055.5224614174776</v>
      </c>
      <c r="H29" s="32">
        <v>23</v>
      </c>
      <c r="I29" s="71" t="s">
        <v>167</v>
      </c>
      <c r="J29" s="41">
        <f>'ST PETE'!J83</f>
        <v>0.10011068220020784</v>
      </c>
      <c r="K29" s="103">
        <f>'Summary Analytics'!J29</f>
        <v>6.5409961036878433E-3</v>
      </c>
    </row>
    <row r="30" spans="1:11" x14ac:dyDescent="0.2">
      <c r="A30" s="32">
        <v>1</v>
      </c>
      <c r="B30" s="37" t="s">
        <v>196</v>
      </c>
      <c r="C30" s="41">
        <f>'Summary Analytics'!D7</f>
        <v>0.68855218054751066</v>
      </c>
      <c r="D30" s="32">
        <v>13</v>
      </c>
      <c r="E30" s="37" t="s">
        <v>209</v>
      </c>
      <c r="F30" s="41">
        <f>'Summary Analytics'!E19</f>
        <v>0.11782909077002979</v>
      </c>
      <c r="G30" s="61">
        <f>'Summary Analytics'!G19</f>
        <v>1083.7541457906993</v>
      </c>
      <c r="H30" s="32">
        <v>18</v>
      </c>
      <c r="I30" s="71" t="s">
        <v>163</v>
      </c>
      <c r="J30" s="41">
        <f>'PALM BEACH'!J83</f>
        <v>0.10231900701919935</v>
      </c>
      <c r="K30" s="103">
        <f>'Summary Analytics'!J24</f>
        <v>3.7386041409118928E-2</v>
      </c>
    </row>
    <row r="31" spans="1:11" x14ac:dyDescent="0.2">
      <c r="A31" s="32">
        <v>20</v>
      </c>
      <c r="B31" s="37" t="s">
        <v>164</v>
      </c>
      <c r="C31" s="41">
        <f>'Summary Analytics'!D26</f>
        <v>0.70307943234077175</v>
      </c>
      <c r="D31" s="32">
        <v>16</v>
      </c>
      <c r="E31" s="37" t="s">
        <v>274</v>
      </c>
      <c r="F31" s="41">
        <f>'Summary Analytics'!E22</f>
        <v>9.0583307637091021E-2</v>
      </c>
      <c r="G31" s="61">
        <f>'Summary Analytics'!G22</f>
        <v>1107.286619455833</v>
      </c>
      <c r="H31" s="32">
        <v>10</v>
      </c>
      <c r="I31" s="71" t="s">
        <v>155</v>
      </c>
      <c r="J31" s="41">
        <f>HILLSBOROUGH!J83</f>
        <v>0.10448930421086965</v>
      </c>
      <c r="K31" s="103">
        <f>'Summary Analytics'!J16</f>
        <v>1.7422781491500602E-2</v>
      </c>
    </row>
    <row r="32" spans="1:11" x14ac:dyDescent="0.2">
      <c r="A32" s="32">
        <v>14</v>
      </c>
      <c r="B32" s="37" t="s">
        <v>159</v>
      </c>
      <c r="C32" s="41">
        <f>'Summary Analytics'!D20</f>
        <v>0.70386995290433552</v>
      </c>
      <c r="D32" s="32">
        <v>26</v>
      </c>
      <c r="E32" s="37" t="s">
        <v>170</v>
      </c>
      <c r="F32" s="41">
        <f>'Summary Analytics'!E32</f>
        <v>0.11164715093166394</v>
      </c>
      <c r="G32" s="61">
        <f>'Summary Analytics'!G32</f>
        <v>1244.5117948269071</v>
      </c>
      <c r="H32" s="32">
        <v>4</v>
      </c>
      <c r="I32" s="71" t="s">
        <v>150</v>
      </c>
      <c r="J32" s="41">
        <f>CHIPOLA!J83</f>
        <v>0.10768326080467688</v>
      </c>
      <c r="K32" s="103">
        <f>'Summary Analytics'!J10</f>
        <v>9.3913216500388086E-3</v>
      </c>
    </row>
    <row r="33" spans="1:11" x14ac:dyDescent="0.2">
      <c r="A33" s="32">
        <v>8</v>
      </c>
      <c r="B33" s="37" t="s">
        <v>275</v>
      </c>
      <c r="C33" s="41">
        <f>'Summary Analytics'!D14</f>
        <v>0.7072928000903127</v>
      </c>
      <c r="D33" s="32">
        <v>4</v>
      </c>
      <c r="E33" s="37" t="s">
        <v>150</v>
      </c>
      <c r="F33" s="41">
        <f>'Summary Analytics'!E10</f>
        <v>0.10768326080467688</v>
      </c>
      <c r="G33" s="61">
        <f>'Summary Analytics'!G10</f>
        <v>1307.771074898151</v>
      </c>
      <c r="H33" s="32">
        <v>26</v>
      </c>
      <c r="I33" s="71" t="s">
        <v>170</v>
      </c>
      <c r="J33" s="41">
        <f>'SOUTH FLORIDA'!J83</f>
        <v>0.11164715093166394</v>
      </c>
      <c r="K33" s="103">
        <f>'Summary Analytics'!J32</f>
        <v>-3.6667877183144404E-3</v>
      </c>
    </row>
    <row r="34" spans="1:11" x14ac:dyDescent="0.2">
      <c r="A34" s="32">
        <v>19</v>
      </c>
      <c r="B34" s="37" t="s">
        <v>208</v>
      </c>
      <c r="C34" s="41">
        <f>'Summary Analytics'!D25</f>
        <v>0.73023857419390781</v>
      </c>
      <c r="D34" s="32">
        <v>8</v>
      </c>
      <c r="E34" s="37" t="s">
        <v>275</v>
      </c>
      <c r="F34" s="41">
        <f>'Summary Analytics'!E14</f>
        <v>9.0426778193100285E-2</v>
      </c>
      <c r="G34" s="61">
        <f>'Summary Analytics'!G14</f>
        <v>1335.1304502515029</v>
      </c>
      <c r="H34" s="32">
        <v>13</v>
      </c>
      <c r="I34" s="71" t="s">
        <v>209</v>
      </c>
      <c r="J34" s="41">
        <f>'LAKE SUMTER'!J83</f>
        <v>0.11782909077002979</v>
      </c>
      <c r="K34" s="103">
        <f>'Summary Analytics'!J19</f>
        <v>1.6751734252427333E-2</v>
      </c>
    </row>
    <row r="35" spans="1:11" x14ac:dyDescent="0.2">
      <c r="A35" s="32">
        <v>3</v>
      </c>
      <c r="B35" s="37" t="s">
        <v>149</v>
      </c>
      <c r="C35" s="41">
        <f>'Summary Analytics'!D9</f>
        <v>0.80945801906008996</v>
      </c>
      <c r="D35" s="32">
        <v>12</v>
      </c>
      <c r="E35" s="37" t="s">
        <v>157</v>
      </c>
      <c r="F35" s="41">
        <f>'Summary Analytics'!E18</f>
        <v>0.12937248482731217</v>
      </c>
      <c r="G35" s="61">
        <f>'Summary Analytics'!G18</f>
        <v>1350.6253913305238</v>
      </c>
      <c r="H35" s="32">
        <v>12</v>
      </c>
      <c r="I35" s="71" t="s">
        <v>157</v>
      </c>
      <c r="J35" s="41">
        <f>GATEWAY!J83</f>
        <v>0.12937248482731217</v>
      </c>
      <c r="K35" s="103">
        <f>'Summary Analytics'!J18</f>
        <v>5.007952651593553E-3</v>
      </c>
    </row>
    <row r="36" spans="1:11" x14ac:dyDescent="0.2">
      <c r="B36" s="39"/>
      <c r="C36" s="39"/>
      <c r="D36" s="39"/>
      <c r="E36" s="39"/>
      <c r="F36" s="39"/>
    </row>
    <row r="45" spans="1:11" x14ac:dyDescent="0.2">
      <c r="B45" s="40"/>
      <c r="C45" s="40"/>
      <c r="D45" s="40"/>
      <c r="E45" s="40"/>
      <c r="F45" s="40"/>
    </row>
    <row r="74" spans="2:6" x14ac:dyDescent="0.2">
      <c r="B74" s="40"/>
      <c r="C74" s="40"/>
      <c r="D74" s="40"/>
      <c r="E74" s="40"/>
      <c r="F74" s="40"/>
    </row>
  </sheetData>
  <sortState ref="H7:K35">
    <sortCondition ref="J7:J35"/>
  </sortState>
  <conditionalFormatting sqref="C7:C35">
    <cfRule type="colorScale" priority="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F7:F35">
    <cfRule type="colorScale" priority="5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G7:G35">
    <cfRule type="colorScale" priority="4">
      <colorScale>
        <cfvo type="min"/>
        <cfvo type="percentile" val="50"/>
        <cfvo type="max"/>
        <color rgb="FF5A8AC6"/>
        <color rgb="FFFCFCFF"/>
        <color rgb="FFFFC000"/>
      </colorScale>
    </cfRule>
  </conditionalFormatting>
  <conditionalFormatting sqref="J7:J35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K7:K35">
    <cfRule type="colorScale" priority="1">
      <colorScale>
        <cfvo type="min"/>
        <cfvo type="percentile" val="50"/>
        <cfvo type="max"/>
        <color rgb="FF63BE7B"/>
        <color rgb="FFFCFCFF"/>
        <color rgb="FFF8696B"/>
      </colorScale>
    </cfRule>
  </conditionalFormatting>
  <pageMargins left="0.7" right="0.7" top="0.75" bottom="0.75" header="0.3" footer="0.3"/>
  <pageSetup scale="51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2" ht="19.5" customHeight="1" x14ac:dyDescent="0.25">
      <c r="A4" s="79" t="s">
        <v>170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1304116</v>
      </c>
      <c r="H8" s="10"/>
      <c r="I8" s="90">
        <v>1024486</v>
      </c>
      <c r="J8" s="90">
        <v>279630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20111</v>
      </c>
      <c r="H10" s="17" t="s">
        <v>15</v>
      </c>
      <c r="I10" s="91">
        <v>20111</v>
      </c>
      <c r="J10" s="91"/>
      <c r="K10" s="90">
        <v>20111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427737</v>
      </c>
      <c r="H11" s="17" t="s">
        <v>15</v>
      </c>
      <c r="I11" s="91">
        <v>427737</v>
      </c>
      <c r="J11" s="91"/>
      <c r="K11" s="90">
        <v>427737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534023</v>
      </c>
      <c r="H13" s="17" t="s">
        <v>15</v>
      </c>
      <c r="I13" s="91">
        <v>534023</v>
      </c>
      <c r="J13" s="91"/>
      <c r="K13" s="90">
        <v>534023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279630</v>
      </c>
      <c r="H18" s="17" t="s">
        <v>24</v>
      </c>
      <c r="I18" s="91"/>
      <c r="J18" s="91">
        <v>279630</v>
      </c>
      <c r="K18" s="90">
        <v>279630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16515</v>
      </c>
      <c r="H20" s="17" t="s">
        <v>15</v>
      </c>
      <c r="I20" s="91">
        <v>16515</v>
      </c>
      <c r="J20" s="91"/>
      <c r="K20" s="90">
        <v>16515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>
        <v>26100</v>
      </c>
      <c r="H23" s="17" t="s">
        <v>15</v>
      </c>
      <c r="I23" s="91">
        <v>26100</v>
      </c>
      <c r="J23" s="91"/>
      <c r="K23" s="90">
        <v>26100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760221</v>
      </c>
      <c r="H25" s="10"/>
      <c r="I25" s="90">
        <v>528274</v>
      </c>
      <c r="J25" s="90">
        <v>231947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>
        <v>528274</v>
      </c>
      <c r="H27" s="17" t="s">
        <v>15</v>
      </c>
      <c r="I27" s="91">
        <v>528274</v>
      </c>
      <c r="J27" s="91"/>
      <c r="K27" s="90">
        <v>528274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0</v>
      </c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/>
      <c r="H29" s="17"/>
      <c r="I29" s="91"/>
      <c r="J29" s="91"/>
      <c r="K29" s="90">
        <v>0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231947</v>
      </c>
      <c r="H33" s="17" t="s">
        <v>24</v>
      </c>
      <c r="I33" s="91"/>
      <c r="J33" s="91">
        <v>231947</v>
      </c>
      <c r="K33" s="90">
        <v>231947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2000114</v>
      </c>
      <c r="H42" s="10"/>
      <c r="I42" s="90">
        <v>804935</v>
      </c>
      <c r="J42" s="90">
        <v>1195179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868825</v>
      </c>
      <c r="H43" s="17" t="s">
        <v>24</v>
      </c>
      <c r="I43" s="91"/>
      <c r="J43" s="91">
        <v>868825</v>
      </c>
      <c r="K43" s="90">
        <v>868825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0</v>
      </c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>
        <v>0</v>
      </c>
      <c r="H45" s="17"/>
      <c r="I45" s="91"/>
      <c r="J45" s="91">
        <v>0</v>
      </c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380975</v>
      </c>
      <c r="H47" s="17" t="s">
        <v>15</v>
      </c>
      <c r="I47" s="91">
        <v>380975</v>
      </c>
      <c r="J47" s="91"/>
      <c r="K47" s="90">
        <v>380975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80154</v>
      </c>
      <c r="H49" s="17" t="s">
        <v>15</v>
      </c>
      <c r="I49" s="91">
        <v>80154</v>
      </c>
      <c r="J49" s="91"/>
      <c r="K49" s="90">
        <v>80154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43985</v>
      </c>
      <c r="H54" s="17" t="s">
        <v>24</v>
      </c>
      <c r="I54" s="91">
        <v>0</v>
      </c>
      <c r="J54" s="91">
        <v>43985</v>
      </c>
      <c r="K54" s="90">
        <v>43985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257710</v>
      </c>
      <c r="H55" s="17" t="s">
        <v>24</v>
      </c>
      <c r="I55" s="91"/>
      <c r="J55" s="91">
        <v>257710</v>
      </c>
      <c r="K55" s="90">
        <v>257710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123382</v>
      </c>
      <c r="H59" s="17" t="s">
        <v>15</v>
      </c>
      <c r="I59" s="91">
        <v>123382</v>
      </c>
      <c r="J59" s="91"/>
      <c r="K59" s="90">
        <v>123382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>
        <v>11759</v>
      </c>
      <c r="H60" s="17" t="s">
        <v>15</v>
      </c>
      <c r="I60" s="91">
        <v>11759</v>
      </c>
      <c r="J60" s="91"/>
      <c r="K60" s="90">
        <v>11759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38983</v>
      </c>
      <c r="H61" s="17" t="s">
        <v>15</v>
      </c>
      <c r="I61" s="91">
        <v>38983</v>
      </c>
      <c r="J61" s="91">
        <v>0</v>
      </c>
      <c r="K61" s="90">
        <v>38983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169682</v>
      </c>
      <c r="H62" s="17" t="s">
        <v>15</v>
      </c>
      <c r="I62" s="91">
        <v>169682</v>
      </c>
      <c r="J62" s="91"/>
      <c r="K62" s="90">
        <v>169682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>
        <v>24659</v>
      </c>
      <c r="H63" s="17" t="s">
        <v>24</v>
      </c>
      <c r="I63" s="91"/>
      <c r="J63" s="91">
        <v>24659</v>
      </c>
      <c r="K63" s="90">
        <v>24659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0</v>
      </c>
      <c r="H66" s="10"/>
      <c r="I66" s="90">
        <v>0</v>
      </c>
      <c r="J66" s="90">
        <v>0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/>
      <c r="H67" s="17"/>
      <c r="I67" s="91"/>
      <c r="J67" s="91"/>
      <c r="K67" s="90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713866</v>
      </c>
      <c r="H70" s="10"/>
      <c r="I70" s="90">
        <v>485890</v>
      </c>
      <c r="J70" s="90">
        <v>227976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485890</v>
      </c>
      <c r="H72" s="17" t="s">
        <v>15</v>
      </c>
      <c r="I72" s="91">
        <v>485890</v>
      </c>
      <c r="J72" s="91"/>
      <c r="K72" s="90">
        <v>485890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227976</v>
      </c>
      <c r="H73" s="17" t="s">
        <v>24</v>
      </c>
      <c r="I73" s="91"/>
      <c r="J73" s="91">
        <v>227976</v>
      </c>
      <c r="K73" s="90">
        <v>227976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4778317</v>
      </c>
      <c r="H76" s="26"/>
      <c r="I76" s="94">
        <v>2843585</v>
      </c>
      <c r="J76" s="94">
        <v>1934732</v>
      </c>
      <c r="K76" s="90">
        <v>4778317</v>
      </c>
      <c r="L76" s="27"/>
    </row>
    <row r="77" spans="1:12" ht="15.75" x14ac:dyDescent="0.25">
      <c r="F77" s="83" t="s">
        <v>200</v>
      </c>
      <c r="G77" s="95">
        <v>4778317</v>
      </c>
      <c r="H77" s="14"/>
      <c r="I77" s="85">
        <v>0.59510179002355845</v>
      </c>
      <c r="J77" s="85">
        <v>0.40489820997644149</v>
      </c>
      <c r="K77" s="29"/>
      <c r="L77" s="30"/>
    </row>
    <row r="79" spans="1:12" ht="15.75" x14ac:dyDescent="0.25">
      <c r="F79" s="86" t="s">
        <v>201</v>
      </c>
    </row>
    <row r="80" spans="1:12" ht="15" hidden="1" customHeight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25469391.527424447</v>
      </c>
      <c r="J83" s="87">
        <v>0.11164715093166394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95" priority="119" operator="notEqual">
      <formula>G15</formula>
    </cfRule>
    <cfRule type="cellIs" dxfId="394" priority="120" operator="equal">
      <formula>G15</formula>
    </cfRule>
  </conditionalFormatting>
  <conditionalFormatting sqref="K16">
    <cfRule type="cellIs" dxfId="393" priority="117" operator="notEqual">
      <formula>G16</formula>
    </cfRule>
    <cfRule type="cellIs" dxfId="392" priority="118" operator="equal">
      <formula>G16</formula>
    </cfRule>
  </conditionalFormatting>
  <conditionalFormatting sqref="K17">
    <cfRule type="cellIs" dxfId="391" priority="115" operator="notEqual">
      <formula>G17</formula>
    </cfRule>
    <cfRule type="cellIs" dxfId="390" priority="116" operator="equal">
      <formula>G17</formula>
    </cfRule>
  </conditionalFormatting>
  <conditionalFormatting sqref="K18">
    <cfRule type="cellIs" dxfId="389" priority="113" operator="notEqual">
      <formula>G18</formula>
    </cfRule>
    <cfRule type="cellIs" dxfId="388" priority="114" operator="equal">
      <formula>G18</formula>
    </cfRule>
  </conditionalFormatting>
  <conditionalFormatting sqref="K19">
    <cfRule type="cellIs" dxfId="387" priority="111" operator="notEqual">
      <formula>G19</formula>
    </cfRule>
    <cfRule type="cellIs" dxfId="386" priority="112" operator="equal">
      <formula>G19</formula>
    </cfRule>
  </conditionalFormatting>
  <conditionalFormatting sqref="K20">
    <cfRule type="cellIs" dxfId="385" priority="109" operator="notEqual">
      <formula>G20</formula>
    </cfRule>
    <cfRule type="cellIs" dxfId="384" priority="110" operator="equal">
      <formula>G20</formula>
    </cfRule>
  </conditionalFormatting>
  <conditionalFormatting sqref="K21">
    <cfRule type="cellIs" dxfId="383" priority="107" operator="notEqual">
      <formula>G21</formula>
    </cfRule>
    <cfRule type="cellIs" dxfId="382" priority="108" operator="equal">
      <formula>G21</formula>
    </cfRule>
  </conditionalFormatting>
  <conditionalFormatting sqref="K22">
    <cfRule type="cellIs" dxfId="381" priority="105" operator="notEqual">
      <formula>G22</formula>
    </cfRule>
    <cfRule type="cellIs" dxfId="380" priority="106" operator="equal">
      <formula>G22</formula>
    </cfRule>
  </conditionalFormatting>
  <conditionalFormatting sqref="K23">
    <cfRule type="cellIs" dxfId="379" priority="103" operator="notEqual">
      <formula>G23</formula>
    </cfRule>
    <cfRule type="cellIs" dxfId="378" priority="104" operator="equal">
      <formula>G23</formula>
    </cfRule>
  </conditionalFormatting>
  <conditionalFormatting sqref="K24">
    <cfRule type="cellIs" dxfId="377" priority="101" operator="notEqual">
      <formula>G24</formula>
    </cfRule>
    <cfRule type="cellIs" dxfId="376" priority="102" operator="equal">
      <formula>G24</formula>
    </cfRule>
  </conditionalFormatting>
  <conditionalFormatting sqref="K26">
    <cfRule type="cellIs" dxfId="375" priority="99" operator="notEqual">
      <formula>G26</formula>
    </cfRule>
    <cfRule type="cellIs" dxfId="374" priority="100" operator="equal">
      <formula>G26</formula>
    </cfRule>
  </conditionalFormatting>
  <conditionalFormatting sqref="K27">
    <cfRule type="cellIs" dxfId="373" priority="97" operator="notEqual">
      <formula>G27</formula>
    </cfRule>
    <cfRule type="cellIs" dxfId="372" priority="98" operator="equal">
      <formula>G27</formula>
    </cfRule>
  </conditionalFormatting>
  <conditionalFormatting sqref="K28">
    <cfRule type="cellIs" dxfId="371" priority="95" operator="notEqual">
      <formula>G28</formula>
    </cfRule>
    <cfRule type="cellIs" dxfId="370" priority="96" operator="equal">
      <formula>G28</formula>
    </cfRule>
  </conditionalFormatting>
  <conditionalFormatting sqref="K29">
    <cfRule type="cellIs" dxfId="369" priority="93" operator="notEqual">
      <formula>G29</formula>
    </cfRule>
    <cfRule type="cellIs" dxfId="368" priority="94" operator="equal">
      <formula>G29</formula>
    </cfRule>
  </conditionalFormatting>
  <conditionalFormatting sqref="K30">
    <cfRule type="cellIs" dxfId="367" priority="91" operator="notEqual">
      <formula>G30</formula>
    </cfRule>
    <cfRule type="cellIs" dxfId="366" priority="92" operator="equal">
      <formula>G30</formula>
    </cfRule>
  </conditionalFormatting>
  <conditionalFormatting sqref="K31">
    <cfRule type="cellIs" dxfId="365" priority="89" operator="notEqual">
      <formula>G31</formula>
    </cfRule>
    <cfRule type="cellIs" dxfId="364" priority="90" operator="equal">
      <formula>G31</formula>
    </cfRule>
  </conditionalFormatting>
  <conditionalFormatting sqref="K32">
    <cfRule type="cellIs" dxfId="363" priority="87" operator="notEqual">
      <formula>G32</formula>
    </cfRule>
    <cfRule type="cellIs" dxfId="362" priority="88" operator="equal">
      <formula>G32</formula>
    </cfRule>
  </conditionalFormatting>
  <conditionalFormatting sqref="K33">
    <cfRule type="cellIs" dxfId="361" priority="85" operator="notEqual">
      <formula>G33</formula>
    </cfRule>
    <cfRule type="cellIs" dxfId="360" priority="86" operator="equal">
      <formula>G33</formula>
    </cfRule>
  </conditionalFormatting>
  <conditionalFormatting sqref="K34">
    <cfRule type="cellIs" dxfId="359" priority="83" operator="notEqual">
      <formula>G34</formula>
    </cfRule>
    <cfRule type="cellIs" dxfId="358" priority="84" operator="equal">
      <formula>G34</formula>
    </cfRule>
  </conditionalFormatting>
  <conditionalFormatting sqref="K35">
    <cfRule type="cellIs" dxfId="357" priority="81" operator="notEqual">
      <formula>G35</formula>
    </cfRule>
    <cfRule type="cellIs" dxfId="356" priority="82" operator="equal">
      <formula>G35</formula>
    </cfRule>
  </conditionalFormatting>
  <conditionalFormatting sqref="K36">
    <cfRule type="cellIs" dxfId="355" priority="79" operator="notEqual">
      <formula>G36</formula>
    </cfRule>
    <cfRule type="cellIs" dxfId="354" priority="80" operator="equal">
      <formula>G36</formula>
    </cfRule>
  </conditionalFormatting>
  <conditionalFormatting sqref="K37">
    <cfRule type="cellIs" dxfId="353" priority="77" operator="notEqual">
      <formula>G37</formula>
    </cfRule>
    <cfRule type="cellIs" dxfId="352" priority="78" operator="equal">
      <formula>G37</formula>
    </cfRule>
  </conditionalFormatting>
  <conditionalFormatting sqref="K38">
    <cfRule type="cellIs" dxfId="351" priority="75" operator="notEqual">
      <formula>G38</formula>
    </cfRule>
    <cfRule type="cellIs" dxfId="350" priority="76" operator="equal">
      <formula>G38</formula>
    </cfRule>
  </conditionalFormatting>
  <conditionalFormatting sqref="K39">
    <cfRule type="cellIs" dxfId="349" priority="73" operator="notEqual">
      <formula>G39</formula>
    </cfRule>
    <cfRule type="cellIs" dxfId="348" priority="74" operator="equal">
      <formula>G39</formula>
    </cfRule>
  </conditionalFormatting>
  <conditionalFormatting sqref="K40">
    <cfRule type="cellIs" dxfId="347" priority="71" operator="notEqual">
      <formula>G40</formula>
    </cfRule>
    <cfRule type="cellIs" dxfId="346" priority="72" operator="equal">
      <formula>G40</formula>
    </cfRule>
  </conditionalFormatting>
  <conditionalFormatting sqref="K41">
    <cfRule type="cellIs" dxfId="345" priority="69" operator="notEqual">
      <formula>G41</formula>
    </cfRule>
    <cfRule type="cellIs" dxfId="344" priority="70" operator="equal">
      <formula>G41</formula>
    </cfRule>
  </conditionalFormatting>
  <conditionalFormatting sqref="K43">
    <cfRule type="cellIs" dxfId="343" priority="67" operator="notEqual">
      <formula>G43</formula>
    </cfRule>
    <cfRule type="cellIs" dxfId="342" priority="68" operator="equal">
      <formula>G43</formula>
    </cfRule>
  </conditionalFormatting>
  <conditionalFormatting sqref="K44">
    <cfRule type="cellIs" dxfId="341" priority="65" operator="notEqual">
      <formula>G44</formula>
    </cfRule>
    <cfRule type="cellIs" dxfId="340" priority="66" operator="equal">
      <formula>G44</formula>
    </cfRule>
  </conditionalFormatting>
  <conditionalFormatting sqref="K45">
    <cfRule type="cellIs" dxfId="339" priority="63" operator="notEqual">
      <formula>G45</formula>
    </cfRule>
    <cfRule type="cellIs" dxfId="338" priority="64" operator="equal">
      <formula>G45</formula>
    </cfRule>
  </conditionalFormatting>
  <conditionalFormatting sqref="K46">
    <cfRule type="cellIs" dxfId="337" priority="61" operator="notEqual">
      <formula>G46</formula>
    </cfRule>
    <cfRule type="cellIs" dxfId="336" priority="62" operator="equal">
      <formula>G46</formula>
    </cfRule>
  </conditionalFormatting>
  <conditionalFormatting sqref="K47">
    <cfRule type="cellIs" dxfId="335" priority="59" operator="notEqual">
      <formula>G47</formula>
    </cfRule>
    <cfRule type="cellIs" dxfId="334" priority="60" operator="equal">
      <formula>G47</formula>
    </cfRule>
  </conditionalFormatting>
  <conditionalFormatting sqref="K48">
    <cfRule type="cellIs" dxfId="333" priority="57" operator="notEqual">
      <formula>G48</formula>
    </cfRule>
    <cfRule type="cellIs" dxfId="332" priority="58" operator="equal">
      <formula>G48</formula>
    </cfRule>
  </conditionalFormatting>
  <conditionalFormatting sqref="K49">
    <cfRule type="cellIs" dxfId="331" priority="55" operator="notEqual">
      <formula>G49</formula>
    </cfRule>
    <cfRule type="cellIs" dxfId="330" priority="56" operator="equal">
      <formula>G49</formula>
    </cfRule>
  </conditionalFormatting>
  <conditionalFormatting sqref="K50">
    <cfRule type="cellIs" dxfId="329" priority="53" operator="notEqual">
      <formula>G50</formula>
    </cfRule>
    <cfRule type="cellIs" dxfId="328" priority="54" operator="equal">
      <formula>G50</formula>
    </cfRule>
  </conditionalFormatting>
  <conditionalFormatting sqref="K51">
    <cfRule type="cellIs" dxfId="327" priority="51" operator="notEqual">
      <formula>G51</formula>
    </cfRule>
    <cfRule type="cellIs" dxfId="326" priority="52" operator="equal">
      <formula>G51</formula>
    </cfRule>
  </conditionalFormatting>
  <conditionalFormatting sqref="K52">
    <cfRule type="cellIs" dxfId="325" priority="49" operator="notEqual">
      <formula>G52</formula>
    </cfRule>
    <cfRule type="cellIs" dxfId="324" priority="50" operator="equal">
      <formula>G52</formula>
    </cfRule>
  </conditionalFormatting>
  <conditionalFormatting sqref="K53">
    <cfRule type="cellIs" dxfId="323" priority="47" operator="notEqual">
      <formula>G53</formula>
    </cfRule>
    <cfRule type="cellIs" dxfId="322" priority="48" operator="equal">
      <formula>G53</formula>
    </cfRule>
  </conditionalFormatting>
  <conditionalFormatting sqref="K54">
    <cfRule type="cellIs" dxfId="321" priority="45" operator="notEqual">
      <formula>G54</formula>
    </cfRule>
    <cfRule type="cellIs" dxfId="320" priority="46" operator="equal">
      <formula>G54</formula>
    </cfRule>
  </conditionalFormatting>
  <conditionalFormatting sqref="K55">
    <cfRule type="cellIs" dxfId="319" priority="43" operator="notEqual">
      <formula>G55</formula>
    </cfRule>
    <cfRule type="cellIs" dxfId="318" priority="44" operator="equal">
      <formula>G55</formula>
    </cfRule>
  </conditionalFormatting>
  <conditionalFormatting sqref="K56">
    <cfRule type="cellIs" dxfId="317" priority="41" operator="notEqual">
      <formula>G56</formula>
    </cfRule>
    <cfRule type="cellIs" dxfId="316" priority="42" operator="equal">
      <formula>G56</formula>
    </cfRule>
  </conditionalFormatting>
  <conditionalFormatting sqref="K57">
    <cfRule type="cellIs" dxfId="315" priority="39" operator="notEqual">
      <formula>G57</formula>
    </cfRule>
    <cfRule type="cellIs" dxfId="314" priority="40" operator="equal">
      <formula>G57</formula>
    </cfRule>
  </conditionalFormatting>
  <conditionalFormatting sqref="K58">
    <cfRule type="cellIs" dxfId="313" priority="37" operator="notEqual">
      <formula>G58</formula>
    </cfRule>
    <cfRule type="cellIs" dxfId="312" priority="38" operator="equal">
      <formula>G58</formula>
    </cfRule>
  </conditionalFormatting>
  <conditionalFormatting sqref="K59">
    <cfRule type="cellIs" dxfId="311" priority="35" operator="notEqual">
      <formula>G59</formula>
    </cfRule>
    <cfRule type="cellIs" dxfId="310" priority="36" operator="equal">
      <formula>G59</formula>
    </cfRule>
  </conditionalFormatting>
  <conditionalFormatting sqref="K60">
    <cfRule type="cellIs" dxfId="309" priority="33" operator="notEqual">
      <formula>G60</formula>
    </cfRule>
    <cfRule type="cellIs" dxfId="308" priority="34" operator="equal">
      <formula>G60</formula>
    </cfRule>
  </conditionalFormatting>
  <conditionalFormatting sqref="K61">
    <cfRule type="cellIs" dxfId="307" priority="31" operator="notEqual">
      <formula>G61</formula>
    </cfRule>
    <cfRule type="cellIs" dxfId="306" priority="32" operator="equal">
      <formula>G61</formula>
    </cfRule>
  </conditionalFormatting>
  <conditionalFormatting sqref="K62">
    <cfRule type="cellIs" dxfId="305" priority="29" operator="notEqual">
      <formula>G62</formula>
    </cfRule>
    <cfRule type="cellIs" dxfId="304" priority="30" operator="equal">
      <formula>G62</formula>
    </cfRule>
  </conditionalFormatting>
  <conditionalFormatting sqref="K63">
    <cfRule type="cellIs" dxfId="303" priority="27" operator="notEqual">
      <formula>G63</formula>
    </cfRule>
    <cfRule type="cellIs" dxfId="302" priority="28" operator="equal">
      <formula>G63</formula>
    </cfRule>
  </conditionalFormatting>
  <conditionalFormatting sqref="K67">
    <cfRule type="cellIs" dxfId="301" priority="25" operator="notEqual">
      <formula>G67</formula>
    </cfRule>
    <cfRule type="cellIs" dxfId="300" priority="26" operator="equal">
      <formula>G67</formula>
    </cfRule>
  </conditionalFormatting>
  <conditionalFormatting sqref="K68">
    <cfRule type="cellIs" dxfId="299" priority="23" operator="notEqual">
      <formula>G68</formula>
    </cfRule>
    <cfRule type="cellIs" dxfId="298" priority="24" operator="equal">
      <formula>G68</formula>
    </cfRule>
  </conditionalFormatting>
  <conditionalFormatting sqref="K69">
    <cfRule type="cellIs" dxfId="297" priority="21" operator="notEqual">
      <formula>G69</formula>
    </cfRule>
    <cfRule type="cellIs" dxfId="296" priority="22" operator="equal">
      <formula>G69</formula>
    </cfRule>
  </conditionalFormatting>
  <conditionalFormatting sqref="K71">
    <cfRule type="cellIs" dxfId="295" priority="19" operator="notEqual">
      <formula>G71</formula>
    </cfRule>
    <cfRule type="cellIs" dxfId="294" priority="20" operator="equal">
      <formula>G71</formula>
    </cfRule>
  </conditionalFormatting>
  <conditionalFormatting sqref="K72">
    <cfRule type="cellIs" dxfId="293" priority="17" operator="notEqual">
      <formula>G72</formula>
    </cfRule>
    <cfRule type="cellIs" dxfId="292" priority="18" operator="equal">
      <formula>G72</formula>
    </cfRule>
  </conditionalFormatting>
  <conditionalFormatting sqref="K73">
    <cfRule type="cellIs" dxfId="291" priority="15" operator="notEqual">
      <formula>G73</formula>
    </cfRule>
    <cfRule type="cellIs" dxfId="290" priority="16" operator="equal">
      <formula>G73</formula>
    </cfRule>
  </conditionalFormatting>
  <conditionalFormatting sqref="K76">
    <cfRule type="cellIs" dxfId="289" priority="13" operator="notEqual">
      <formula>G76</formula>
    </cfRule>
    <cfRule type="cellIs" dxfId="288" priority="14" operator="equal">
      <formula>G76</formula>
    </cfRule>
  </conditionalFormatting>
  <conditionalFormatting sqref="K9">
    <cfRule type="cellIs" dxfId="287" priority="131" operator="notEqual">
      <formula>G9</formula>
    </cfRule>
    <cfRule type="cellIs" dxfId="286" priority="132" operator="equal">
      <formula>G9</formula>
    </cfRule>
  </conditionalFormatting>
  <conditionalFormatting sqref="K10">
    <cfRule type="cellIs" dxfId="285" priority="129" operator="notEqual">
      <formula>G10</formula>
    </cfRule>
    <cfRule type="cellIs" dxfId="284" priority="130" operator="equal">
      <formula>G10</formula>
    </cfRule>
  </conditionalFormatting>
  <conditionalFormatting sqref="K11">
    <cfRule type="cellIs" dxfId="283" priority="127" operator="notEqual">
      <formula>G11</formula>
    </cfRule>
    <cfRule type="cellIs" dxfId="282" priority="128" operator="equal">
      <formula>G11</formula>
    </cfRule>
  </conditionalFormatting>
  <conditionalFormatting sqref="K12">
    <cfRule type="cellIs" dxfId="281" priority="125" operator="notEqual">
      <formula>G12</formula>
    </cfRule>
    <cfRule type="cellIs" dxfId="280" priority="126" operator="equal">
      <formula>G12</formula>
    </cfRule>
  </conditionalFormatting>
  <conditionalFormatting sqref="K13">
    <cfRule type="cellIs" dxfId="279" priority="123" operator="notEqual">
      <formula>G13</formula>
    </cfRule>
    <cfRule type="cellIs" dxfId="278" priority="124" operator="equal">
      <formula>G13</formula>
    </cfRule>
  </conditionalFormatting>
  <conditionalFormatting sqref="K14">
    <cfRule type="cellIs" dxfId="277" priority="121" operator="notEqual">
      <formula>G14</formula>
    </cfRule>
    <cfRule type="cellIs" dxfId="276" priority="122" operator="equal">
      <formula>G14</formula>
    </cfRule>
  </conditionalFormatting>
  <conditionalFormatting sqref="G76">
    <cfRule type="cellIs" dxfId="275" priority="11" operator="notEqual">
      <formula>$G$77</formula>
    </cfRule>
    <cfRule type="cellIs" dxfId="274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E6F6D34-E47A-4BF9-8ECB-584024FA0F1E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C5DBC5C4-8F0A-49A9-AECA-4DAF30CAD073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15390C8-99D5-4A69-91AA-B5C52712C05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C65E82BF-8E0B-4BA8-8611-F49ACF0FB229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475C1258-E0A0-4B2D-911F-683400EB1705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04E7AF5-E7EE-4CA8-8D81-E6EB5AC5D58A}">
            <xm:f>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Detail'!#REF!+'D:\Finance\Work\Reports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47552E8-F492-4F16-A5CA-B1A1C603D435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4B1B5B93-B257-4830-8CC6-36989D875F86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62D7759C-04F1-47CA-9B15-A73AD7B7DD6C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75390489-C1EB-41DE-BD32-DE36D0EE8414}">
            <xm:f>'D:\Finance\Work\Reports &amp; Surveys\Cost Analysis\Cost Analysis - 2012-2013\Received from Colleges\South Florida\[26 South Florida 2012-13 CA2 9-9-13 SRS 9-17-13.xlsx]CA2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1735632</v>
      </c>
      <c r="H8" s="10"/>
      <c r="I8" s="90">
        <v>736999</v>
      </c>
      <c r="J8" s="90">
        <v>998633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14803</v>
      </c>
      <c r="H10" s="17" t="s">
        <v>15</v>
      </c>
      <c r="I10" s="91">
        <v>14803</v>
      </c>
      <c r="J10" s="91"/>
      <c r="K10" s="90">
        <v>14803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583365</v>
      </c>
      <c r="H11" s="17" t="s">
        <v>15</v>
      </c>
      <c r="I11" s="91">
        <v>583365</v>
      </c>
      <c r="J11" s="91"/>
      <c r="K11" s="90">
        <v>583365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91">
        <v>208254</v>
      </c>
      <c r="H13" s="17" t="s">
        <v>59</v>
      </c>
      <c r="I13" s="91">
        <v>41651</v>
      </c>
      <c r="J13" s="91">
        <v>166603</v>
      </c>
      <c r="K13" s="90">
        <v>208254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/>
      <c r="H14" s="17"/>
      <c r="I14" s="91"/>
      <c r="J14" s="91"/>
      <c r="K14" s="90">
        <v>0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>
        <v>97180</v>
      </c>
      <c r="H15" s="17" t="s">
        <v>15</v>
      </c>
      <c r="I15" s="91">
        <v>97180</v>
      </c>
      <c r="J15" s="91"/>
      <c r="K15" s="90">
        <v>97180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/>
      <c r="H16" s="17"/>
      <c r="I16" s="91"/>
      <c r="J16" s="91"/>
      <c r="K16" s="90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601974</v>
      </c>
      <c r="H18" s="17" t="s">
        <v>24</v>
      </c>
      <c r="I18" s="91"/>
      <c r="J18" s="91">
        <v>601974</v>
      </c>
      <c r="K18" s="90">
        <v>601974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1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230056</v>
      </c>
      <c r="H20" s="17" t="s">
        <v>24</v>
      </c>
      <c r="I20" s="91"/>
      <c r="J20" s="91">
        <v>230056</v>
      </c>
      <c r="K20" s="90">
        <v>230056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/>
      <c r="H22" s="17"/>
      <c r="I22" s="91"/>
      <c r="J22" s="91"/>
      <c r="K22" s="90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2551116</v>
      </c>
      <c r="H25" s="10"/>
      <c r="I25" s="90">
        <v>2339175</v>
      </c>
      <c r="J25" s="90">
        <v>211941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/>
      <c r="H28" s="17"/>
      <c r="I28" s="91"/>
      <c r="J28" s="91"/>
      <c r="K28" s="90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78274</v>
      </c>
      <c r="H29" s="17" t="s">
        <v>15</v>
      </c>
      <c r="I29" s="91">
        <v>78274</v>
      </c>
      <c r="J29" s="91"/>
      <c r="K29" s="90">
        <v>78274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>
        <v>2379896</v>
      </c>
      <c r="H30" s="17" t="s">
        <v>59</v>
      </c>
      <c r="I30" s="91">
        <v>2260901</v>
      </c>
      <c r="J30" s="91">
        <v>118995</v>
      </c>
      <c r="K30" s="90">
        <v>2379896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/>
      <c r="H31" s="17"/>
      <c r="I31" s="91"/>
      <c r="J31" s="91"/>
      <c r="K31" s="90">
        <v>0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/>
      <c r="H32" s="17"/>
      <c r="I32" s="91"/>
      <c r="J32" s="91"/>
      <c r="K32" s="90">
        <v>0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92946</v>
      </c>
      <c r="H33" s="17" t="s">
        <v>24</v>
      </c>
      <c r="I33" s="91"/>
      <c r="J33" s="91">
        <v>92946</v>
      </c>
      <c r="K33" s="90">
        <v>92946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/>
      <c r="H37" s="17"/>
      <c r="I37" s="91"/>
      <c r="J37" s="91"/>
      <c r="K37" s="90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/>
      <c r="H40" s="17"/>
      <c r="I40" s="91"/>
      <c r="J40" s="91"/>
      <c r="K40" s="90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91"/>
      <c r="H41" s="17"/>
      <c r="I41" s="91"/>
      <c r="J41" s="91"/>
      <c r="K41" s="90">
        <v>0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8065883</v>
      </c>
      <c r="H42" s="10"/>
      <c r="I42" s="90">
        <v>1123401</v>
      </c>
      <c r="J42" s="90">
        <v>6942482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>
        <v>4218471</v>
      </c>
      <c r="H43" s="17" t="s">
        <v>24</v>
      </c>
      <c r="I43" s="91"/>
      <c r="J43" s="91">
        <v>4218471</v>
      </c>
      <c r="K43" s="90">
        <v>4218471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91"/>
      <c r="H44" s="17"/>
      <c r="I44" s="91"/>
      <c r="J44" s="91"/>
      <c r="K44" s="90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918966</v>
      </c>
      <c r="H47" s="17" t="s">
        <v>15</v>
      </c>
      <c r="I47" s="91">
        <v>918966</v>
      </c>
      <c r="J47" s="91"/>
      <c r="K47" s="90">
        <v>918966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204435</v>
      </c>
      <c r="H49" s="17" t="s">
        <v>15</v>
      </c>
      <c r="I49" s="91">
        <v>204435</v>
      </c>
      <c r="J49" s="91"/>
      <c r="K49" s="90">
        <v>204435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/>
      <c r="H53" s="17"/>
      <c r="I53" s="91"/>
      <c r="J53" s="91"/>
      <c r="K53" s="90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144306</v>
      </c>
      <c r="H54" s="17" t="s">
        <v>24</v>
      </c>
      <c r="I54" s="91"/>
      <c r="J54" s="91">
        <v>144306</v>
      </c>
      <c r="K54" s="90">
        <v>144306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>
        <v>575019</v>
      </c>
      <c r="H55" s="17" t="s">
        <v>24</v>
      </c>
      <c r="I55" s="91"/>
      <c r="J55" s="91">
        <v>575019</v>
      </c>
      <c r="K55" s="90">
        <v>575019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/>
      <c r="H57" s="17"/>
      <c r="I57" s="91"/>
      <c r="J57" s="91"/>
      <c r="K57" s="90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1859913</v>
      </c>
      <c r="H59" s="17" t="s">
        <v>24</v>
      </c>
      <c r="I59" s="91"/>
      <c r="J59" s="91">
        <v>1859913</v>
      </c>
      <c r="K59" s="90">
        <v>1859913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144773</v>
      </c>
      <c r="H61" s="17" t="s">
        <v>24</v>
      </c>
      <c r="I61" s="91"/>
      <c r="J61" s="91">
        <v>144773</v>
      </c>
      <c r="K61" s="90">
        <v>144773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/>
      <c r="H62" s="17"/>
      <c r="I62" s="91"/>
      <c r="J62" s="91"/>
      <c r="K62" s="90">
        <v>0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24672</v>
      </c>
      <c r="H66" s="10"/>
      <c r="I66" s="90">
        <v>0</v>
      </c>
      <c r="J66" s="90">
        <v>24672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24672</v>
      </c>
      <c r="H67" s="17" t="s">
        <v>24</v>
      </c>
      <c r="I67" s="91"/>
      <c r="J67" s="91">
        <v>24672</v>
      </c>
      <c r="K67" s="90">
        <v>24672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/>
      <c r="H69" s="17"/>
      <c r="I69" s="91"/>
      <c r="J69" s="91"/>
      <c r="K69" s="90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1442460</v>
      </c>
      <c r="H70" s="10"/>
      <c r="I70" s="90">
        <v>453131</v>
      </c>
      <c r="J70" s="90">
        <v>989329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/>
      <c r="H71" s="17"/>
      <c r="I71" s="91"/>
      <c r="J71" s="91"/>
      <c r="K71" s="90">
        <v>0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906262</v>
      </c>
      <c r="H72" s="17" t="s">
        <v>59</v>
      </c>
      <c r="I72" s="91">
        <v>453131</v>
      </c>
      <c r="J72" s="91">
        <v>453131</v>
      </c>
      <c r="K72" s="90">
        <v>906262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536198</v>
      </c>
      <c r="H73" s="17" t="s">
        <v>24</v>
      </c>
      <c r="I73" s="91"/>
      <c r="J73" s="91">
        <v>536198</v>
      </c>
      <c r="K73" s="90">
        <v>536198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13819763</v>
      </c>
      <c r="H76" s="26"/>
      <c r="I76" s="94">
        <v>4652706</v>
      </c>
      <c r="J76" s="94">
        <v>9167057</v>
      </c>
      <c r="K76" s="90">
        <v>13819763</v>
      </c>
      <c r="L76" s="27"/>
    </row>
    <row r="77" spans="1:12" ht="15.75" x14ac:dyDescent="0.25">
      <c r="F77" s="83" t="s">
        <v>200</v>
      </c>
      <c r="G77" s="95">
        <v>13819763</v>
      </c>
      <c r="H77" s="14"/>
      <c r="I77" s="85">
        <v>0.33667046243846582</v>
      </c>
      <c r="J77" s="85">
        <v>0.66332953756153412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56966031.350790679</v>
      </c>
      <c r="J83" s="87">
        <v>8.1675094607681867E-2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263" priority="131" operator="notEqual">
      <formula>G9</formula>
    </cfRule>
    <cfRule type="cellIs" dxfId="262" priority="132" operator="equal">
      <formula>G9</formula>
    </cfRule>
  </conditionalFormatting>
  <conditionalFormatting sqref="K76">
    <cfRule type="cellIs" dxfId="261" priority="13" operator="notEqual">
      <formula>G76</formula>
    </cfRule>
    <cfRule type="cellIs" dxfId="260" priority="14" operator="equal">
      <formula>G76</formula>
    </cfRule>
  </conditionalFormatting>
  <conditionalFormatting sqref="K10">
    <cfRule type="cellIs" dxfId="259" priority="129" operator="notEqual">
      <formula>G10</formula>
    </cfRule>
    <cfRule type="cellIs" dxfId="258" priority="130" operator="equal">
      <formula>G10</formula>
    </cfRule>
  </conditionalFormatting>
  <conditionalFormatting sqref="K11">
    <cfRule type="cellIs" dxfId="257" priority="127" operator="notEqual">
      <formula>G11</formula>
    </cfRule>
    <cfRule type="cellIs" dxfId="256" priority="128" operator="equal">
      <formula>G11</formula>
    </cfRule>
  </conditionalFormatting>
  <conditionalFormatting sqref="K12">
    <cfRule type="cellIs" dxfId="255" priority="125" operator="notEqual">
      <formula>G12</formula>
    </cfRule>
    <cfRule type="cellIs" dxfId="254" priority="126" operator="equal">
      <formula>G12</formula>
    </cfRule>
  </conditionalFormatting>
  <conditionalFormatting sqref="K13">
    <cfRule type="cellIs" dxfId="253" priority="123" operator="notEqual">
      <formula>G13</formula>
    </cfRule>
    <cfRule type="cellIs" dxfId="252" priority="124" operator="equal">
      <formula>G13</formula>
    </cfRule>
  </conditionalFormatting>
  <conditionalFormatting sqref="K14">
    <cfRule type="cellIs" dxfId="251" priority="121" operator="notEqual">
      <formula>G14</formula>
    </cfRule>
    <cfRule type="cellIs" dxfId="250" priority="122" operator="equal">
      <formula>G14</formula>
    </cfRule>
  </conditionalFormatting>
  <conditionalFormatting sqref="K15">
    <cfRule type="cellIs" dxfId="249" priority="119" operator="notEqual">
      <formula>G15</formula>
    </cfRule>
    <cfRule type="cellIs" dxfId="248" priority="120" operator="equal">
      <formula>G15</formula>
    </cfRule>
  </conditionalFormatting>
  <conditionalFormatting sqref="K16">
    <cfRule type="cellIs" dxfId="247" priority="117" operator="notEqual">
      <formula>G16</formula>
    </cfRule>
    <cfRule type="cellIs" dxfId="246" priority="118" operator="equal">
      <formula>G16</formula>
    </cfRule>
  </conditionalFormatting>
  <conditionalFormatting sqref="K17">
    <cfRule type="cellIs" dxfId="245" priority="115" operator="notEqual">
      <formula>G17</formula>
    </cfRule>
    <cfRule type="cellIs" dxfId="244" priority="116" operator="equal">
      <formula>G17</formula>
    </cfRule>
  </conditionalFormatting>
  <conditionalFormatting sqref="K18">
    <cfRule type="cellIs" dxfId="243" priority="113" operator="notEqual">
      <formula>G18</formula>
    </cfRule>
    <cfRule type="cellIs" dxfId="242" priority="114" operator="equal">
      <formula>G18</formula>
    </cfRule>
  </conditionalFormatting>
  <conditionalFormatting sqref="K19">
    <cfRule type="cellIs" dxfId="241" priority="111" operator="notEqual">
      <formula>G19</formula>
    </cfRule>
    <cfRule type="cellIs" dxfId="240" priority="112" operator="equal">
      <formula>G19</formula>
    </cfRule>
  </conditionalFormatting>
  <conditionalFormatting sqref="K20">
    <cfRule type="cellIs" dxfId="239" priority="109" operator="notEqual">
      <formula>G20</formula>
    </cfRule>
    <cfRule type="cellIs" dxfId="238" priority="110" operator="equal">
      <formula>G20</formula>
    </cfRule>
  </conditionalFormatting>
  <conditionalFormatting sqref="K21">
    <cfRule type="cellIs" dxfId="237" priority="107" operator="notEqual">
      <formula>G21</formula>
    </cfRule>
    <cfRule type="cellIs" dxfId="236" priority="108" operator="equal">
      <formula>G21</formula>
    </cfRule>
  </conditionalFormatting>
  <conditionalFormatting sqref="K22">
    <cfRule type="cellIs" dxfId="235" priority="105" operator="notEqual">
      <formula>G22</formula>
    </cfRule>
    <cfRule type="cellIs" dxfId="234" priority="106" operator="equal">
      <formula>G22</formula>
    </cfRule>
  </conditionalFormatting>
  <conditionalFormatting sqref="K23">
    <cfRule type="cellIs" dxfId="233" priority="103" operator="notEqual">
      <formula>G23</formula>
    </cfRule>
    <cfRule type="cellIs" dxfId="232" priority="104" operator="equal">
      <formula>G23</formula>
    </cfRule>
  </conditionalFormatting>
  <conditionalFormatting sqref="K24">
    <cfRule type="cellIs" dxfId="231" priority="101" operator="notEqual">
      <formula>G24</formula>
    </cfRule>
    <cfRule type="cellIs" dxfId="230" priority="102" operator="equal">
      <formula>G24</formula>
    </cfRule>
  </conditionalFormatting>
  <conditionalFormatting sqref="K26">
    <cfRule type="cellIs" dxfId="229" priority="99" operator="notEqual">
      <formula>G26</formula>
    </cfRule>
    <cfRule type="cellIs" dxfId="228" priority="100" operator="equal">
      <formula>G26</formula>
    </cfRule>
  </conditionalFormatting>
  <conditionalFormatting sqref="K27">
    <cfRule type="cellIs" dxfId="227" priority="97" operator="notEqual">
      <formula>G27</formula>
    </cfRule>
    <cfRule type="cellIs" dxfId="226" priority="98" operator="equal">
      <formula>G27</formula>
    </cfRule>
  </conditionalFormatting>
  <conditionalFormatting sqref="K28">
    <cfRule type="cellIs" dxfId="225" priority="95" operator="notEqual">
      <formula>G28</formula>
    </cfRule>
    <cfRule type="cellIs" dxfId="224" priority="96" operator="equal">
      <formula>G28</formula>
    </cfRule>
  </conditionalFormatting>
  <conditionalFormatting sqref="K29">
    <cfRule type="cellIs" dxfId="223" priority="93" operator="notEqual">
      <formula>G29</formula>
    </cfRule>
    <cfRule type="cellIs" dxfId="222" priority="94" operator="equal">
      <formula>G29</formula>
    </cfRule>
  </conditionalFormatting>
  <conditionalFormatting sqref="K30">
    <cfRule type="cellIs" dxfId="221" priority="91" operator="notEqual">
      <formula>G30</formula>
    </cfRule>
    <cfRule type="cellIs" dxfId="220" priority="92" operator="equal">
      <formula>G30</formula>
    </cfRule>
  </conditionalFormatting>
  <conditionalFormatting sqref="K31">
    <cfRule type="cellIs" dxfId="219" priority="89" operator="notEqual">
      <formula>G31</formula>
    </cfRule>
    <cfRule type="cellIs" dxfId="218" priority="90" operator="equal">
      <formula>G31</formula>
    </cfRule>
  </conditionalFormatting>
  <conditionalFormatting sqref="K32">
    <cfRule type="cellIs" dxfId="217" priority="87" operator="notEqual">
      <formula>G32</formula>
    </cfRule>
    <cfRule type="cellIs" dxfId="216" priority="88" operator="equal">
      <formula>G32</formula>
    </cfRule>
  </conditionalFormatting>
  <conditionalFormatting sqref="K33">
    <cfRule type="cellIs" dxfId="215" priority="85" operator="notEqual">
      <formula>G33</formula>
    </cfRule>
    <cfRule type="cellIs" dxfId="214" priority="86" operator="equal">
      <formula>G33</formula>
    </cfRule>
  </conditionalFormatting>
  <conditionalFormatting sqref="K34">
    <cfRule type="cellIs" dxfId="213" priority="83" operator="notEqual">
      <formula>G34</formula>
    </cfRule>
    <cfRule type="cellIs" dxfId="212" priority="84" operator="equal">
      <formula>G34</formula>
    </cfRule>
  </conditionalFormatting>
  <conditionalFormatting sqref="K35">
    <cfRule type="cellIs" dxfId="211" priority="81" operator="notEqual">
      <formula>G35</formula>
    </cfRule>
    <cfRule type="cellIs" dxfId="210" priority="82" operator="equal">
      <formula>G35</formula>
    </cfRule>
  </conditionalFormatting>
  <conditionalFormatting sqref="K36">
    <cfRule type="cellIs" dxfId="209" priority="79" operator="notEqual">
      <formula>G36</formula>
    </cfRule>
    <cfRule type="cellIs" dxfId="208" priority="80" operator="equal">
      <formula>G36</formula>
    </cfRule>
  </conditionalFormatting>
  <conditionalFormatting sqref="K37">
    <cfRule type="cellIs" dxfId="207" priority="77" operator="notEqual">
      <formula>G37</formula>
    </cfRule>
    <cfRule type="cellIs" dxfId="206" priority="78" operator="equal">
      <formula>G37</formula>
    </cfRule>
  </conditionalFormatting>
  <conditionalFormatting sqref="K38">
    <cfRule type="cellIs" dxfId="205" priority="75" operator="notEqual">
      <formula>G38</formula>
    </cfRule>
    <cfRule type="cellIs" dxfId="204" priority="76" operator="equal">
      <formula>G38</formula>
    </cfRule>
  </conditionalFormatting>
  <conditionalFormatting sqref="K39">
    <cfRule type="cellIs" dxfId="203" priority="73" operator="notEqual">
      <formula>G39</formula>
    </cfRule>
    <cfRule type="cellIs" dxfId="202" priority="74" operator="equal">
      <formula>G39</formula>
    </cfRule>
  </conditionalFormatting>
  <conditionalFormatting sqref="K40">
    <cfRule type="cellIs" dxfId="201" priority="71" operator="notEqual">
      <formula>G40</formula>
    </cfRule>
    <cfRule type="cellIs" dxfId="200" priority="72" operator="equal">
      <formula>G40</formula>
    </cfRule>
  </conditionalFormatting>
  <conditionalFormatting sqref="K41">
    <cfRule type="cellIs" dxfId="199" priority="69" operator="notEqual">
      <formula>G41</formula>
    </cfRule>
    <cfRule type="cellIs" dxfId="198" priority="70" operator="equal">
      <formula>G41</formula>
    </cfRule>
  </conditionalFormatting>
  <conditionalFormatting sqref="K43">
    <cfRule type="cellIs" dxfId="197" priority="67" operator="notEqual">
      <formula>G43</formula>
    </cfRule>
    <cfRule type="cellIs" dxfId="196" priority="68" operator="equal">
      <formula>G43</formula>
    </cfRule>
  </conditionalFormatting>
  <conditionalFormatting sqref="K44">
    <cfRule type="cellIs" dxfId="195" priority="65" operator="notEqual">
      <formula>G44</formula>
    </cfRule>
    <cfRule type="cellIs" dxfId="194" priority="66" operator="equal">
      <formula>G44</formula>
    </cfRule>
  </conditionalFormatting>
  <conditionalFormatting sqref="K45">
    <cfRule type="cellIs" dxfId="193" priority="63" operator="notEqual">
      <formula>G45</formula>
    </cfRule>
    <cfRule type="cellIs" dxfId="192" priority="64" operator="equal">
      <formula>G45</formula>
    </cfRule>
  </conditionalFormatting>
  <conditionalFormatting sqref="K46">
    <cfRule type="cellIs" dxfId="191" priority="61" operator="notEqual">
      <formula>G46</formula>
    </cfRule>
    <cfRule type="cellIs" dxfId="190" priority="62" operator="equal">
      <formula>G46</formula>
    </cfRule>
  </conditionalFormatting>
  <conditionalFormatting sqref="K47">
    <cfRule type="cellIs" dxfId="189" priority="59" operator="notEqual">
      <formula>G47</formula>
    </cfRule>
    <cfRule type="cellIs" dxfId="188" priority="60" operator="equal">
      <formula>G47</formula>
    </cfRule>
  </conditionalFormatting>
  <conditionalFormatting sqref="K48">
    <cfRule type="cellIs" dxfId="187" priority="57" operator="notEqual">
      <formula>G48</formula>
    </cfRule>
    <cfRule type="cellIs" dxfId="186" priority="58" operator="equal">
      <formula>G48</formula>
    </cfRule>
  </conditionalFormatting>
  <conditionalFormatting sqref="K49">
    <cfRule type="cellIs" dxfId="185" priority="55" operator="notEqual">
      <formula>G49</formula>
    </cfRule>
    <cfRule type="cellIs" dxfId="184" priority="56" operator="equal">
      <formula>G49</formula>
    </cfRule>
  </conditionalFormatting>
  <conditionalFormatting sqref="K50">
    <cfRule type="cellIs" dxfId="183" priority="53" operator="notEqual">
      <formula>G50</formula>
    </cfRule>
    <cfRule type="cellIs" dxfId="182" priority="54" operator="equal">
      <formula>G50</formula>
    </cfRule>
  </conditionalFormatting>
  <conditionalFormatting sqref="K51">
    <cfRule type="cellIs" dxfId="181" priority="51" operator="notEqual">
      <formula>G51</formula>
    </cfRule>
    <cfRule type="cellIs" dxfId="180" priority="52" operator="equal">
      <formula>G51</formula>
    </cfRule>
  </conditionalFormatting>
  <conditionalFormatting sqref="K52">
    <cfRule type="cellIs" dxfId="179" priority="49" operator="notEqual">
      <formula>G52</formula>
    </cfRule>
    <cfRule type="cellIs" dxfId="178" priority="50" operator="equal">
      <formula>G52</formula>
    </cfRule>
  </conditionalFormatting>
  <conditionalFormatting sqref="K53">
    <cfRule type="cellIs" dxfId="177" priority="47" operator="notEqual">
      <formula>G53</formula>
    </cfRule>
    <cfRule type="cellIs" dxfId="176" priority="48" operator="equal">
      <formula>G53</formula>
    </cfRule>
  </conditionalFormatting>
  <conditionalFormatting sqref="K54">
    <cfRule type="cellIs" dxfId="175" priority="45" operator="notEqual">
      <formula>G54</formula>
    </cfRule>
    <cfRule type="cellIs" dxfId="174" priority="46" operator="equal">
      <formula>G54</formula>
    </cfRule>
  </conditionalFormatting>
  <conditionalFormatting sqref="K55">
    <cfRule type="cellIs" dxfId="173" priority="43" operator="notEqual">
      <formula>G55</formula>
    </cfRule>
    <cfRule type="cellIs" dxfId="172" priority="44" operator="equal">
      <formula>G55</formula>
    </cfRule>
  </conditionalFormatting>
  <conditionalFormatting sqref="K56">
    <cfRule type="cellIs" dxfId="171" priority="41" operator="notEqual">
      <formula>G56</formula>
    </cfRule>
    <cfRule type="cellIs" dxfId="170" priority="42" operator="equal">
      <formula>G56</formula>
    </cfRule>
  </conditionalFormatting>
  <conditionalFormatting sqref="K57">
    <cfRule type="cellIs" dxfId="169" priority="39" operator="notEqual">
      <formula>G57</formula>
    </cfRule>
    <cfRule type="cellIs" dxfId="168" priority="40" operator="equal">
      <formula>G57</formula>
    </cfRule>
  </conditionalFormatting>
  <conditionalFormatting sqref="K58">
    <cfRule type="cellIs" dxfId="167" priority="37" operator="notEqual">
      <formula>G58</formula>
    </cfRule>
    <cfRule type="cellIs" dxfId="166" priority="38" operator="equal">
      <formula>G58</formula>
    </cfRule>
  </conditionalFormatting>
  <conditionalFormatting sqref="K59">
    <cfRule type="cellIs" dxfId="165" priority="35" operator="notEqual">
      <formula>G59</formula>
    </cfRule>
    <cfRule type="cellIs" dxfId="164" priority="36" operator="equal">
      <formula>G59</formula>
    </cfRule>
  </conditionalFormatting>
  <conditionalFormatting sqref="K60">
    <cfRule type="cellIs" dxfId="163" priority="33" operator="notEqual">
      <formula>G60</formula>
    </cfRule>
    <cfRule type="cellIs" dxfId="162" priority="34" operator="equal">
      <formula>G60</formula>
    </cfRule>
  </conditionalFormatting>
  <conditionalFormatting sqref="K61">
    <cfRule type="cellIs" dxfId="161" priority="31" operator="notEqual">
      <formula>G61</formula>
    </cfRule>
    <cfRule type="cellIs" dxfId="160" priority="32" operator="equal">
      <formula>G61</formula>
    </cfRule>
  </conditionalFormatting>
  <conditionalFormatting sqref="K62">
    <cfRule type="cellIs" dxfId="159" priority="29" operator="notEqual">
      <formula>G62</formula>
    </cfRule>
    <cfRule type="cellIs" dxfId="158" priority="30" operator="equal">
      <formula>G62</formula>
    </cfRule>
  </conditionalFormatting>
  <conditionalFormatting sqref="K63">
    <cfRule type="cellIs" dxfId="157" priority="27" operator="notEqual">
      <formula>G63</formula>
    </cfRule>
    <cfRule type="cellIs" dxfId="156" priority="28" operator="equal">
      <formula>G63</formula>
    </cfRule>
  </conditionalFormatting>
  <conditionalFormatting sqref="K67">
    <cfRule type="cellIs" dxfId="155" priority="25" operator="notEqual">
      <formula>G67</formula>
    </cfRule>
    <cfRule type="cellIs" dxfId="154" priority="26" operator="equal">
      <formula>G67</formula>
    </cfRule>
  </conditionalFormatting>
  <conditionalFormatting sqref="K68">
    <cfRule type="cellIs" dxfId="153" priority="23" operator="notEqual">
      <formula>G68</formula>
    </cfRule>
    <cfRule type="cellIs" dxfId="152" priority="24" operator="equal">
      <formula>G68</formula>
    </cfRule>
  </conditionalFormatting>
  <conditionalFormatting sqref="K69">
    <cfRule type="cellIs" dxfId="151" priority="21" operator="notEqual">
      <formula>G69</formula>
    </cfRule>
    <cfRule type="cellIs" dxfId="150" priority="22" operator="equal">
      <formula>G69</formula>
    </cfRule>
  </conditionalFormatting>
  <conditionalFormatting sqref="K71">
    <cfRule type="cellIs" dxfId="149" priority="19" operator="notEqual">
      <formula>G71</formula>
    </cfRule>
    <cfRule type="cellIs" dxfId="148" priority="20" operator="equal">
      <formula>G71</formula>
    </cfRule>
  </conditionalFormatting>
  <conditionalFormatting sqref="K72">
    <cfRule type="cellIs" dxfId="147" priority="17" operator="notEqual">
      <formula>G72</formula>
    </cfRule>
    <cfRule type="cellIs" dxfId="146" priority="18" operator="equal">
      <formula>G72</formula>
    </cfRule>
  </conditionalFormatting>
  <conditionalFormatting sqref="K73">
    <cfRule type="cellIs" dxfId="145" priority="15" operator="notEqual">
      <formula>G73</formula>
    </cfRule>
    <cfRule type="cellIs" dxfId="144" priority="16" operator="equal">
      <formula>G73</formula>
    </cfRule>
  </conditionalFormatting>
  <conditionalFormatting sqref="G76">
    <cfRule type="cellIs" dxfId="143" priority="11" operator="notEqual">
      <formula>$G$77</formula>
    </cfRule>
    <cfRule type="cellIs" dxfId="14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66896BE5-A718-4CF8-A992-B933B023C0A4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D5717C39-74FC-4692-BEDC-740D42763E7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5F45D459-1FF2-49E9-8544-73CF771C3B3A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95A2FC82-16E5-48D8-9132-4572AB44DDD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D6C14E46-D698-4757-8B8B-4456D820A624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DA95B89-E0F0-48DF-8776-99468A7055FA}">
            <xm:f>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Detail'!#REF!+'C:\Finance\Work\Reports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BA6C6F59-1B90-4E74-90E5-D375485E6F1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D63ECE6-1342-44A8-8A68-8622DFF24262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FA8CAF5F-B87E-49AC-A625-BDF63235ABD9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05E4FE5-E9A5-492F-A02A-1EDE96DEF99C}">
            <xm:f>'C:\Finance\Work\Reports &amp; Surveys\Cost Analysis\Cost Analysis - 2013-2014\Received from Colleges\Tallahassee\[Final 27 Tallahassee 2013-14 CA2 (101314).xlsx]CA2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172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90">
        <v>6278320.9199999999</v>
      </c>
      <c r="H8" s="10"/>
      <c r="I8" s="90">
        <v>3222111.99</v>
      </c>
      <c r="J8" s="90">
        <v>3056208.9299999997</v>
      </c>
      <c r="K8" s="90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91"/>
      <c r="H9" s="17"/>
      <c r="I9" s="91"/>
      <c r="J9" s="91"/>
      <c r="K9" s="90">
        <v>0</v>
      </c>
      <c r="L9" s="18"/>
    </row>
    <row r="10" spans="1:12" ht="15.75" x14ac:dyDescent="0.25">
      <c r="A10" s="9"/>
      <c r="B10" s="10"/>
      <c r="C10" s="11" t="s">
        <v>16</v>
      </c>
      <c r="D10" s="14"/>
      <c r="E10" s="11"/>
      <c r="F10" s="10" t="s">
        <v>17</v>
      </c>
      <c r="G10" s="91">
        <v>13984.67</v>
      </c>
      <c r="H10" s="81" t="s">
        <v>15</v>
      </c>
      <c r="I10" s="91">
        <v>13984.67</v>
      </c>
      <c r="J10" s="91"/>
      <c r="K10" s="90">
        <v>13984.67</v>
      </c>
      <c r="L10" s="18"/>
    </row>
    <row r="11" spans="1:12" ht="15.75" x14ac:dyDescent="0.25">
      <c r="A11" s="9"/>
      <c r="B11" s="10"/>
      <c r="C11" s="11" t="s">
        <v>18</v>
      </c>
      <c r="D11" s="14"/>
      <c r="E11" s="11"/>
      <c r="F11" s="10" t="s">
        <v>19</v>
      </c>
      <c r="G11" s="91">
        <v>618555.21</v>
      </c>
      <c r="H11" s="81" t="s">
        <v>15</v>
      </c>
      <c r="I11" s="91">
        <v>618555.21</v>
      </c>
      <c r="J11" s="91"/>
      <c r="K11" s="90">
        <v>618555.21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91"/>
      <c r="H12" s="17"/>
      <c r="I12" s="91"/>
      <c r="J12" s="91"/>
      <c r="K12" s="90">
        <v>0</v>
      </c>
      <c r="L12" s="18"/>
    </row>
    <row r="13" spans="1:12" ht="15.75" x14ac:dyDescent="0.25">
      <c r="A13" s="9"/>
      <c r="B13" s="10"/>
      <c r="C13" s="11" t="s">
        <v>22</v>
      </c>
      <c r="D13" s="14"/>
      <c r="E13" s="11"/>
      <c r="F13" s="10" t="s">
        <v>23</v>
      </c>
      <c r="G13" s="89">
        <v>1603552.26</v>
      </c>
      <c r="H13" s="17" t="s">
        <v>15</v>
      </c>
      <c r="I13" s="91">
        <v>1603552.26</v>
      </c>
      <c r="J13" s="91"/>
      <c r="K13" s="90">
        <v>1603552.26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91">
        <v>1133453.67</v>
      </c>
      <c r="H14" s="17" t="s">
        <v>24</v>
      </c>
      <c r="I14" s="91"/>
      <c r="J14" s="91">
        <v>1133453.67</v>
      </c>
      <c r="K14" s="90">
        <v>1133453.67</v>
      </c>
      <c r="L14" s="18" t="s">
        <v>257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91"/>
      <c r="H15" s="17"/>
      <c r="I15" s="91"/>
      <c r="J15" s="91"/>
      <c r="K15" s="90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91">
        <v>141256.62</v>
      </c>
      <c r="H16" s="17" t="s">
        <v>15</v>
      </c>
      <c r="I16" s="91">
        <v>141256.62</v>
      </c>
      <c r="J16" s="91"/>
      <c r="K16" s="90">
        <v>141256.62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91"/>
      <c r="H17" s="17"/>
      <c r="I17" s="91"/>
      <c r="J17" s="91"/>
      <c r="K17" s="90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91">
        <v>1812804.2599999998</v>
      </c>
      <c r="H18" s="17" t="s">
        <v>24</v>
      </c>
      <c r="I18" s="91"/>
      <c r="J18" s="91">
        <v>1812804.2599999998</v>
      </c>
      <c r="K18" s="90">
        <v>1812804.2599999998</v>
      </c>
      <c r="L18" s="18" t="s">
        <v>238</v>
      </c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92"/>
      <c r="H19" s="17"/>
      <c r="I19" s="92"/>
      <c r="J19" s="92"/>
      <c r="K19" s="90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91">
        <v>844763.23</v>
      </c>
      <c r="H20" s="17" t="s">
        <v>15</v>
      </c>
      <c r="I20" s="91">
        <v>844763.23</v>
      </c>
      <c r="J20" s="91"/>
      <c r="K20" s="90">
        <v>844763.23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91"/>
      <c r="H21" s="17"/>
      <c r="I21" s="91"/>
      <c r="J21" s="91"/>
      <c r="K21" s="90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91">
        <v>109951</v>
      </c>
      <c r="H22" s="17" t="s">
        <v>24</v>
      </c>
      <c r="I22" s="91"/>
      <c r="J22" s="91">
        <v>109951</v>
      </c>
      <c r="K22" s="90">
        <v>109951</v>
      </c>
      <c r="L22" s="18" t="s">
        <v>238</v>
      </c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91"/>
      <c r="H23" s="17"/>
      <c r="I23" s="91"/>
      <c r="J23" s="91"/>
      <c r="K23" s="90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93"/>
      <c r="H24" s="17"/>
      <c r="I24" s="93"/>
      <c r="J24" s="93"/>
      <c r="K24" s="90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90">
        <v>4097132.7500000005</v>
      </c>
      <c r="H25" s="10"/>
      <c r="I25" s="90">
        <v>1965221.07</v>
      </c>
      <c r="J25" s="90">
        <v>2131911.6800000002</v>
      </c>
      <c r="K25" s="90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91"/>
      <c r="H26" s="17"/>
      <c r="I26" s="91"/>
      <c r="J26" s="91"/>
      <c r="K26" s="90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91"/>
      <c r="H27" s="17"/>
      <c r="I27" s="91"/>
      <c r="J27" s="91"/>
      <c r="K27" s="90">
        <v>0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91">
        <v>1170996.57</v>
      </c>
      <c r="H28" s="17" t="s">
        <v>15</v>
      </c>
      <c r="I28" s="91">
        <v>1170996.57</v>
      </c>
      <c r="J28" s="91"/>
      <c r="K28" s="90">
        <v>1170996.57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91">
        <v>524479.93000000005</v>
      </c>
      <c r="H29" s="17" t="s">
        <v>15</v>
      </c>
      <c r="I29" s="91">
        <v>524479.93000000005</v>
      </c>
      <c r="J29" s="91"/>
      <c r="K29" s="90">
        <v>524479.93000000005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91"/>
      <c r="H30" s="17"/>
      <c r="I30" s="91"/>
      <c r="J30" s="91"/>
      <c r="K30" s="90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91">
        <v>269744.57</v>
      </c>
      <c r="H31" s="17" t="s">
        <v>15</v>
      </c>
      <c r="I31" s="91">
        <v>269744.57</v>
      </c>
      <c r="J31" s="91"/>
      <c r="K31" s="90">
        <v>269744.57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91">
        <v>328579.11</v>
      </c>
      <c r="H32" s="17" t="s">
        <v>24</v>
      </c>
      <c r="I32" s="91"/>
      <c r="J32" s="91">
        <v>328579.11</v>
      </c>
      <c r="K32" s="90">
        <v>328579.11</v>
      </c>
      <c r="L32" s="18" t="s">
        <v>239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91">
        <v>411599.33</v>
      </c>
      <c r="H33" s="17" t="s">
        <v>24</v>
      </c>
      <c r="I33" s="91"/>
      <c r="J33" s="91">
        <v>411599.33</v>
      </c>
      <c r="K33" s="90">
        <v>411599.33</v>
      </c>
      <c r="L33" s="18" t="s">
        <v>239</v>
      </c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91"/>
      <c r="H34" s="17"/>
      <c r="I34" s="91"/>
      <c r="J34" s="91"/>
      <c r="K34" s="90">
        <v>0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91"/>
      <c r="H35" s="17"/>
      <c r="I35" s="91"/>
      <c r="J35" s="91"/>
      <c r="K35" s="90">
        <v>0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91"/>
      <c r="H36" s="17"/>
      <c r="I36" s="91"/>
      <c r="J36" s="91"/>
      <c r="K36" s="90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91">
        <v>611445.54</v>
      </c>
      <c r="H37" s="17" t="s">
        <v>24</v>
      </c>
      <c r="I37" s="91"/>
      <c r="J37" s="91">
        <v>611445.54</v>
      </c>
      <c r="K37" s="90">
        <v>611445.54</v>
      </c>
      <c r="L37" s="18" t="s">
        <v>258</v>
      </c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91"/>
      <c r="H38" s="17"/>
      <c r="I38" s="91"/>
      <c r="J38" s="91"/>
      <c r="K38" s="90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91"/>
      <c r="H39" s="17"/>
      <c r="I39" s="91"/>
      <c r="J39" s="91"/>
      <c r="K39" s="90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91">
        <v>560970.27</v>
      </c>
      <c r="H40" s="17" t="s">
        <v>24</v>
      </c>
      <c r="I40" s="91"/>
      <c r="J40" s="91">
        <v>560970.27</v>
      </c>
      <c r="K40" s="90">
        <v>560970.27</v>
      </c>
      <c r="L40" s="18" t="s">
        <v>240</v>
      </c>
    </row>
    <row r="41" spans="1:12" ht="30" x14ac:dyDescent="0.25">
      <c r="A41" s="10"/>
      <c r="B41" s="10"/>
      <c r="C41" s="11" t="s">
        <v>80</v>
      </c>
      <c r="D41" s="10"/>
      <c r="E41" s="10"/>
      <c r="F41" s="10" t="s">
        <v>81</v>
      </c>
      <c r="G41" s="91">
        <v>219317.43</v>
      </c>
      <c r="H41" s="17" t="s">
        <v>24</v>
      </c>
      <c r="I41" s="91"/>
      <c r="J41" s="91">
        <v>219317.43</v>
      </c>
      <c r="K41" s="90">
        <v>219317.43</v>
      </c>
      <c r="L41" s="18" t="s">
        <v>241</v>
      </c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90">
        <v>17871686.07</v>
      </c>
      <c r="H42" s="10"/>
      <c r="I42" s="90">
        <v>4177941.38</v>
      </c>
      <c r="J42" s="90">
        <v>13693744.689999999</v>
      </c>
      <c r="K42" s="90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91"/>
      <c r="H43" s="17"/>
      <c r="I43" s="91"/>
      <c r="J43" s="91"/>
      <c r="K43" s="90">
        <v>0</v>
      </c>
      <c r="L43" s="18"/>
    </row>
    <row r="44" spans="1:12" ht="30" x14ac:dyDescent="0.25">
      <c r="A44" s="10"/>
      <c r="B44" s="10"/>
      <c r="C44" s="11" t="s">
        <v>86</v>
      </c>
      <c r="D44" s="10"/>
      <c r="E44" s="10"/>
      <c r="F44" s="10" t="s">
        <v>87</v>
      </c>
      <c r="G44" s="91">
        <v>5291045.18</v>
      </c>
      <c r="H44" s="17" t="s">
        <v>24</v>
      </c>
      <c r="I44" s="91"/>
      <c r="J44" s="91">
        <v>5291045.18</v>
      </c>
      <c r="K44" s="90">
        <v>5291045.18</v>
      </c>
      <c r="L44" s="18" t="s">
        <v>222</v>
      </c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91"/>
      <c r="H45" s="17"/>
      <c r="I45" s="91"/>
      <c r="J45" s="91"/>
      <c r="K45" s="90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91"/>
      <c r="H46" s="17"/>
      <c r="I46" s="91"/>
      <c r="J46" s="91"/>
      <c r="K46" s="90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91">
        <v>3449511.92</v>
      </c>
      <c r="H47" s="17" t="s">
        <v>15</v>
      </c>
      <c r="I47" s="91">
        <v>3449511.92</v>
      </c>
      <c r="J47" s="91"/>
      <c r="K47" s="90">
        <v>3449511.92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91"/>
      <c r="H48" s="17"/>
      <c r="I48" s="91"/>
      <c r="J48" s="91"/>
      <c r="K48" s="90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91">
        <v>451086.38</v>
      </c>
      <c r="H49" s="17" t="s">
        <v>15</v>
      </c>
      <c r="I49" s="91">
        <v>451086.38</v>
      </c>
      <c r="J49" s="91"/>
      <c r="K49" s="90">
        <v>451086.38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91"/>
      <c r="H50" s="17"/>
      <c r="I50" s="91"/>
      <c r="J50" s="91"/>
      <c r="K50" s="90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91"/>
      <c r="H51" s="17"/>
      <c r="I51" s="91"/>
      <c r="J51" s="91"/>
      <c r="K51" s="90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91"/>
      <c r="H52" s="17"/>
      <c r="I52" s="91"/>
      <c r="J52" s="91"/>
      <c r="K52" s="90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91">
        <v>88260.58</v>
      </c>
      <c r="H53" s="17" t="s">
        <v>15</v>
      </c>
      <c r="I53" s="91">
        <v>88260.58</v>
      </c>
      <c r="J53" s="91"/>
      <c r="K53" s="90">
        <v>88260.58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91">
        <v>700721.84</v>
      </c>
      <c r="H54" s="17" t="s">
        <v>24</v>
      </c>
      <c r="I54" s="91"/>
      <c r="J54" s="91">
        <v>700721.84</v>
      </c>
      <c r="K54" s="90">
        <v>700721.84</v>
      </c>
      <c r="L54" s="18" t="s">
        <v>228</v>
      </c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91"/>
      <c r="H55" s="17"/>
      <c r="I55" s="91"/>
      <c r="J55" s="91"/>
      <c r="K55" s="90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91"/>
      <c r="H56" s="17"/>
      <c r="I56" s="91"/>
      <c r="J56" s="91"/>
      <c r="K56" s="90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91">
        <v>315446.03999999998</v>
      </c>
      <c r="H57" s="17" t="s">
        <v>24</v>
      </c>
      <c r="I57" s="91"/>
      <c r="J57" s="91">
        <v>315446.03999999998</v>
      </c>
      <c r="K57" s="90">
        <v>315446.03999999998</v>
      </c>
      <c r="L57" s="18" t="s">
        <v>259</v>
      </c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91"/>
      <c r="H58" s="17"/>
      <c r="I58" s="91"/>
      <c r="J58" s="91"/>
      <c r="K58" s="90">
        <v>0</v>
      </c>
      <c r="L58" s="18"/>
    </row>
    <row r="59" spans="1:12" ht="15.75" x14ac:dyDescent="0.25">
      <c r="A59" s="10"/>
      <c r="B59" s="10"/>
      <c r="C59" s="11" t="s">
        <v>116</v>
      </c>
      <c r="D59" s="10"/>
      <c r="E59" s="10"/>
      <c r="F59" s="10" t="s">
        <v>117</v>
      </c>
      <c r="G59" s="91">
        <v>7281617.5300000003</v>
      </c>
      <c r="H59" s="17" t="s">
        <v>24</v>
      </c>
      <c r="I59" s="91"/>
      <c r="J59" s="91">
        <v>7281617.5300000003</v>
      </c>
      <c r="K59" s="90">
        <v>7281617.5300000003</v>
      </c>
      <c r="L59" s="80" t="s">
        <v>317</v>
      </c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91"/>
      <c r="H60" s="17"/>
      <c r="I60" s="91"/>
      <c r="J60" s="91"/>
      <c r="K60" s="90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91">
        <v>189082.5</v>
      </c>
      <c r="H61" s="17" t="s">
        <v>15</v>
      </c>
      <c r="I61" s="91">
        <v>189082.5</v>
      </c>
      <c r="J61" s="91"/>
      <c r="K61" s="90">
        <v>189082.5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91">
        <v>104914.09999999985</v>
      </c>
      <c r="H62" s="17" t="s">
        <v>24</v>
      </c>
      <c r="I62" s="91"/>
      <c r="J62" s="91">
        <v>104914.09999999985</v>
      </c>
      <c r="K62" s="90">
        <v>104914.09999999985</v>
      </c>
      <c r="L62" s="18" t="s">
        <v>242</v>
      </c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91"/>
      <c r="H63" s="17"/>
      <c r="I63" s="91"/>
      <c r="J63" s="91"/>
      <c r="K63" s="90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90"/>
      <c r="H64" s="10"/>
      <c r="I64" s="90"/>
      <c r="J64" s="90"/>
      <c r="K64" s="90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90"/>
      <c r="H65" s="10"/>
      <c r="I65" s="90"/>
      <c r="J65" s="90"/>
      <c r="K65" s="90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90">
        <v>2797513.86</v>
      </c>
      <c r="H66" s="10"/>
      <c r="I66" s="90">
        <v>523275.6</v>
      </c>
      <c r="J66" s="90">
        <v>2274238.2599999998</v>
      </c>
      <c r="K66" s="90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91">
        <v>523275.6</v>
      </c>
      <c r="H67" s="17" t="s">
        <v>15</v>
      </c>
      <c r="I67" s="91">
        <v>523275.6</v>
      </c>
      <c r="J67" s="91"/>
      <c r="K67" s="90">
        <v>523275.6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91"/>
      <c r="H68" s="17"/>
      <c r="I68" s="91"/>
      <c r="J68" s="91"/>
      <c r="K68" s="90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91">
        <v>2274238.2599999998</v>
      </c>
      <c r="H69" s="17" t="s">
        <v>24</v>
      </c>
      <c r="I69" s="91"/>
      <c r="J69" s="91">
        <v>2274238.2599999998</v>
      </c>
      <c r="K69" s="90">
        <v>2274238.2599999998</v>
      </c>
      <c r="L69" s="18" t="s">
        <v>229</v>
      </c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90">
        <v>5656114.5499999998</v>
      </c>
      <c r="H70" s="10"/>
      <c r="I70" s="90">
        <v>3848714.87</v>
      </c>
      <c r="J70" s="90">
        <v>1807399.68</v>
      </c>
      <c r="K70" s="90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91">
        <v>133898.23999999999</v>
      </c>
      <c r="H71" s="17" t="s">
        <v>15</v>
      </c>
      <c r="I71" s="91">
        <v>133898.23999999999</v>
      </c>
      <c r="J71" s="91"/>
      <c r="K71" s="90">
        <v>133898.23999999999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91">
        <v>5199390.1399999997</v>
      </c>
      <c r="H72" s="17" t="s">
        <v>59</v>
      </c>
      <c r="I72" s="91">
        <v>3391990.46</v>
      </c>
      <c r="J72" s="91">
        <v>1807399.68</v>
      </c>
      <c r="K72" s="90">
        <v>5199390.1399999997</v>
      </c>
      <c r="L72" s="18" t="s">
        <v>223</v>
      </c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91">
        <v>322826.17</v>
      </c>
      <c r="H73" s="17" t="s">
        <v>15</v>
      </c>
      <c r="I73" s="91">
        <v>322826.17</v>
      </c>
      <c r="J73" s="91"/>
      <c r="K73" s="90">
        <v>322826.17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36700768.149999999</v>
      </c>
      <c r="H76" s="26"/>
      <c r="I76" s="94">
        <v>13737264.91</v>
      </c>
      <c r="J76" s="94">
        <v>22963503.239999995</v>
      </c>
      <c r="K76" s="90">
        <v>36700768.149999991</v>
      </c>
      <c r="L76" s="27"/>
    </row>
    <row r="77" spans="1:12" ht="15.75" x14ac:dyDescent="0.25">
      <c r="F77" s="83" t="s">
        <v>200</v>
      </c>
      <c r="G77" s="95">
        <v>36700768.149999999</v>
      </c>
      <c r="H77" s="14"/>
      <c r="I77" s="85">
        <v>0.37430456097960446</v>
      </c>
      <c r="J77" s="85">
        <v>0.62569543902039537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223048781.03</v>
      </c>
      <c r="J83" s="87">
        <v>6.1588612350014782E-2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131" priority="119" operator="notEqual">
      <formula>G15</formula>
    </cfRule>
    <cfRule type="cellIs" dxfId="130" priority="120" operator="equal">
      <formula>G15</formula>
    </cfRule>
  </conditionalFormatting>
  <conditionalFormatting sqref="K16">
    <cfRule type="cellIs" dxfId="129" priority="117" operator="notEqual">
      <formula>G16</formula>
    </cfRule>
    <cfRule type="cellIs" dxfId="128" priority="118" operator="equal">
      <formula>G16</formula>
    </cfRule>
  </conditionalFormatting>
  <conditionalFormatting sqref="K17">
    <cfRule type="cellIs" dxfId="127" priority="115" operator="notEqual">
      <formula>G17</formula>
    </cfRule>
    <cfRule type="cellIs" dxfId="126" priority="116" operator="equal">
      <formula>G17</formula>
    </cfRule>
  </conditionalFormatting>
  <conditionalFormatting sqref="K18">
    <cfRule type="cellIs" dxfId="125" priority="113" operator="notEqual">
      <formula>G18</formula>
    </cfRule>
    <cfRule type="cellIs" dxfId="124" priority="114" operator="equal">
      <formula>G18</formula>
    </cfRule>
  </conditionalFormatting>
  <conditionalFormatting sqref="K19">
    <cfRule type="cellIs" dxfId="123" priority="111" operator="notEqual">
      <formula>G19</formula>
    </cfRule>
    <cfRule type="cellIs" dxfId="122" priority="112" operator="equal">
      <formula>G19</formula>
    </cfRule>
  </conditionalFormatting>
  <conditionalFormatting sqref="K20">
    <cfRule type="cellIs" dxfId="121" priority="109" operator="notEqual">
      <formula>G20</formula>
    </cfRule>
    <cfRule type="cellIs" dxfId="120" priority="110" operator="equal">
      <formula>G20</formula>
    </cfRule>
  </conditionalFormatting>
  <conditionalFormatting sqref="K21">
    <cfRule type="cellIs" dxfId="119" priority="107" operator="notEqual">
      <formula>G21</formula>
    </cfRule>
    <cfRule type="cellIs" dxfId="118" priority="108" operator="equal">
      <formula>G21</formula>
    </cfRule>
  </conditionalFormatting>
  <conditionalFormatting sqref="K22">
    <cfRule type="cellIs" dxfId="117" priority="105" operator="notEqual">
      <formula>G22</formula>
    </cfRule>
    <cfRule type="cellIs" dxfId="116" priority="106" operator="equal">
      <formula>G22</formula>
    </cfRule>
  </conditionalFormatting>
  <conditionalFormatting sqref="K23">
    <cfRule type="cellIs" dxfId="115" priority="103" operator="notEqual">
      <formula>G23</formula>
    </cfRule>
    <cfRule type="cellIs" dxfId="114" priority="104" operator="equal">
      <formula>G23</formula>
    </cfRule>
  </conditionalFormatting>
  <conditionalFormatting sqref="K24">
    <cfRule type="cellIs" dxfId="113" priority="101" operator="notEqual">
      <formula>G24</formula>
    </cfRule>
    <cfRule type="cellIs" dxfId="112" priority="102" operator="equal">
      <formula>G24</formula>
    </cfRule>
  </conditionalFormatting>
  <conditionalFormatting sqref="K26">
    <cfRule type="cellIs" dxfId="111" priority="99" operator="notEqual">
      <formula>G26</formula>
    </cfRule>
    <cfRule type="cellIs" dxfId="110" priority="100" operator="equal">
      <formula>G26</formula>
    </cfRule>
  </conditionalFormatting>
  <conditionalFormatting sqref="K27">
    <cfRule type="cellIs" dxfId="109" priority="97" operator="notEqual">
      <formula>G27</formula>
    </cfRule>
    <cfRule type="cellIs" dxfId="108" priority="98" operator="equal">
      <formula>G27</formula>
    </cfRule>
  </conditionalFormatting>
  <conditionalFormatting sqref="K28">
    <cfRule type="cellIs" dxfId="107" priority="95" operator="notEqual">
      <formula>G28</formula>
    </cfRule>
    <cfRule type="cellIs" dxfId="106" priority="96" operator="equal">
      <formula>G28</formula>
    </cfRule>
  </conditionalFormatting>
  <conditionalFormatting sqref="K29">
    <cfRule type="cellIs" dxfId="105" priority="93" operator="notEqual">
      <formula>G29</formula>
    </cfRule>
    <cfRule type="cellIs" dxfId="104" priority="94" operator="equal">
      <formula>G29</formula>
    </cfRule>
  </conditionalFormatting>
  <conditionalFormatting sqref="K30">
    <cfRule type="cellIs" dxfId="103" priority="91" operator="notEqual">
      <formula>G30</formula>
    </cfRule>
    <cfRule type="cellIs" dxfId="102" priority="92" operator="equal">
      <formula>G30</formula>
    </cfRule>
  </conditionalFormatting>
  <conditionalFormatting sqref="K31">
    <cfRule type="cellIs" dxfId="101" priority="89" operator="notEqual">
      <formula>G31</formula>
    </cfRule>
    <cfRule type="cellIs" dxfId="100" priority="90" operator="equal">
      <formula>G31</formula>
    </cfRule>
  </conditionalFormatting>
  <conditionalFormatting sqref="K32">
    <cfRule type="cellIs" dxfId="99" priority="87" operator="notEqual">
      <formula>G32</formula>
    </cfRule>
    <cfRule type="cellIs" dxfId="98" priority="88" operator="equal">
      <formula>G32</formula>
    </cfRule>
  </conditionalFormatting>
  <conditionalFormatting sqref="K33">
    <cfRule type="cellIs" dxfId="97" priority="85" operator="notEqual">
      <formula>G33</formula>
    </cfRule>
    <cfRule type="cellIs" dxfId="96" priority="86" operator="equal">
      <formula>G33</formula>
    </cfRule>
  </conditionalFormatting>
  <conditionalFormatting sqref="K34">
    <cfRule type="cellIs" dxfId="95" priority="83" operator="notEqual">
      <formula>G34</formula>
    </cfRule>
    <cfRule type="cellIs" dxfId="94" priority="84" operator="equal">
      <formula>G34</formula>
    </cfRule>
  </conditionalFormatting>
  <conditionalFormatting sqref="K35">
    <cfRule type="cellIs" dxfId="93" priority="81" operator="notEqual">
      <formula>G35</formula>
    </cfRule>
    <cfRule type="cellIs" dxfId="92" priority="82" operator="equal">
      <formula>G35</formula>
    </cfRule>
  </conditionalFormatting>
  <conditionalFormatting sqref="K36">
    <cfRule type="cellIs" dxfId="91" priority="79" operator="notEqual">
      <formula>G36</formula>
    </cfRule>
    <cfRule type="cellIs" dxfId="90" priority="80" operator="equal">
      <formula>G36</formula>
    </cfRule>
  </conditionalFormatting>
  <conditionalFormatting sqref="K37">
    <cfRule type="cellIs" dxfId="89" priority="77" operator="notEqual">
      <formula>G37</formula>
    </cfRule>
    <cfRule type="cellIs" dxfId="88" priority="78" operator="equal">
      <formula>G37</formula>
    </cfRule>
  </conditionalFormatting>
  <conditionalFormatting sqref="K38">
    <cfRule type="cellIs" dxfId="87" priority="75" operator="notEqual">
      <formula>G38</formula>
    </cfRule>
    <cfRule type="cellIs" dxfId="86" priority="76" operator="equal">
      <formula>G38</formula>
    </cfRule>
  </conditionalFormatting>
  <conditionalFormatting sqref="K39">
    <cfRule type="cellIs" dxfId="85" priority="73" operator="notEqual">
      <formula>G39</formula>
    </cfRule>
    <cfRule type="cellIs" dxfId="84" priority="74" operator="equal">
      <formula>G39</formula>
    </cfRule>
  </conditionalFormatting>
  <conditionalFormatting sqref="K40">
    <cfRule type="cellIs" dxfId="83" priority="71" operator="notEqual">
      <formula>G40</formula>
    </cfRule>
    <cfRule type="cellIs" dxfId="82" priority="72" operator="equal">
      <formula>G40</formula>
    </cfRule>
  </conditionalFormatting>
  <conditionalFormatting sqref="K41">
    <cfRule type="cellIs" dxfId="81" priority="69" operator="notEqual">
      <formula>G41</formula>
    </cfRule>
    <cfRule type="cellIs" dxfId="80" priority="70" operator="equal">
      <formula>G41</formula>
    </cfRule>
  </conditionalFormatting>
  <conditionalFormatting sqref="K43">
    <cfRule type="cellIs" dxfId="79" priority="67" operator="notEqual">
      <formula>G43</formula>
    </cfRule>
    <cfRule type="cellIs" dxfId="78" priority="68" operator="equal">
      <formula>G43</formula>
    </cfRule>
  </conditionalFormatting>
  <conditionalFormatting sqref="K44">
    <cfRule type="cellIs" dxfId="77" priority="65" operator="notEqual">
      <formula>G44</formula>
    </cfRule>
    <cfRule type="cellIs" dxfId="76" priority="66" operator="equal">
      <formula>G44</formula>
    </cfRule>
  </conditionalFormatting>
  <conditionalFormatting sqref="K45">
    <cfRule type="cellIs" dxfId="75" priority="63" operator="notEqual">
      <formula>G45</formula>
    </cfRule>
    <cfRule type="cellIs" dxfId="74" priority="64" operator="equal">
      <formula>G45</formula>
    </cfRule>
  </conditionalFormatting>
  <conditionalFormatting sqref="K46">
    <cfRule type="cellIs" dxfId="73" priority="61" operator="notEqual">
      <formula>G46</formula>
    </cfRule>
    <cfRule type="cellIs" dxfId="72" priority="62" operator="equal">
      <formula>G46</formula>
    </cfRule>
  </conditionalFormatting>
  <conditionalFormatting sqref="K47">
    <cfRule type="cellIs" dxfId="71" priority="59" operator="notEqual">
      <formula>G47</formula>
    </cfRule>
    <cfRule type="cellIs" dxfId="70" priority="60" operator="equal">
      <formula>G47</formula>
    </cfRule>
  </conditionalFormatting>
  <conditionalFormatting sqref="K48">
    <cfRule type="cellIs" dxfId="69" priority="57" operator="notEqual">
      <formula>G48</formula>
    </cfRule>
    <cfRule type="cellIs" dxfId="68" priority="58" operator="equal">
      <formula>G48</formula>
    </cfRule>
  </conditionalFormatting>
  <conditionalFormatting sqref="K49">
    <cfRule type="cellIs" dxfId="67" priority="55" operator="notEqual">
      <formula>G49</formula>
    </cfRule>
    <cfRule type="cellIs" dxfId="66" priority="56" operator="equal">
      <formula>G49</formula>
    </cfRule>
  </conditionalFormatting>
  <conditionalFormatting sqref="K50">
    <cfRule type="cellIs" dxfId="65" priority="53" operator="notEqual">
      <formula>G50</formula>
    </cfRule>
    <cfRule type="cellIs" dxfId="64" priority="54" operator="equal">
      <formula>G50</formula>
    </cfRule>
  </conditionalFormatting>
  <conditionalFormatting sqref="K51">
    <cfRule type="cellIs" dxfId="63" priority="51" operator="notEqual">
      <formula>G51</formula>
    </cfRule>
    <cfRule type="cellIs" dxfId="62" priority="52" operator="equal">
      <formula>G51</formula>
    </cfRule>
  </conditionalFormatting>
  <conditionalFormatting sqref="K52">
    <cfRule type="cellIs" dxfId="61" priority="49" operator="notEqual">
      <formula>G52</formula>
    </cfRule>
    <cfRule type="cellIs" dxfId="60" priority="50" operator="equal">
      <formula>G52</formula>
    </cfRule>
  </conditionalFormatting>
  <conditionalFormatting sqref="K53">
    <cfRule type="cellIs" dxfId="59" priority="47" operator="notEqual">
      <formula>G53</formula>
    </cfRule>
    <cfRule type="cellIs" dxfId="58" priority="48" operator="equal">
      <formula>G53</formula>
    </cfRule>
  </conditionalFormatting>
  <conditionalFormatting sqref="K54">
    <cfRule type="cellIs" dxfId="57" priority="45" operator="notEqual">
      <formula>G54</formula>
    </cfRule>
    <cfRule type="cellIs" dxfId="56" priority="46" operator="equal">
      <formula>G54</formula>
    </cfRule>
  </conditionalFormatting>
  <conditionalFormatting sqref="K55">
    <cfRule type="cellIs" dxfId="55" priority="43" operator="notEqual">
      <formula>G55</formula>
    </cfRule>
    <cfRule type="cellIs" dxfId="54" priority="44" operator="equal">
      <formula>G55</formula>
    </cfRule>
  </conditionalFormatting>
  <conditionalFormatting sqref="K56">
    <cfRule type="cellIs" dxfId="53" priority="41" operator="notEqual">
      <formula>G56</formula>
    </cfRule>
    <cfRule type="cellIs" dxfId="52" priority="42" operator="equal">
      <formula>G56</formula>
    </cfRule>
  </conditionalFormatting>
  <conditionalFormatting sqref="K57">
    <cfRule type="cellIs" dxfId="51" priority="39" operator="notEqual">
      <formula>G57</formula>
    </cfRule>
    <cfRule type="cellIs" dxfId="50" priority="40" operator="equal">
      <formula>G57</formula>
    </cfRule>
  </conditionalFormatting>
  <conditionalFormatting sqref="K58">
    <cfRule type="cellIs" dxfId="49" priority="37" operator="notEqual">
      <formula>G58</formula>
    </cfRule>
    <cfRule type="cellIs" dxfId="48" priority="38" operator="equal">
      <formula>G58</formula>
    </cfRule>
  </conditionalFormatting>
  <conditionalFormatting sqref="K59">
    <cfRule type="cellIs" dxfId="47" priority="35" operator="notEqual">
      <formula>G59</formula>
    </cfRule>
    <cfRule type="cellIs" dxfId="46" priority="36" operator="equal">
      <formula>G59</formula>
    </cfRule>
  </conditionalFormatting>
  <conditionalFormatting sqref="K60">
    <cfRule type="cellIs" dxfId="45" priority="33" operator="notEqual">
      <formula>G60</formula>
    </cfRule>
    <cfRule type="cellIs" dxfId="44" priority="34" operator="equal">
      <formula>G60</formula>
    </cfRule>
  </conditionalFormatting>
  <conditionalFormatting sqref="K61">
    <cfRule type="cellIs" dxfId="43" priority="31" operator="notEqual">
      <formula>G61</formula>
    </cfRule>
    <cfRule type="cellIs" dxfId="42" priority="32" operator="equal">
      <formula>G61</formula>
    </cfRule>
  </conditionalFormatting>
  <conditionalFormatting sqref="K62">
    <cfRule type="cellIs" dxfId="41" priority="29" operator="notEqual">
      <formula>G62</formula>
    </cfRule>
    <cfRule type="cellIs" dxfId="40" priority="30" operator="equal">
      <formula>G62</formula>
    </cfRule>
  </conditionalFormatting>
  <conditionalFormatting sqref="K63">
    <cfRule type="cellIs" dxfId="39" priority="27" operator="notEqual">
      <formula>G63</formula>
    </cfRule>
    <cfRule type="cellIs" dxfId="38" priority="28" operator="equal">
      <formula>G63</formula>
    </cfRule>
  </conditionalFormatting>
  <conditionalFormatting sqref="K67">
    <cfRule type="cellIs" dxfId="37" priority="25" operator="notEqual">
      <formula>G67</formula>
    </cfRule>
    <cfRule type="cellIs" dxfId="36" priority="26" operator="equal">
      <formula>G67</formula>
    </cfRule>
  </conditionalFormatting>
  <conditionalFormatting sqref="K68">
    <cfRule type="cellIs" dxfId="35" priority="23" operator="notEqual">
      <formula>G68</formula>
    </cfRule>
    <cfRule type="cellIs" dxfId="34" priority="24" operator="equal">
      <formula>G68</formula>
    </cfRule>
  </conditionalFormatting>
  <conditionalFormatting sqref="K69">
    <cfRule type="cellIs" dxfId="33" priority="21" operator="notEqual">
      <formula>G69</formula>
    </cfRule>
    <cfRule type="cellIs" dxfId="32" priority="22" operator="equal">
      <formula>G69</formula>
    </cfRule>
  </conditionalFormatting>
  <conditionalFormatting sqref="K71">
    <cfRule type="cellIs" dxfId="31" priority="19" operator="notEqual">
      <formula>G71</formula>
    </cfRule>
    <cfRule type="cellIs" dxfId="30" priority="20" operator="equal">
      <formula>G71</formula>
    </cfRule>
  </conditionalFormatting>
  <conditionalFormatting sqref="K72">
    <cfRule type="cellIs" dxfId="29" priority="17" operator="notEqual">
      <formula>G72</formula>
    </cfRule>
    <cfRule type="cellIs" dxfId="28" priority="18" operator="equal">
      <formula>G72</formula>
    </cfRule>
  </conditionalFormatting>
  <conditionalFormatting sqref="K73">
    <cfRule type="cellIs" dxfId="27" priority="15" operator="notEqual">
      <formula>G73</formula>
    </cfRule>
    <cfRule type="cellIs" dxfId="26" priority="16" operator="equal">
      <formula>G73</formula>
    </cfRule>
  </conditionalFormatting>
  <conditionalFormatting sqref="K76">
    <cfRule type="cellIs" dxfId="25" priority="13" operator="notEqual">
      <formula>G76</formula>
    </cfRule>
    <cfRule type="cellIs" dxfId="24" priority="14" operator="equal">
      <formula>G76</formula>
    </cfRule>
  </conditionalFormatting>
  <conditionalFormatting sqref="K9">
    <cfRule type="cellIs" dxfId="23" priority="131" operator="notEqual">
      <formula>G9</formula>
    </cfRule>
    <cfRule type="cellIs" dxfId="22" priority="132" operator="equal">
      <formula>G9</formula>
    </cfRule>
  </conditionalFormatting>
  <conditionalFormatting sqref="K10">
    <cfRule type="cellIs" dxfId="21" priority="129" operator="notEqual">
      <formula>G10</formula>
    </cfRule>
    <cfRule type="cellIs" dxfId="20" priority="130" operator="equal">
      <formula>G10</formula>
    </cfRule>
  </conditionalFormatting>
  <conditionalFormatting sqref="K11">
    <cfRule type="cellIs" dxfId="19" priority="127" operator="notEqual">
      <formula>G11</formula>
    </cfRule>
    <cfRule type="cellIs" dxfId="18" priority="128" operator="equal">
      <formula>G11</formula>
    </cfRule>
  </conditionalFormatting>
  <conditionalFormatting sqref="K12">
    <cfRule type="cellIs" dxfId="17" priority="125" operator="notEqual">
      <formula>G12</formula>
    </cfRule>
    <cfRule type="cellIs" dxfId="16" priority="126" operator="equal">
      <formula>G12</formula>
    </cfRule>
  </conditionalFormatting>
  <conditionalFormatting sqref="K13">
    <cfRule type="cellIs" dxfId="15" priority="123" operator="notEqual">
      <formula>G13</formula>
    </cfRule>
    <cfRule type="cellIs" dxfId="14" priority="124" operator="equal">
      <formula>G13</formula>
    </cfRule>
  </conditionalFormatting>
  <conditionalFormatting sqref="K14">
    <cfRule type="cellIs" dxfId="13" priority="121" operator="notEqual">
      <formula>G14</formula>
    </cfRule>
    <cfRule type="cellIs" dxfId="12" priority="122" operator="equal">
      <formula>G14</formula>
    </cfRule>
  </conditionalFormatting>
  <conditionalFormatting sqref="G76">
    <cfRule type="cellIs" dxfId="11" priority="11" operator="notEqual">
      <formula>$G$77</formula>
    </cfRule>
    <cfRule type="cellIs" dxfId="1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908051A-74CA-4EBB-BA7E-91B55C2EA66D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E66EFBF-18A5-41A3-BF5F-2C979361F36C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CB76F97D-E81A-4D4D-AD3F-03B2E5343471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543DD49-7066-400A-97BB-243F9C38AE7B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087F9B8F-6BE6-47B6-B7EA-098306FF62EC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84DF45E3-F971-40A1-BC7E-C49998B3F95A}">
            <xm:f>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Detail'!#REF!+'D:\Finance\Work\Reports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4C3B7B20-9174-4B7B-9188-E06AFE6642B5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7A5D7DA-C435-4F43-8C92-3412E70230C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4AEB02A-0993-46E0-BC6D-485A4DAFF9E6}">
            <xm:f>'D:\Finance\Work\Reports &amp; Surveys\Cost Analysis\Cost Analysis - 2012-2013\Received from Colleges\Valencia\Original\[28 Valencia 2012-13 CA2 9-9-13.xlsx]CA2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90EC5BF9-F9BC-4EC4-AA5C-C67E230BE187}">
            <xm:f>'D:\Finance\Work\Reports &amp; Surveys\Cost Analysis\Cost Analysis - 2012-2013\Received from Colleges\Valencia\Original\[28 Valencia 2012-13 CA2 9-9-13.xlsx]CA2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10"/>
  <sheetViews>
    <sheetView zoomScaleNormal="100"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69.85546875" style="1" customWidth="1"/>
    <col min="7" max="7" width="16.28515625" style="1" bestFit="1" customWidth="1"/>
    <col min="8" max="8" width="18" style="1" hidden="1" customWidth="1"/>
    <col min="9" max="9" width="22.140625" style="1" bestFit="1" customWidth="1"/>
    <col min="10" max="10" width="16.7109375" style="1" bestFit="1" customWidth="1"/>
    <col min="11" max="11" width="16.28515625" style="1" hidden="1" customWidth="1"/>
    <col min="12" max="12" width="82.5703125" style="1" hidden="1" customWidth="1"/>
    <col min="13" max="16384" width="9.140625" style="1"/>
  </cols>
  <sheetData>
    <row r="1" spans="1:12" ht="15.75" x14ac:dyDescent="0.25">
      <c r="A1" s="154" t="s">
        <v>0</v>
      </c>
      <c r="B1" s="151"/>
      <c r="C1" s="152"/>
      <c r="D1" s="151"/>
      <c r="E1" s="151"/>
      <c r="F1" s="153"/>
      <c r="G1" s="151"/>
      <c r="H1" s="151"/>
      <c r="I1" s="151"/>
      <c r="J1" s="151"/>
      <c r="K1" s="151"/>
      <c r="L1" s="151"/>
    </row>
    <row r="2" spans="1:12" ht="15.75" x14ac:dyDescent="0.25">
      <c r="A2" s="151" t="s">
        <v>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ht="15.75" x14ac:dyDescent="0.25">
      <c r="A3" s="2" t="s">
        <v>198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 customHeight="1" thickBot="1" x14ac:dyDescent="0.35">
      <c r="A4" s="155" t="s">
        <v>173</v>
      </c>
      <c r="B4" s="156"/>
      <c r="C4" s="156"/>
      <c r="D4" s="156"/>
      <c r="E4" s="156"/>
      <c r="F4" s="156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8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f>ROUND(SUM(EASTERN:VALENCIA!G8),0)</f>
        <v>96781207</v>
      </c>
      <c r="H8" s="10"/>
      <c r="I8" s="13">
        <f>ROUND(SUM(EASTERN:VALENCIA!I8),0)</f>
        <v>58845125</v>
      </c>
      <c r="J8" s="13">
        <f>ROUND(SUM(EASTERN:VALENCIA!J8),0)</f>
        <v>37936082</v>
      </c>
      <c r="K8" s="13">
        <f>ROUND(SUM(EASTERN:VALENCIA!K8),0)</f>
        <v>0</v>
      </c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>
        <f>ROUND(SUM(EASTERN:VALENCIA!G9),0)</f>
        <v>3357888</v>
      </c>
      <c r="H9" s="17"/>
      <c r="I9" s="16">
        <f>ROUND(SUM(EASTERN:VALENCIA!I9),0)</f>
        <v>363740</v>
      </c>
      <c r="J9" s="16">
        <f>ROUND(SUM(EASTERN:VALENCIA!J9),0)</f>
        <v>2994148</v>
      </c>
      <c r="K9" s="13">
        <f>ROUND(SUM(EASTERN:VALENCIA!K9),0)</f>
        <v>3357888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f>ROUND(SUM(EASTERN:VALENCIA!G10),0)</f>
        <v>390733</v>
      </c>
      <c r="H10" s="17"/>
      <c r="I10" s="16">
        <f>ROUND(SUM(EASTERN:VALENCIA!I10),0)</f>
        <v>390733</v>
      </c>
      <c r="J10" s="16">
        <f>ROUND(SUM(EASTERN:VALENCIA!J10),0)</f>
        <v>0</v>
      </c>
      <c r="K10" s="13">
        <f>ROUND(SUM(EASTERN:VALENCIA!K10),0)</f>
        <v>390733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f>ROUND(SUM(EASTERN:VALENCIA!G11),0)</f>
        <v>20813273</v>
      </c>
      <c r="H11" s="17"/>
      <c r="I11" s="16">
        <f>ROUND(SUM(EASTERN:VALENCIA!I11),0)</f>
        <v>19495214</v>
      </c>
      <c r="J11" s="16">
        <f>ROUND(SUM(EASTERN:VALENCIA!J11),0)</f>
        <v>1318060</v>
      </c>
      <c r="K11" s="13">
        <f>ROUND(SUM(EASTERN:VALENCIA!K11),0)</f>
        <v>20813273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f>ROUND(SUM(EASTERN:VALENCIA!G12),0)</f>
        <v>1470737</v>
      </c>
      <c r="H12" s="17"/>
      <c r="I12" s="16">
        <f>ROUND(SUM(EASTERN:VALENCIA!I12),0)</f>
        <v>1147675</v>
      </c>
      <c r="J12" s="16">
        <f>ROUND(SUM(EASTERN:VALENCIA!J12),0)</f>
        <v>323063</v>
      </c>
      <c r="K12" s="13">
        <f>ROUND(SUM(EASTERN:VALENCIA!K12),0)</f>
        <v>1470737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f>ROUND(SUM(EASTERN:VALENCIA!G13),0)</f>
        <v>23735874</v>
      </c>
      <c r="H13" s="17"/>
      <c r="I13" s="16">
        <f>ROUND(SUM(EASTERN:VALENCIA!I13),0)</f>
        <v>20480543</v>
      </c>
      <c r="J13" s="16">
        <f>ROUND(SUM(EASTERN:VALENCIA!J13),0)</f>
        <v>3255331</v>
      </c>
      <c r="K13" s="13">
        <f>ROUND(SUM(EASTERN:VALENCIA!K13),0)</f>
        <v>23735874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f>ROUND(SUM(EASTERN:VALENCIA!G14),0)</f>
        <v>16792847</v>
      </c>
      <c r="H14" s="17"/>
      <c r="I14" s="16">
        <f>ROUND(SUM(EASTERN:VALENCIA!I14),0)</f>
        <v>492340</v>
      </c>
      <c r="J14" s="16">
        <f>ROUND(SUM(EASTERN:VALENCIA!J14),0)</f>
        <v>16300507</v>
      </c>
      <c r="K14" s="13">
        <f>ROUND(SUM(EASTERN:VALENCIA!K14),0)</f>
        <v>16792847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>
        <f>ROUND(SUM(EASTERN:VALENCIA!G15),0)</f>
        <v>1611201</v>
      </c>
      <c r="H15" s="17"/>
      <c r="I15" s="16">
        <f>ROUND(SUM(EASTERN:VALENCIA!I15),0)</f>
        <v>1493044</v>
      </c>
      <c r="J15" s="16">
        <f>ROUND(SUM(EASTERN:VALENCIA!J15),0)</f>
        <v>118157</v>
      </c>
      <c r="K15" s="13">
        <f>ROUND(SUM(EASTERN:VALENCIA!K15),0)</f>
        <v>1611201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f>ROUND(SUM(EASTERN:VALENCIA!G16),0)</f>
        <v>142697</v>
      </c>
      <c r="H16" s="17"/>
      <c r="I16" s="16">
        <f>ROUND(SUM(EASTERN:VALENCIA!I16),0)</f>
        <v>141257</v>
      </c>
      <c r="J16" s="16">
        <f>ROUND(SUM(EASTERN:VALENCIA!J16),0)</f>
        <v>1440</v>
      </c>
      <c r="K16" s="13">
        <f>ROUND(SUM(EASTERN:VALENCIA!K16),0)</f>
        <v>142697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f>ROUND(SUM(EASTERN:VALENCIA!G17),0)</f>
        <v>1986693</v>
      </c>
      <c r="H17" s="17"/>
      <c r="I17" s="16">
        <f>ROUND(SUM(EASTERN:VALENCIA!I17),0)</f>
        <v>1535914</v>
      </c>
      <c r="J17" s="16">
        <f>ROUND(SUM(EASTERN:VALENCIA!J17),0)</f>
        <v>450779</v>
      </c>
      <c r="K17" s="13">
        <f>ROUND(SUM(EASTERN:VALENCIA!K17),0)</f>
        <v>1986693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f>ROUND(SUM(EASTERN:VALENCIA!G18),0)</f>
        <v>12883889</v>
      </c>
      <c r="H18" s="17"/>
      <c r="I18" s="16">
        <f>ROUND(SUM(EASTERN:VALENCIA!I18),0)</f>
        <v>2060909</v>
      </c>
      <c r="J18" s="16">
        <f>ROUND(SUM(EASTERN:VALENCIA!J18),0)</f>
        <v>10822980</v>
      </c>
      <c r="K18" s="13">
        <f>ROUND(SUM(EASTERN:VALENCIA!K18),0)</f>
        <v>12883889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6">
        <f>ROUND(SUM(EASTERN:VALENCIA!G19),0)</f>
        <v>1588767</v>
      </c>
      <c r="H19" s="17"/>
      <c r="I19" s="16">
        <f>ROUND(SUM(EASTERN:VALENCIA!I19),0)</f>
        <v>380006</v>
      </c>
      <c r="J19" s="16">
        <f>ROUND(SUM(EASTERN:VALENCIA!J19),0)</f>
        <v>1208761</v>
      </c>
      <c r="K19" s="13">
        <f>ROUND(SUM(EASTERN:VALENCIA!K19),0)</f>
        <v>1588767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9">
        <f>ROUND(SUM(EASTERN:VALENCIA!G20),0)</f>
        <v>11462819</v>
      </c>
      <c r="H20" s="17"/>
      <c r="I20" s="19">
        <f>ROUND(SUM(EASTERN:VALENCIA!I20),0)</f>
        <v>10680079</v>
      </c>
      <c r="J20" s="19">
        <f>ROUND(SUM(EASTERN:VALENCIA!J20),0)</f>
        <v>782741</v>
      </c>
      <c r="K20" s="13">
        <f>ROUND(SUM(EASTERN:VALENCIA!K20),0)</f>
        <v>11462819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f>ROUND(SUM(EASTERN:VALENCIA!G21),0)</f>
        <v>216808</v>
      </c>
      <c r="H21" s="17"/>
      <c r="I21" s="16">
        <f>ROUND(SUM(EASTERN:VALENCIA!I21),0)</f>
        <v>137052</v>
      </c>
      <c r="J21" s="16">
        <f>ROUND(SUM(EASTERN:VALENCIA!J21),0)</f>
        <v>79757</v>
      </c>
      <c r="K21" s="13">
        <f>ROUND(SUM(EASTERN:VALENCIA!K21),0)</f>
        <v>216808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>
        <f>ROUND(SUM(EASTERN:VALENCIA!G22),0)</f>
        <v>117496</v>
      </c>
      <c r="H22" s="17"/>
      <c r="I22" s="16">
        <f>ROUND(SUM(EASTERN:VALENCIA!I22),0)</f>
        <v>0</v>
      </c>
      <c r="J22" s="16">
        <f>ROUND(SUM(EASTERN:VALENCIA!J22),0)</f>
        <v>117496</v>
      </c>
      <c r="K22" s="13">
        <f>ROUND(SUM(EASTERN:VALENCIA!K22),0)</f>
        <v>117496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>
        <f>ROUND(SUM(EASTERN:VALENCIA!G23),0)</f>
        <v>197430</v>
      </c>
      <c r="H23" s="17"/>
      <c r="I23" s="16">
        <f>ROUND(SUM(EASTERN:VALENCIA!I23),0)</f>
        <v>35572</v>
      </c>
      <c r="J23" s="16">
        <f>ROUND(SUM(EASTERN:VALENCIA!J23),0)</f>
        <v>161858</v>
      </c>
      <c r="K23" s="13">
        <f>ROUND(SUM(EASTERN:VALENCIA!K23),0)</f>
        <v>197430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>
        <f>ROUND(SUM(EASTERN:VALENCIA!G24),0)</f>
        <v>12055</v>
      </c>
      <c r="H24" s="17"/>
      <c r="I24" s="22">
        <f>ROUND(SUM(EASTERN:VALENCIA!I24),0)</f>
        <v>11050</v>
      </c>
      <c r="J24" s="22">
        <f>ROUND(SUM(EASTERN:VALENCIA!J24),0)</f>
        <v>1005</v>
      </c>
      <c r="K24" s="13">
        <f>ROUND(SUM(EASTERN:VALENCIA!K24),0)</f>
        <v>12055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f>ROUND(SUM(EASTERN:VALENCIA!G25),0)</f>
        <v>70332612</v>
      </c>
      <c r="H25" s="10"/>
      <c r="I25" s="13">
        <f>ROUND(SUM(EASTERN:VALENCIA!I25),0)</f>
        <v>48224319</v>
      </c>
      <c r="J25" s="13">
        <f>ROUND(SUM(EASTERN:VALENCIA!J25),0)</f>
        <v>22108293</v>
      </c>
      <c r="K25" s="13">
        <f>ROUND(SUM(EASTERN:VALENCIA!K25),0)</f>
        <v>0</v>
      </c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>
        <f>ROUND(SUM(EASTERN:VALENCIA!G26),0)</f>
        <v>4942641</v>
      </c>
      <c r="H26" s="17"/>
      <c r="I26" s="16">
        <f>ROUND(SUM(EASTERN:VALENCIA!I26),0)</f>
        <v>2826553</v>
      </c>
      <c r="J26" s="16">
        <f>ROUND(SUM(EASTERN:VALENCIA!J26),0)</f>
        <v>2116088</v>
      </c>
      <c r="K26" s="13">
        <f>ROUND(SUM(EASTERN:VALENCIA!K26),0)</f>
        <v>4942641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f>ROUND(SUM(EASTERN:VALENCIA!G27),0)</f>
        <v>3284836</v>
      </c>
      <c r="H27" s="17"/>
      <c r="I27" s="16">
        <f>ROUND(SUM(EASTERN:VALENCIA!I27),0)</f>
        <v>2718660</v>
      </c>
      <c r="J27" s="16">
        <f>ROUND(SUM(EASTERN:VALENCIA!J27),0)</f>
        <v>566176</v>
      </c>
      <c r="K27" s="13">
        <f>ROUND(SUM(EASTERN:VALENCIA!K27),0)</f>
        <v>3284836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f>ROUND(SUM(EASTERN:VALENCIA!G28),0)</f>
        <v>10673043</v>
      </c>
      <c r="H28" s="17"/>
      <c r="I28" s="16">
        <f>ROUND(SUM(EASTERN:VALENCIA!I28),0)</f>
        <v>9329466</v>
      </c>
      <c r="J28" s="16">
        <f>ROUND(SUM(EASTERN:VALENCIA!J28),0)</f>
        <v>1343577</v>
      </c>
      <c r="K28" s="13">
        <f>ROUND(SUM(EASTERN:VALENCIA!K28),0)</f>
        <v>10673043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f>ROUND(SUM(EASTERN:VALENCIA!G29),0)</f>
        <v>6166607</v>
      </c>
      <c r="H29" s="17"/>
      <c r="I29" s="16">
        <f>ROUND(SUM(EASTERN:VALENCIA!I29),0)</f>
        <v>4708693</v>
      </c>
      <c r="J29" s="16">
        <f>ROUND(SUM(EASTERN:VALENCIA!J29),0)</f>
        <v>1457914</v>
      </c>
      <c r="K29" s="13">
        <f>ROUND(SUM(EASTERN:VALENCIA!K29),0)</f>
        <v>6166607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f>ROUND(SUM(EASTERN:VALENCIA!G30),0)</f>
        <v>13873807</v>
      </c>
      <c r="H30" s="17"/>
      <c r="I30" s="16">
        <f>ROUND(SUM(EASTERN:VALENCIA!I30),0)</f>
        <v>11801452</v>
      </c>
      <c r="J30" s="16">
        <f>ROUND(SUM(EASTERN:VALENCIA!J30),0)</f>
        <v>2072354</v>
      </c>
      <c r="K30" s="13">
        <f>ROUND(SUM(EASTERN:VALENCIA!K30),0)</f>
        <v>13873807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f>ROUND(SUM(EASTERN:VALENCIA!G31),0)</f>
        <v>3360045</v>
      </c>
      <c r="H31" s="17"/>
      <c r="I31" s="16">
        <f>ROUND(SUM(EASTERN:VALENCIA!I31),0)</f>
        <v>3322308</v>
      </c>
      <c r="J31" s="16">
        <f>ROUND(SUM(EASTERN:VALENCIA!J31),0)</f>
        <v>37738</v>
      </c>
      <c r="K31" s="13">
        <f>ROUND(SUM(EASTERN:VALENCIA!K31),0)</f>
        <v>3360045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f>ROUND(SUM(EASTERN:VALENCIA!G32),0)</f>
        <v>10499422</v>
      </c>
      <c r="H32" s="17"/>
      <c r="I32" s="16">
        <f>ROUND(SUM(EASTERN:VALENCIA!I32),0)</f>
        <v>5359182</v>
      </c>
      <c r="J32" s="16">
        <f>ROUND(SUM(EASTERN:VALENCIA!J32),0)</f>
        <v>5140240</v>
      </c>
      <c r="K32" s="13">
        <f>ROUND(SUM(EASTERN:VALENCIA!K32),0)</f>
        <v>10499422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f>ROUND(SUM(EASTERN:VALENCIA!G33),0)</f>
        <v>2412440</v>
      </c>
      <c r="H33" s="17"/>
      <c r="I33" s="16">
        <f>ROUND(SUM(EASTERN:VALENCIA!I33),0)</f>
        <v>181242</v>
      </c>
      <c r="J33" s="16">
        <f>ROUND(SUM(EASTERN:VALENCIA!J33),0)</f>
        <v>2231199</v>
      </c>
      <c r="K33" s="13">
        <f>ROUND(SUM(EASTERN:VALENCIA!K33),0)</f>
        <v>2412440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f>ROUND(SUM(EASTERN:VALENCIA!G34),0)</f>
        <v>1940739</v>
      </c>
      <c r="H34" s="17"/>
      <c r="I34" s="16">
        <f>ROUND(SUM(EASTERN:VALENCIA!I34),0)</f>
        <v>1575676</v>
      </c>
      <c r="J34" s="16">
        <f>ROUND(SUM(EASTERN:VALENCIA!J34),0)</f>
        <v>365063</v>
      </c>
      <c r="K34" s="13">
        <f>ROUND(SUM(EASTERN:VALENCIA!K34),0)</f>
        <v>1940739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f>ROUND(SUM(EASTERN:VALENCIA!G35),0)</f>
        <v>5987549</v>
      </c>
      <c r="H35" s="17"/>
      <c r="I35" s="16">
        <f>ROUND(SUM(EASTERN:VALENCIA!I35),0)</f>
        <v>4280407</v>
      </c>
      <c r="J35" s="16">
        <f>ROUND(SUM(EASTERN:VALENCIA!J35),0)</f>
        <v>1707142</v>
      </c>
      <c r="K35" s="13">
        <f>ROUND(SUM(EASTERN:VALENCIA!K35),0)</f>
        <v>5987549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f>ROUND(SUM(EASTERN:VALENCIA!G36),0)</f>
        <v>557445</v>
      </c>
      <c r="H36" s="17"/>
      <c r="I36" s="16">
        <f>ROUND(SUM(EASTERN:VALENCIA!I36),0)</f>
        <v>557445</v>
      </c>
      <c r="J36" s="16">
        <f>ROUND(SUM(EASTERN:VALENCIA!J36),0)</f>
        <v>0</v>
      </c>
      <c r="K36" s="13">
        <f>ROUND(SUM(EASTERN:VALENCIA!K36),0)</f>
        <v>557445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f>ROUND(SUM(EASTERN:VALENCIA!G37),0)</f>
        <v>1308301</v>
      </c>
      <c r="H37" s="17"/>
      <c r="I37" s="16">
        <f>ROUND(SUM(EASTERN:VALENCIA!I37),0)</f>
        <v>696855</v>
      </c>
      <c r="J37" s="16">
        <f>ROUND(SUM(EASTERN:VALENCIA!J37),0)</f>
        <v>611446</v>
      </c>
      <c r="K37" s="13">
        <f>ROUND(SUM(EASTERN:VALENCIA!K37),0)</f>
        <v>1308301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f>ROUND(SUM(EASTERN:VALENCIA!G38),0)</f>
        <v>0</v>
      </c>
      <c r="H38" s="17"/>
      <c r="I38" s="16">
        <f>ROUND(SUM(EASTERN:VALENCIA!I38),0)</f>
        <v>0</v>
      </c>
      <c r="J38" s="16">
        <f>ROUND(SUM(EASTERN:VALENCIA!J38),0)</f>
        <v>0</v>
      </c>
      <c r="K38" s="13">
        <f>ROUND(SUM(EASTERN:VALENCIA!K38),0)</f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f>ROUND(SUM(EASTERN:VALENCIA!G39),0)</f>
        <v>125011</v>
      </c>
      <c r="H39" s="17"/>
      <c r="I39" s="16">
        <f>ROUND(SUM(EASTERN:VALENCIA!I39),0)</f>
        <v>0</v>
      </c>
      <c r="J39" s="16">
        <f>ROUND(SUM(EASTERN:VALENCIA!J39),0)</f>
        <v>125011</v>
      </c>
      <c r="K39" s="13">
        <f>ROUND(SUM(EASTERN:VALENCIA!K39),0)</f>
        <v>125011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f>ROUND(SUM(EASTERN:VALENCIA!G40),0)</f>
        <v>3062512</v>
      </c>
      <c r="H40" s="17"/>
      <c r="I40" s="16">
        <f>ROUND(SUM(EASTERN:VALENCIA!I40),0)</f>
        <v>390181</v>
      </c>
      <c r="J40" s="16">
        <f>ROUND(SUM(EASTERN:VALENCIA!J40),0)</f>
        <v>2672331</v>
      </c>
      <c r="K40" s="13">
        <f>ROUND(SUM(EASTERN:VALENCIA!K40),0)</f>
        <v>3062512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f>ROUND(SUM(EASTERN:VALENCIA!G41),0)</f>
        <v>2138214</v>
      </c>
      <c r="H41" s="17"/>
      <c r="I41" s="16">
        <f>ROUND(SUM(EASTERN:VALENCIA!I41),0)</f>
        <v>476199</v>
      </c>
      <c r="J41" s="16">
        <f>ROUND(SUM(EASTERN:VALENCIA!J41),0)</f>
        <v>1662015</v>
      </c>
      <c r="K41" s="13">
        <f>ROUND(SUM(EASTERN:VALENCIA!K41),0)</f>
        <v>2138214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f>ROUND(SUM(EASTERN:VALENCIA!G42),0)</f>
        <v>215274205</v>
      </c>
      <c r="H42" s="10"/>
      <c r="I42" s="13">
        <f>ROUND(SUM(EASTERN:VALENCIA!I42),0)</f>
        <v>52670355</v>
      </c>
      <c r="J42" s="13">
        <f>ROUND(SUM(EASTERN:VALENCIA!J42),0)</f>
        <v>162603850</v>
      </c>
      <c r="K42" s="13">
        <f>ROUND(SUM(EASTERN:VALENCIA!K42),0)</f>
        <v>0</v>
      </c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f>ROUND(SUM(EASTERN:VALENCIA!G43),0)</f>
        <v>45926238</v>
      </c>
      <c r="H43" s="17"/>
      <c r="I43" s="16">
        <f>ROUND(SUM(EASTERN:VALENCIA!I43),0)</f>
        <v>4500845</v>
      </c>
      <c r="J43" s="16">
        <f>ROUND(SUM(EASTERN:VALENCIA!J43),0)</f>
        <v>41425393</v>
      </c>
      <c r="K43" s="13">
        <f>ROUND(SUM(EASTERN:VALENCIA!K43),0)</f>
        <v>45926238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f>ROUND(SUM(EASTERN:VALENCIA!G44),0)</f>
        <v>48022206</v>
      </c>
      <c r="H44" s="17"/>
      <c r="I44" s="16">
        <f>ROUND(SUM(EASTERN:VALENCIA!I44),0)</f>
        <v>5142648</v>
      </c>
      <c r="J44" s="16">
        <f>ROUND(SUM(EASTERN:VALENCIA!J44),0)</f>
        <v>42879557</v>
      </c>
      <c r="K44" s="13">
        <f>ROUND(SUM(EASTERN:VALENCIA!K44),0)</f>
        <v>48022206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f>ROUND(SUM(EASTERN:VALENCIA!G45),0)</f>
        <v>6279371</v>
      </c>
      <c r="H45" s="17"/>
      <c r="I45" s="16">
        <f>ROUND(SUM(EASTERN:VALENCIA!I45),0)</f>
        <v>892631</v>
      </c>
      <c r="J45" s="16">
        <f>ROUND(SUM(EASTERN:VALENCIA!J45),0)</f>
        <v>5386741</v>
      </c>
      <c r="K45" s="13">
        <f>ROUND(SUM(EASTERN:VALENCIA!K45),0)</f>
        <v>6279371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f>ROUND(SUM(EASTERN:VALENCIA!G46),0)</f>
        <v>8431091</v>
      </c>
      <c r="H46" s="17"/>
      <c r="I46" s="16">
        <f>ROUND(SUM(EASTERN:VALENCIA!I46),0)</f>
        <v>300768</v>
      </c>
      <c r="J46" s="16">
        <f>ROUND(SUM(EASTERN:VALENCIA!J46),0)</f>
        <v>8130323</v>
      </c>
      <c r="K46" s="13">
        <f>ROUND(SUM(EASTERN:VALENCIA!K46),0)</f>
        <v>8431091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f>ROUND(SUM(EASTERN:VALENCIA!G47),0)</f>
        <v>30194445</v>
      </c>
      <c r="H47" s="17"/>
      <c r="I47" s="16">
        <f>ROUND(SUM(EASTERN:VALENCIA!I47),0)</f>
        <v>28144026</v>
      </c>
      <c r="J47" s="16">
        <f>ROUND(SUM(EASTERN:VALENCIA!J47),0)</f>
        <v>2050419</v>
      </c>
      <c r="K47" s="13">
        <f>ROUND(SUM(EASTERN:VALENCIA!K47),0)</f>
        <v>30194445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f>ROUND(SUM(EASTERN:VALENCIA!G48),0)</f>
        <v>2007349</v>
      </c>
      <c r="H48" s="17"/>
      <c r="I48" s="16">
        <f>ROUND(SUM(EASTERN:VALENCIA!I48),0)</f>
        <v>1420543</v>
      </c>
      <c r="J48" s="16">
        <f>ROUND(SUM(EASTERN:VALENCIA!J48),0)</f>
        <v>586807</v>
      </c>
      <c r="K48" s="13">
        <f>ROUND(SUM(EASTERN:VALENCIA!K48),0)</f>
        <v>2007349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f>ROUND(SUM(EASTERN:VALENCIA!G49),0)</f>
        <v>7611139</v>
      </c>
      <c r="H49" s="17"/>
      <c r="I49" s="16">
        <f>ROUND(SUM(EASTERN:VALENCIA!I49),0)</f>
        <v>6814660</v>
      </c>
      <c r="J49" s="16">
        <f>ROUND(SUM(EASTERN:VALENCIA!J49),0)</f>
        <v>796479</v>
      </c>
      <c r="K49" s="13">
        <f>ROUND(SUM(EASTERN:VALENCIA!K49),0)</f>
        <v>7611139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f>ROUND(SUM(EASTERN:VALENCIA!G50),0)</f>
        <v>1505653</v>
      </c>
      <c r="H50" s="17"/>
      <c r="I50" s="16">
        <f>ROUND(SUM(EASTERN:VALENCIA!I50),0)</f>
        <v>630119</v>
      </c>
      <c r="J50" s="16">
        <f>ROUND(SUM(EASTERN:VALENCIA!J50),0)</f>
        <v>875534</v>
      </c>
      <c r="K50" s="13">
        <f>ROUND(SUM(EASTERN:VALENCIA!K50),0)</f>
        <v>1505653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f>ROUND(SUM(EASTERN:VALENCIA!G51),0)</f>
        <v>0</v>
      </c>
      <c r="H51" s="17"/>
      <c r="I51" s="16">
        <f>ROUND(SUM(EASTERN:VALENCIA!I51),0)</f>
        <v>0</v>
      </c>
      <c r="J51" s="16">
        <f>ROUND(SUM(EASTERN:VALENCIA!J51),0)</f>
        <v>0</v>
      </c>
      <c r="K51" s="13">
        <f>ROUND(SUM(EASTERN:VALENCIA!K51),0)</f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f>ROUND(SUM(EASTERN:VALENCIA!G52),0)</f>
        <v>484589</v>
      </c>
      <c r="H52" s="17"/>
      <c r="I52" s="16">
        <f>ROUND(SUM(EASTERN:VALENCIA!I52),0)</f>
        <v>115564</v>
      </c>
      <c r="J52" s="16">
        <f>ROUND(SUM(EASTERN:VALENCIA!J52),0)</f>
        <v>369026</v>
      </c>
      <c r="K52" s="13">
        <f>ROUND(SUM(EASTERN:VALENCIA!K52),0)</f>
        <v>484589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>
        <f>ROUND(SUM(EASTERN:VALENCIA!G53),0)</f>
        <v>1233848</v>
      </c>
      <c r="H53" s="17"/>
      <c r="I53" s="16">
        <f>ROUND(SUM(EASTERN:VALENCIA!I53),0)</f>
        <v>1166234</v>
      </c>
      <c r="J53" s="16">
        <f>ROUND(SUM(EASTERN:VALENCIA!J53),0)</f>
        <v>67614</v>
      </c>
      <c r="K53" s="13">
        <f>ROUND(SUM(EASTERN:VALENCIA!K53),0)</f>
        <v>1233848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f>ROUND(SUM(EASTERN:VALENCIA!G54),0)</f>
        <v>3703917</v>
      </c>
      <c r="H54" s="17"/>
      <c r="I54" s="16">
        <f>ROUND(SUM(EASTERN:VALENCIA!I54),0)</f>
        <v>862611</v>
      </c>
      <c r="J54" s="16">
        <f>ROUND(SUM(EASTERN:VALENCIA!J54),0)</f>
        <v>2841306</v>
      </c>
      <c r="K54" s="13">
        <f>ROUND(SUM(EASTERN:VALENCIA!K54),0)</f>
        <v>3703917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f>ROUND(SUM(EASTERN:VALENCIA!G55),0)</f>
        <v>6922277</v>
      </c>
      <c r="H55" s="17"/>
      <c r="I55" s="16">
        <f>ROUND(SUM(EASTERN:VALENCIA!I55),0)</f>
        <v>213401</v>
      </c>
      <c r="J55" s="16">
        <f>ROUND(SUM(EASTERN:VALENCIA!J55),0)</f>
        <v>6708876</v>
      </c>
      <c r="K55" s="13">
        <f>ROUND(SUM(EASTERN:VALENCIA!K55),0)</f>
        <v>6922277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f>ROUND(SUM(EASTERN:VALENCIA!G56),0)</f>
        <v>3115402</v>
      </c>
      <c r="H56" s="17"/>
      <c r="I56" s="16">
        <f>ROUND(SUM(EASTERN:VALENCIA!I56),0)</f>
        <v>522777</v>
      </c>
      <c r="J56" s="16">
        <f>ROUND(SUM(EASTERN:VALENCIA!J56),0)</f>
        <v>2592625</v>
      </c>
      <c r="K56" s="13">
        <f>ROUND(SUM(EASTERN:VALENCIA!K56),0)</f>
        <v>3115402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f>ROUND(SUM(EASTERN:VALENCIA!G57),0)</f>
        <v>1597094</v>
      </c>
      <c r="H57" s="17"/>
      <c r="I57" s="16">
        <f>ROUND(SUM(EASTERN:VALENCIA!I57),0)</f>
        <v>135943</v>
      </c>
      <c r="J57" s="16">
        <f>ROUND(SUM(EASTERN:VALENCIA!J57),0)</f>
        <v>1461151</v>
      </c>
      <c r="K57" s="13">
        <f>ROUND(SUM(EASTERN:VALENCIA!K57),0)</f>
        <v>1597094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f>ROUND(SUM(EASTERN:VALENCIA!G58),0)</f>
        <v>494605</v>
      </c>
      <c r="H58" s="17"/>
      <c r="I58" s="16">
        <f>ROUND(SUM(EASTERN:VALENCIA!I58),0)</f>
        <v>0</v>
      </c>
      <c r="J58" s="16">
        <f>ROUND(SUM(EASTERN:VALENCIA!J58),0)</f>
        <v>494605</v>
      </c>
      <c r="K58" s="13">
        <f>ROUND(SUM(EASTERN:VALENCIA!K58),0)</f>
        <v>494605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f>ROUND(SUM(EASTERN:VALENCIA!G59),0)</f>
        <v>23392077</v>
      </c>
      <c r="H59" s="17"/>
      <c r="I59" s="16">
        <f>ROUND(SUM(EASTERN:VALENCIA!I59),0)</f>
        <v>136979</v>
      </c>
      <c r="J59" s="16">
        <f>ROUND(SUM(EASTERN:VALENCIA!J59),0)</f>
        <v>23255098</v>
      </c>
      <c r="K59" s="13">
        <f>ROUND(SUM(EASTERN:VALENCIA!K59),0)</f>
        <v>23392077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f>ROUND(SUM(EASTERN:VALENCIA!G60),0)</f>
        <v>237231</v>
      </c>
      <c r="H60" s="17"/>
      <c r="I60" s="16">
        <f>ROUND(SUM(EASTERN:VALENCIA!I60),0)</f>
        <v>61940</v>
      </c>
      <c r="J60" s="16">
        <f>ROUND(SUM(EASTERN:VALENCIA!J60),0)</f>
        <v>175292</v>
      </c>
      <c r="K60" s="13">
        <f>ROUND(SUM(EASTERN:VALENCIA!K60),0)</f>
        <v>237231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f>ROUND(SUM(EASTERN:VALENCIA!G61),0)</f>
        <v>2015662</v>
      </c>
      <c r="H61" s="17"/>
      <c r="I61" s="16">
        <f>ROUND(SUM(EASTERN:VALENCIA!I61),0)</f>
        <v>994998</v>
      </c>
      <c r="J61" s="16">
        <f>ROUND(SUM(EASTERN:VALENCIA!J61),0)</f>
        <v>1020664</v>
      </c>
      <c r="K61" s="13">
        <f>ROUND(SUM(EASTERN:VALENCIA!K61),0)</f>
        <v>2015662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f>ROUND(SUM(EASTERN:VALENCIA!G62),0)</f>
        <v>21048672</v>
      </c>
      <c r="H62" s="17"/>
      <c r="I62" s="16">
        <f>ROUND(SUM(EASTERN:VALENCIA!I62),0)</f>
        <v>613670</v>
      </c>
      <c r="J62" s="16">
        <f>ROUND(SUM(EASTERN:VALENCIA!J62),0)</f>
        <v>20435002</v>
      </c>
      <c r="K62" s="13">
        <f>ROUND(SUM(EASTERN:VALENCIA!K62),0)</f>
        <v>21048672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f>ROUND(SUM(EASTERN:VALENCIA!G63),0)</f>
        <v>1051338</v>
      </c>
      <c r="H63" s="17"/>
      <c r="I63" s="16">
        <f>ROUND(SUM(EASTERN:VALENCIA!I63),0)</f>
        <v>0</v>
      </c>
      <c r="J63" s="16">
        <f>ROUND(SUM(EASTERN:VALENCIA!J63),0)</f>
        <v>1051338</v>
      </c>
      <c r="K63" s="13">
        <f>ROUND(SUM(EASTERN:VALENCIA!K63),0)</f>
        <v>1051338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>
        <f>ROUND(SUM(EASTERN:VALENCIA!G64),0)</f>
        <v>0</v>
      </c>
      <c r="H64" s="10"/>
      <c r="I64" s="13">
        <f>ROUND(SUM(EASTERN:VALENCIA!I64),0)</f>
        <v>0</v>
      </c>
      <c r="J64" s="13">
        <f>ROUND(SUM(EASTERN:VALENCIA!J64),0)</f>
        <v>0</v>
      </c>
      <c r="K64" s="13">
        <f>ROUND(SUM(EASTERN:VALENCIA!K64),0)</f>
        <v>0</v>
      </c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>
        <f>ROUND(SUM(EASTERN:VALENCIA!G65),0)</f>
        <v>0</v>
      </c>
      <c r="H65" s="10"/>
      <c r="I65" s="13">
        <f>ROUND(SUM(EASTERN:VALENCIA!I65),0)</f>
        <v>0</v>
      </c>
      <c r="J65" s="13">
        <f>ROUND(SUM(EASTERN:VALENCIA!J65),0)</f>
        <v>0</v>
      </c>
      <c r="K65" s="13">
        <f>ROUND(SUM(EASTERN:VALENCIA!K65),0)</f>
        <v>0</v>
      </c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f>ROUND(SUM(EASTERN:VALENCIA!G66),0)</f>
        <v>3693401</v>
      </c>
      <c r="H66" s="10"/>
      <c r="I66" s="13">
        <f>ROUND(SUM(EASTERN:VALENCIA!I66),0)</f>
        <v>976315</v>
      </c>
      <c r="J66" s="13">
        <f>ROUND(SUM(EASTERN:VALENCIA!J66),0)</f>
        <v>2717086</v>
      </c>
      <c r="K66" s="13">
        <f>ROUND(SUM(EASTERN:VALENCIA!K66),0)</f>
        <v>0</v>
      </c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>
        <f>ROUND(SUM(EASTERN:VALENCIA!G67),0)</f>
        <v>844860</v>
      </c>
      <c r="H67" s="17"/>
      <c r="I67" s="16">
        <f>ROUND(SUM(EASTERN:VALENCIA!I67),0)</f>
        <v>820188</v>
      </c>
      <c r="J67" s="16">
        <f>ROUND(SUM(EASTERN:VALENCIA!J67),0)</f>
        <v>24672</v>
      </c>
      <c r="K67" s="13">
        <f>ROUND(SUM(EASTERN:VALENCIA!K67),0)</f>
        <v>844860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>
        <f>ROUND(SUM(EASTERN:VALENCIA!G68),0)</f>
        <v>0</v>
      </c>
      <c r="H68" s="17"/>
      <c r="I68" s="16">
        <f>ROUND(SUM(EASTERN:VALENCIA!I68),0)</f>
        <v>0</v>
      </c>
      <c r="J68" s="16">
        <f>ROUND(SUM(EASTERN:VALENCIA!J68),0)</f>
        <v>0</v>
      </c>
      <c r="K68" s="13">
        <f>ROUND(SUM(EASTERN:VALENCIA!K68),0)</f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f>ROUND(SUM(EASTERN:VALENCIA!G69),0)</f>
        <v>2848541</v>
      </c>
      <c r="H69" s="17"/>
      <c r="I69" s="16">
        <f>ROUND(SUM(EASTERN:VALENCIA!I69),0)</f>
        <v>156127</v>
      </c>
      <c r="J69" s="16">
        <f>ROUND(SUM(EASTERN:VALENCIA!J69),0)</f>
        <v>2692414</v>
      </c>
      <c r="K69" s="13">
        <f>ROUND(SUM(EASTERN:VALENCIA!K69),0)</f>
        <v>2848541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f>ROUND(SUM(EASTERN:VALENCIA!G70),0)</f>
        <v>52828083</v>
      </c>
      <c r="H70" s="10"/>
      <c r="I70" s="13">
        <f>ROUND(SUM(EASTERN:VALENCIA!I70),0)</f>
        <v>25058653</v>
      </c>
      <c r="J70" s="13">
        <f>ROUND(SUM(EASTERN:VALENCIA!J70),0)</f>
        <v>27769430</v>
      </c>
      <c r="K70" s="13">
        <f>ROUND(SUM(EASTERN:VALENCIA!K70),0)</f>
        <v>0</v>
      </c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f>ROUND(SUM(EASTERN:VALENCIA!G71),0)</f>
        <v>1953647</v>
      </c>
      <c r="H71" s="17"/>
      <c r="I71" s="16">
        <f>ROUND(SUM(EASTERN:VALENCIA!I71),0)</f>
        <v>699138</v>
      </c>
      <c r="J71" s="16">
        <f>ROUND(SUM(EASTERN:VALENCIA!J71),0)</f>
        <v>1254509</v>
      </c>
      <c r="K71" s="13">
        <f>ROUND(SUM(EASTERN:VALENCIA!K71),0)</f>
        <v>1953647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f>ROUND(SUM(EASTERN:VALENCIA!G72),0)</f>
        <v>39172659</v>
      </c>
      <c r="H72" s="17"/>
      <c r="I72" s="16">
        <f>ROUND(SUM(EASTERN:VALENCIA!I72),0)</f>
        <v>22839642</v>
      </c>
      <c r="J72" s="16">
        <f>ROUND(SUM(EASTERN:VALENCIA!J72),0)</f>
        <v>16333018</v>
      </c>
      <c r="K72" s="13">
        <f>ROUND(SUM(EASTERN:VALENCIA!K72),0)</f>
        <v>39172659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f>ROUND(SUM(EASTERN:VALENCIA!G73),0)</f>
        <v>11701777</v>
      </c>
      <c r="H73" s="17"/>
      <c r="I73" s="16">
        <f>ROUND(SUM(EASTERN:VALENCIA!I73),0)</f>
        <v>1519874</v>
      </c>
      <c r="J73" s="16">
        <f>ROUND(SUM(EASTERN:VALENCIA!J73),0)</f>
        <v>10181903</v>
      </c>
      <c r="K73" s="13">
        <f>ROUND(SUM(EASTERN:VALENCIA!K73),0)</f>
        <v>11701777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>
        <f>ROUND(SUM(EASTERN:VALENCIA!G74),0)</f>
        <v>0</v>
      </c>
      <c r="H74" s="10"/>
      <c r="I74" s="13">
        <f>ROUND(SUM(EASTERN:VALENCIA!I74),0)</f>
        <v>0</v>
      </c>
      <c r="J74" s="13">
        <f>ROUND(SUM(EASTERN:VALENCIA!J74),0)</f>
        <v>0</v>
      </c>
      <c r="K74" s="13">
        <f>ROUND(SUM(EASTERN:VALENCIA!K74),0)</f>
        <v>0</v>
      </c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>
        <f>ROUND(SUM(EASTERN:VALENCIA!G75),0)</f>
        <v>0</v>
      </c>
      <c r="H75" s="10"/>
      <c r="I75" s="13">
        <f>ROUND(SUM(EASTERN:VALENCIA!I75),0)</f>
        <v>0</v>
      </c>
      <c r="J75" s="13">
        <f>ROUND(SUM(EASTERN:VALENCIA!J75),0)</f>
        <v>0</v>
      </c>
      <c r="K75" s="13">
        <f>ROUND(SUM(EASTERN:VALENCIA!K75),0)</f>
        <v>0</v>
      </c>
      <c r="L75" s="15"/>
    </row>
    <row r="76" spans="1:12" s="8" customFormat="1" x14ac:dyDescent="0.25">
      <c r="A76" s="5" t="s">
        <v>147</v>
      </c>
      <c r="B76" s="5"/>
      <c r="C76" s="24"/>
      <c r="D76" s="5"/>
      <c r="E76" s="5"/>
      <c r="F76" s="5"/>
      <c r="G76" s="25">
        <f>ROUND(SUM(EASTERN:VALENCIA!G76),0)</f>
        <v>438909507</v>
      </c>
      <c r="H76" s="26"/>
      <c r="I76" s="25">
        <f>ROUND(SUM(EASTERN:VALENCIA!I76),0)</f>
        <v>185774766</v>
      </c>
      <c r="J76" s="25">
        <f>ROUND(SUM(EASTERN:VALENCIA!J76),0)</f>
        <v>253134741</v>
      </c>
      <c r="K76" s="13">
        <f>ROUND(SUM(EASTERN:VALENCIA!K76),0)</f>
        <v>438909507</v>
      </c>
      <c r="L76" s="27"/>
    </row>
    <row r="77" spans="1:12" x14ac:dyDescent="0.25">
      <c r="F77" s="42" t="s">
        <v>179</v>
      </c>
      <c r="G77" s="47">
        <f>ROUND(SUM(EASTERN:VALENCIA!G77),0)</f>
        <v>438909507</v>
      </c>
      <c r="H77" s="29"/>
      <c r="I77" s="31">
        <f>I76/G76</f>
        <v>0.4232643928580932</v>
      </c>
      <c r="J77" s="31">
        <f>J76/G76</f>
        <v>0.57673560714190686</v>
      </c>
      <c r="K77" s="29"/>
      <c r="L77" s="30"/>
    </row>
    <row r="79" spans="1:12" x14ac:dyDescent="0.25">
      <c r="G79" s="42"/>
      <c r="I79" s="43"/>
      <c r="J79" s="45"/>
    </row>
    <row r="80" spans="1:12" hidden="1" x14ac:dyDescent="0.25">
      <c r="G80" s="42"/>
      <c r="I80" s="43"/>
      <c r="J80" s="45"/>
    </row>
    <row r="81" spans="7:10" x14ac:dyDescent="0.25">
      <c r="G81" s="42"/>
      <c r="I81" s="43"/>
      <c r="J81" s="45"/>
    </row>
    <row r="82" spans="7:10" x14ac:dyDescent="0.25">
      <c r="G82" s="42"/>
      <c r="I82" s="44"/>
    </row>
    <row r="83" spans="7:10" ht="15.75" x14ac:dyDescent="0.25">
      <c r="G83" s="83" t="s">
        <v>202</v>
      </c>
      <c r="H83" s="13">
        <f>ROUND(SUM(EASTERN:VALENCIA!I83),0)</f>
        <v>2234754660</v>
      </c>
      <c r="I83" s="87">
        <f>I76/H83</f>
        <v>8.3129825982777003E-2</v>
      </c>
      <c r="J83" s="88" t="s">
        <v>203</v>
      </c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</sheetData>
  <conditionalFormatting sqref="K9">
    <cfRule type="cellIs" dxfId="3805" priority="119" operator="notEqual">
      <formula>G9</formula>
    </cfRule>
    <cfRule type="cellIs" dxfId="3804" priority="120" operator="equal">
      <formula>G9</formula>
    </cfRule>
  </conditionalFormatting>
  <conditionalFormatting sqref="K76">
    <cfRule type="cellIs" dxfId="3803" priority="1" operator="notEqual">
      <formula>G76</formula>
    </cfRule>
    <cfRule type="cellIs" dxfId="3802" priority="2" operator="equal">
      <formula>G76</formula>
    </cfRule>
  </conditionalFormatting>
  <conditionalFormatting sqref="K10">
    <cfRule type="cellIs" dxfId="3801" priority="117" operator="notEqual">
      <formula>G10</formula>
    </cfRule>
    <cfRule type="cellIs" dxfId="3800" priority="118" operator="equal">
      <formula>G10</formula>
    </cfRule>
  </conditionalFormatting>
  <conditionalFormatting sqref="K11">
    <cfRule type="cellIs" dxfId="3799" priority="115" operator="notEqual">
      <formula>G11</formula>
    </cfRule>
    <cfRule type="cellIs" dxfId="3798" priority="116" operator="equal">
      <formula>G11</formula>
    </cfRule>
  </conditionalFormatting>
  <conditionalFormatting sqref="K12">
    <cfRule type="cellIs" dxfId="3797" priority="113" operator="notEqual">
      <formula>G12</formula>
    </cfRule>
    <cfRule type="cellIs" dxfId="3796" priority="114" operator="equal">
      <formula>G12</formula>
    </cfRule>
  </conditionalFormatting>
  <conditionalFormatting sqref="K13">
    <cfRule type="cellIs" dxfId="3795" priority="111" operator="notEqual">
      <formula>G13</formula>
    </cfRule>
    <cfRule type="cellIs" dxfId="3794" priority="112" operator="equal">
      <formula>G13</formula>
    </cfRule>
  </conditionalFormatting>
  <conditionalFormatting sqref="K14">
    <cfRule type="cellIs" dxfId="3793" priority="109" operator="notEqual">
      <formula>G14</formula>
    </cfRule>
    <cfRule type="cellIs" dxfId="3792" priority="110" operator="equal">
      <formula>G14</formula>
    </cfRule>
  </conditionalFormatting>
  <conditionalFormatting sqref="K15">
    <cfRule type="cellIs" dxfId="3791" priority="107" operator="notEqual">
      <formula>G15</formula>
    </cfRule>
    <cfRule type="cellIs" dxfId="3790" priority="108" operator="equal">
      <formula>G15</formula>
    </cfRule>
  </conditionalFormatting>
  <conditionalFormatting sqref="K16">
    <cfRule type="cellIs" dxfId="3789" priority="105" operator="notEqual">
      <formula>G16</formula>
    </cfRule>
    <cfRule type="cellIs" dxfId="3788" priority="106" operator="equal">
      <formula>G16</formula>
    </cfRule>
  </conditionalFormatting>
  <conditionalFormatting sqref="K17">
    <cfRule type="cellIs" dxfId="3787" priority="103" operator="notEqual">
      <formula>G17</formula>
    </cfRule>
    <cfRule type="cellIs" dxfId="3786" priority="104" operator="equal">
      <formula>G17</formula>
    </cfRule>
  </conditionalFormatting>
  <conditionalFormatting sqref="K18">
    <cfRule type="cellIs" dxfId="3785" priority="101" operator="notEqual">
      <formula>G18</formula>
    </cfRule>
    <cfRule type="cellIs" dxfId="3784" priority="102" operator="equal">
      <formula>G18</formula>
    </cfRule>
  </conditionalFormatting>
  <conditionalFormatting sqref="K19">
    <cfRule type="cellIs" dxfId="3783" priority="99" operator="notEqual">
      <formula>G19</formula>
    </cfRule>
    <cfRule type="cellIs" dxfId="3782" priority="100" operator="equal">
      <formula>G19</formula>
    </cfRule>
  </conditionalFormatting>
  <conditionalFormatting sqref="K20">
    <cfRule type="cellIs" dxfId="3781" priority="97" operator="notEqual">
      <formula>G20</formula>
    </cfRule>
    <cfRule type="cellIs" dxfId="3780" priority="98" operator="equal">
      <formula>G20</formula>
    </cfRule>
  </conditionalFormatting>
  <conditionalFormatting sqref="K21">
    <cfRule type="cellIs" dxfId="3779" priority="95" operator="notEqual">
      <formula>G21</formula>
    </cfRule>
    <cfRule type="cellIs" dxfId="3778" priority="96" operator="equal">
      <formula>G21</formula>
    </cfRule>
  </conditionalFormatting>
  <conditionalFormatting sqref="K22">
    <cfRule type="cellIs" dxfId="3777" priority="93" operator="notEqual">
      <formula>G22</formula>
    </cfRule>
    <cfRule type="cellIs" dxfId="3776" priority="94" operator="equal">
      <formula>G22</formula>
    </cfRule>
  </conditionalFormatting>
  <conditionalFormatting sqref="K23">
    <cfRule type="cellIs" dxfId="3775" priority="91" operator="notEqual">
      <formula>G23</formula>
    </cfRule>
    <cfRule type="cellIs" dxfId="3774" priority="92" operator="equal">
      <formula>G23</formula>
    </cfRule>
  </conditionalFormatting>
  <conditionalFormatting sqref="K24">
    <cfRule type="cellIs" dxfId="3773" priority="89" operator="notEqual">
      <formula>G24</formula>
    </cfRule>
    <cfRule type="cellIs" dxfId="3772" priority="90" operator="equal">
      <formula>G24</formula>
    </cfRule>
  </conditionalFormatting>
  <conditionalFormatting sqref="K26">
    <cfRule type="cellIs" dxfId="3771" priority="87" operator="notEqual">
      <formula>G26</formula>
    </cfRule>
    <cfRule type="cellIs" dxfId="3770" priority="88" operator="equal">
      <formula>G26</formula>
    </cfRule>
  </conditionalFormatting>
  <conditionalFormatting sqref="K27">
    <cfRule type="cellIs" dxfId="3769" priority="85" operator="notEqual">
      <formula>G27</formula>
    </cfRule>
    <cfRule type="cellIs" dxfId="3768" priority="86" operator="equal">
      <formula>G27</formula>
    </cfRule>
  </conditionalFormatting>
  <conditionalFormatting sqref="K28">
    <cfRule type="cellIs" dxfId="3767" priority="83" operator="notEqual">
      <formula>G28</formula>
    </cfRule>
    <cfRule type="cellIs" dxfId="3766" priority="84" operator="equal">
      <formula>G28</formula>
    </cfRule>
  </conditionalFormatting>
  <conditionalFormatting sqref="K29">
    <cfRule type="cellIs" dxfId="3765" priority="81" operator="notEqual">
      <formula>G29</formula>
    </cfRule>
    <cfRule type="cellIs" dxfId="3764" priority="82" operator="equal">
      <formula>G29</formula>
    </cfRule>
  </conditionalFormatting>
  <conditionalFormatting sqref="K30">
    <cfRule type="cellIs" dxfId="3763" priority="79" operator="notEqual">
      <formula>G30</formula>
    </cfRule>
    <cfRule type="cellIs" dxfId="3762" priority="80" operator="equal">
      <formula>G30</formula>
    </cfRule>
  </conditionalFormatting>
  <conditionalFormatting sqref="K31">
    <cfRule type="cellIs" dxfId="3761" priority="77" operator="notEqual">
      <formula>G31</formula>
    </cfRule>
    <cfRule type="cellIs" dxfId="3760" priority="78" operator="equal">
      <formula>G31</formula>
    </cfRule>
  </conditionalFormatting>
  <conditionalFormatting sqref="K32">
    <cfRule type="cellIs" dxfId="3759" priority="75" operator="notEqual">
      <formula>G32</formula>
    </cfRule>
    <cfRule type="cellIs" dxfId="3758" priority="76" operator="equal">
      <formula>G32</formula>
    </cfRule>
  </conditionalFormatting>
  <conditionalFormatting sqref="K33">
    <cfRule type="cellIs" dxfId="3757" priority="73" operator="notEqual">
      <formula>G33</formula>
    </cfRule>
    <cfRule type="cellIs" dxfId="3756" priority="74" operator="equal">
      <formula>G33</formula>
    </cfRule>
  </conditionalFormatting>
  <conditionalFormatting sqref="K34">
    <cfRule type="cellIs" dxfId="3755" priority="71" operator="notEqual">
      <formula>G34</formula>
    </cfRule>
    <cfRule type="cellIs" dxfId="3754" priority="72" operator="equal">
      <formula>G34</formula>
    </cfRule>
  </conditionalFormatting>
  <conditionalFormatting sqref="K35">
    <cfRule type="cellIs" dxfId="3753" priority="69" operator="notEqual">
      <formula>G35</formula>
    </cfRule>
    <cfRule type="cellIs" dxfId="3752" priority="70" operator="equal">
      <formula>G35</formula>
    </cfRule>
  </conditionalFormatting>
  <conditionalFormatting sqref="K36">
    <cfRule type="cellIs" dxfId="3751" priority="67" operator="notEqual">
      <formula>G36</formula>
    </cfRule>
    <cfRule type="cellIs" dxfId="3750" priority="68" operator="equal">
      <formula>G36</formula>
    </cfRule>
  </conditionalFormatting>
  <conditionalFormatting sqref="K37">
    <cfRule type="cellIs" dxfId="3749" priority="65" operator="notEqual">
      <formula>G37</formula>
    </cfRule>
    <cfRule type="cellIs" dxfId="3748" priority="66" operator="equal">
      <formula>G37</formula>
    </cfRule>
  </conditionalFormatting>
  <conditionalFormatting sqref="K38">
    <cfRule type="cellIs" dxfId="3747" priority="63" operator="notEqual">
      <formula>G38</formula>
    </cfRule>
    <cfRule type="cellIs" dxfId="3746" priority="64" operator="equal">
      <formula>G38</formula>
    </cfRule>
  </conditionalFormatting>
  <conditionalFormatting sqref="K39">
    <cfRule type="cellIs" dxfId="3745" priority="61" operator="notEqual">
      <formula>G39</formula>
    </cfRule>
    <cfRule type="cellIs" dxfId="3744" priority="62" operator="equal">
      <formula>G39</formula>
    </cfRule>
  </conditionalFormatting>
  <conditionalFormatting sqref="K40">
    <cfRule type="cellIs" dxfId="3743" priority="59" operator="notEqual">
      <formula>G40</formula>
    </cfRule>
    <cfRule type="cellIs" dxfId="3742" priority="60" operator="equal">
      <formula>G40</formula>
    </cfRule>
  </conditionalFormatting>
  <conditionalFormatting sqref="K41">
    <cfRule type="cellIs" dxfId="3741" priority="57" operator="notEqual">
      <formula>G41</formula>
    </cfRule>
    <cfRule type="cellIs" dxfId="3740" priority="58" operator="equal">
      <formula>G41</formula>
    </cfRule>
  </conditionalFormatting>
  <conditionalFormatting sqref="K43">
    <cfRule type="cellIs" dxfId="3739" priority="55" operator="notEqual">
      <formula>G43</formula>
    </cfRule>
    <cfRule type="cellIs" dxfId="3738" priority="56" operator="equal">
      <formula>G43</formula>
    </cfRule>
  </conditionalFormatting>
  <conditionalFormatting sqref="K44">
    <cfRule type="cellIs" dxfId="3737" priority="53" operator="notEqual">
      <formula>G44</formula>
    </cfRule>
    <cfRule type="cellIs" dxfId="3736" priority="54" operator="equal">
      <formula>G44</formula>
    </cfRule>
  </conditionalFormatting>
  <conditionalFormatting sqref="K45">
    <cfRule type="cellIs" dxfId="3735" priority="51" operator="notEqual">
      <formula>G45</formula>
    </cfRule>
    <cfRule type="cellIs" dxfId="3734" priority="52" operator="equal">
      <formula>G45</formula>
    </cfRule>
  </conditionalFormatting>
  <conditionalFormatting sqref="K46">
    <cfRule type="cellIs" dxfId="3733" priority="49" operator="notEqual">
      <formula>G46</formula>
    </cfRule>
    <cfRule type="cellIs" dxfId="3732" priority="50" operator="equal">
      <formula>G46</formula>
    </cfRule>
  </conditionalFormatting>
  <conditionalFormatting sqref="K47">
    <cfRule type="cellIs" dxfId="3731" priority="47" operator="notEqual">
      <formula>G47</formula>
    </cfRule>
    <cfRule type="cellIs" dxfId="3730" priority="48" operator="equal">
      <formula>G47</formula>
    </cfRule>
  </conditionalFormatting>
  <conditionalFormatting sqref="K48">
    <cfRule type="cellIs" dxfId="3729" priority="45" operator="notEqual">
      <formula>G48</formula>
    </cfRule>
    <cfRule type="cellIs" dxfId="3728" priority="46" operator="equal">
      <formula>G48</formula>
    </cfRule>
  </conditionalFormatting>
  <conditionalFormatting sqref="K49">
    <cfRule type="cellIs" dxfId="3727" priority="43" operator="notEqual">
      <formula>G49</formula>
    </cfRule>
    <cfRule type="cellIs" dxfId="3726" priority="44" operator="equal">
      <formula>G49</formula>
    </cfRule>
  </conditionalFormatting>
  <conditionalFormatting sqref="K50">
    <cfRule type="cellIs" dxfId="3725" priority="41" operator="notEqual">
      <formula>G50</formula>
    </cfRule>
    <cfRule type="cellIs" dxfId="3724" priority="42" operator="equal">
      <formula>G50</formula>
    </cfRule>
  </conditionalFormatting>
  <conditionalFormatting sqref="K51">
    <cfRule type="cellIs" dxfId="3723" priority="39" operator="notEqual">
      <formula>G51</formula>
    </cfRule>
    <cfRule type="cellIs" dxfId="3722" priority="40" operator="equal">
      <formula>G51</formula>
    </cfRule>
  </conditionalFormatting>
  <conditionalFormatting sqref="K52">
    <cfRule type="cellIs" dxfId="3721" priority="37" operator="notEqual">
      <formula>G52</formula>
    </cfRule>
    <cfRule type="cellIs" dxfId="3720" priority="38" operator="equal">
      <formula>G52</formula>
    </cfRule>
  </conditionalFormatting>
  <conditionalFormatting sqref="K53">
    <cfRule type="cellIs" dxfId="3719" priority="35" operator="notEqual">
      <formula>G53</formula>
    </cfRule>
    <cfRule type="cellIs" dxfId="3718" priority="36" operator="equal">
      <formula>G53</formula>
    </cfRule>
  </conditionalFormatting>
  <conditionalFormatting sqref="K54">
    <cfRule type="cellIs" dxfId="3717" priority="33" operator="notEqual">
      <formula>G54</formula>
    </cfRule>
    <cfRule type="cellIs" dxfId="3716" priority="34" operator="equal">
      <formula>G54</formula>
    </cfRule>
  </conditionalFormatting>
  <conditionalFormatting sqref="K55">
    <cfRule type="cellIs" dxfId="3715" priority="31" operator="notEqual">
      <formula>G55</formula>
    </cfRule>
    <cfRule type="cellIs" dxfId="3714" priority="32" operator="equal">
      <formula>G55</formula>
    </cfRule>
  </conditionalFormatting>
  <conditionalFormatting sqref="K56">
    <cfRule type="cellIs" dxfId="3713" priority="29" operator="notEqual">
      <formula>G56</formula>
    </cfRule>
    <cfRule type="cellIs" dxfId="3712" priority="30" operator="equal">
      <formula>G56</formula>
    </cfRule>
  </conditionalFormatting>
  <conditionalFormatting sqref="K57">
    <cfRule type="cellIs" dxfId="3711" priority="27" operator="notEqual">
      <formula>G57</formula>
    </cfRule>
    <cfRule type="cellIs" dxfId="3710" priority="28" operator="equal">
      <formula>G57</formula>
    </cfRule>
  </conditionalFormatting>
  <conditionalFormatting sqref="K58">
    <cfRule type="cellIs" dxfId="3709" priority="25" operator="notEqual">
      <formula>G58</formula>
    </cfRule>
    <cfRule type="cellIs" dxfId="3708" priority="26" operator="equal">
      <formula>G58</formula>
    </cfRule>
  </conditionalFormatting>
  <conditionalFormatting sqref="K59">
    <cfRule type="cellIs" dxfId="3707" priority="23" operator="notEqual">
      <formula>G59</formula>
    </cfRule>
    <cfRule type="cellIs" dxfId="3706" priority="24" operator="equal">
      <formula>G59</formula>
    </cfRule>
  </conditionalFormatting>
  <conditionalFormatting sqref="K60">
    <cfRule type="cellIs" dxfId="3705" priority="21" operator="notEqual">
      <formula>G60</formula>
    </cfRule>
    <cfRule type="cellIs" dxfId="3704" priority="22" operator="equal">
      <formula>G60</formula>
    </cfRule>
  </conditionalFormatting>
  <conditionalFormatting sqref="K61">
    <cfRule type="cellIs" dxfId="3703" priority="19" operator="notEqual">
      <formula>G61</formula>
    </cfRule>
    <cfRule type="cellIs" dxfId="3702" priority="20" operator="equal">
      <formula>G61</formula>
    </cfRule>
  </conditionalFormatting>
  <conditionalFormatting sqref="K62">
    <cfRule type="cellIs" dxfId="3701" priority="17" operator="notEqual">
      <formula>G62</formula>
    </cfRule>
    <cfRule type="cellIs" dxfId="3700" priority="18" operator="equal">
      <formula>G62</formula>
    </cfRule>
  </conditionalFormatting>
  <conditionalFormatting sqref="K63">
    <cfRule type="cellIs" dxfId="3699" priority="15" operator="notEqual">
      <formula>G63</formula>
    </cfRule>
    <cfRule type="cellIs" dxfId="3698" priority="16" operator="equal">
      <formula>G63</formula>
    </cfRule>
  </conditionalFormatting>
  <conditionalFormatting sqref="K67">
    <cfRule type="cellIs" dxfId="3697" priority="13" operator="notEqual">
      <formula>G67</formula>
    </cfRule>
    <cfRule type="cellIs" dxfId="3696" priority="14" operator="equal">
      <formula>G67</formula>
    </cfRule>
  </conditionalFormatting>
  <conditionalFormatting sqref="K68">
    <cfRule type="cellIs" dxfId="3695" priority="11" operator="notEqual">
      <formula>G68</formula>
    </cfRule>
    <cfRule type="cellIs" dxfId="3694" priority="12" operator="equal">
      <formula>G68</formula>
    </cfRule>
  </conditionalFormatting>
  <conditionalFormatting sqref="K69">
    <cfRule type="cellIs" dxfId="3693" priority="9" operator="notEqual">
      <formula>G69</formula>
    </cfRule>
    <cfRule type="cellIs" dxfId="3692" priority="10" operator="equal">
      <formula>G69</formula>
    </cfRule>
  </conditionalFormatting>
  <conditionalFormatting sqref="K71">
    <cfRule type="cellIs" dxfId="3691" priority="7" operator="notEqual">
      <formula>G71</formula>
    </cfRule>
    <cfRule type="cellIs" dxfId="3690" priority="8" operator="equal">
      <formula>G71</formula>
    </cfRule>
  </conditionalFormatting>
  <conditionalFormatting sqref="K72">
    <cfRule type="cellIs" dxfId="3689" priority="5" operator="notEqual">
      <formula>G72</formula>
    </cfRule>
    <cfRule type="cellIs" dxfId="3688" priority="6" operator="equal">
      <formula>G72</formula>
    </cfRule>
  </conditionalFormatting>
  <conditionalFormatting sqref="K73">
    <cfRule type="cellIs" dxfId="3687" priority="3" operator="notEqual">
      <formula>G73</formula>
    </cfRule>
    <cfRule type="cellIs" dxfId="3686" priority="4" operator="equal">
      <formula>G73</formula>
    </cfRule>
  </conditionalFormatting>
  <dataValidations disablePrompts="1" count="1">
    <dataValidation type="list" allowBlank="1" showInputMessage="1" showErrorMessage="1" sqref="H9:H75">
      <formula1>$H$81:$H$83</formula1>
    </dataValidation>
  </dataValidations>
  <pageMargins left="0.7" right="0.7" top="0.75" bottom="0.75" header="0.3" footer="0.3"/>
  <pageSetup scale="54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11" width="26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196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2248834.3829915202</v>
      </c>
      <c r="H8" s="10"/>
      <c r="I8" s="13">
        <v>1517687.7509833931</v>
      </c>
      <c r="J8" s="13">
        <v>731146.63200812717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/>
      <c r="H9" s="17"/>
      <c r="I9" s="16"/>
      <c r="J9" s="16"/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>
        <v>1452.0332543039376</v>
      </c>
      <c r="H10" s="17" t="s">
        <v>15</v>
      </c>
      <c r="I10" s="16">
        <v>1452.0332543039376</v>
      </c>
      <c r="J10" s="16"/>
      <c r="K10" s="13">
        <v>1452.0332543039376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1127868.1051010678</v>
      </c>
      <c r="H11" s="17" t="s">
        <v>15</v>
      </c>
      <c r="I11" s="16">
        <v>1127868.1051010678</v>
      </c>
      <c r="J11" s="16"/>
      <c r="K11" s="13">
        <v>1127868.1051010678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/>
      <c r="H12" s="17"/>
      <c r="I12" s="16"/>
      <c r="J12" s="16"/>
      <c r="K12" s="13">
        <v>0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/>
      <c r="H13" s="17"/>
      <c r="I13" s="16"/>
      <c r="J13" s="16"/>
      <c r="K13" s="13">
        <v>0</v>
      </c>
      <c r="L13" s="18"/>
    </row>
    <row r="14" spans="1:12" ht="30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372538.00127939379</v>
      </c>
      <c r="H14" s="17" t="s">
        <v>24</v>
      </c>
      <c r="I14" s="16"/>
      <c r="J14" s="16">
        <v>372538.00127939379</v>
      </c>
      <c r="K14" s="13">
        <v>372538.00127939379</v>
      </c>
      <c r="L14" s="18" t="s">
        <v>299</v>
      </c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/>
      <c r="H15" s="17"/>
      <c r="I15" s="16"/>
      <c r="J15" s="16"/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/>
      <c r="H16" s="17"/>
      <c r="I16" s="16"/>
      <c r="J16" s="16"/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/>
      <c r="H17" s="17"/>
      <c r="I17" s="16"/>
      <c r="J17" s="16"/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358608.63072873332</v>
      </c>
      <c r="H18" s="17" t="s">
        <v>24</v>
      </c>
      <c r="I18" s="16"/>
      <c r="J18" s="16">
        <v>358608.63072873332</v>
      </c>
      <c r="K18" s="13">
        <v>358608.63072873332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/>
      <c r="H19" s="17"/>
      <c r="I19" s="19"/>
      <c r="J19" s="19"/>
      <c r="K19" s="13">
        <v>0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388367.61262802128</v>
      </c>
      <c r="H20" s="17" t="s">
        <v>15</v>
      </c>
      <c r="I20" s="16">
        <v>388367.61262802128</v>
      </c>
      <c r="J20" s="16"/>
      <c r="K20" s="13">
        <v>388367.61262802128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/>
      <c r="H21" s="17"/>
      <c r="I21" s="16"/>
      <c r="J21" s="16"/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/>
      <c r="H22" s="17"/>
      <c r="I22" s="16"/>
      <c r="J22" s="16"/>
      <c r="K22" s="13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/>
      <c r="H23" s="17"/>
      <c r="I23" s="16"/>
      <c r="J23" s="16"/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/>
      <c r="H24" s="17"/>
      <c r="I24" s="22"/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1886379.0565158851</v>
      </c>
      <c r="H25" s="10"/>
      <c r="I25" s="13">
        <v>1321791.7337672273</v>
      </c>
      <c r="J25" s="13">
        <v>564587.32274865778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/>
      <c r="H26" s="17"/>
      <c r="I26" s="16"/>
      <c r="J26" s="16"/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417405.33621214452</v>
      </c>
      <c r="H27" s="17" t="s">
        <v>15</v>
      </c>
      <c r="I27" s="16">
        <v>417405.33621214452</v>
      </c>
      <c r="J27" s="16"/>
      <c r="K27" s="13">
        <v>417405.33621214452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357494.17808122095</v>
      </c>
      <c r="H28" s="17" t="s">
        <v>15</v>
      </c>
      <c r="I28" s="16">
        <v>357494.17808122095</v>
      </c>
      <c r="J28" s="16"/>
      <c r="K28" s="13">
        <v>357494.17808122095</v>
      </c>
      <c r="L28" s="18"/>
    </row>
    <row r="29" spans="1:12" ht="15.75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47144.184674010787</v>
      </c>
      <c r="H29" s="17" t="s">
        <v>15</v>
      </c>
      <c r="I29" s="16">
        <v>47144.184674010787</v>
      </c>
      <c r="J29" s="16"/>
      <c r="K29" s="13">
        <v>47144.184674010787</v>
      </c>
      <c r="L29" s="80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/>
      <c r="H30" s="17"/>
      <c r="I30" s="16"/>
      <c r="J30" s="16"/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186057.64252815582</v>
      </c>
      <c r="H31" s="17" t="s">
        <v>15</v>
      </c>
      <c r="I31" s="16">
        <v>186057.64252815582</v>
      </c>
      <c r="J31" s="16"/>
      <c r="K31" s="13">
        <v>186057.64252815582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228269.19305594894</v>
      </c>
      <c r="H32" s="17" t="s">
        <v>24</v>
      </c>
      <c r="I32" s="16"/>
      <c r="J32" s="16">
        <v>228269.19305594894</v>
      </c>
      <c r="K32" s="13">
        <v>228269.19305594894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236318.1296927089</v>
      </c>
      <c r="H33" s="17" t="s">
        <v>24</v>
      </c>
      <c r="I33" s="16"/>
      <c r="J33" s="16">
        <v>236318.1296927089</v>
      </c>
      <c r="K33" s="13">
        <v>236318.1296927089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132576.57713764333</v>
      </c>
      <c r="H34" s="17" t="s">
        <v>15</v>
      </c>
      <c r="I34" s="16">
        <v>132576.57713764333</v>
      </c>
      <c r="J34" s="16"/>
      <c r="K34" s="13">
        <v>132576.57713764333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202718.80833707738</v>
      </c>
      <c r="H35" s="17" t="s">
        <v>59</v>
      </c>
      <c r="I35" s="16">
        <v>102718.80833707738</v>
      </c>
      <c r="J35" s="16">
        <v>100000</v>
      </c>
      <c r="K35" s="13">
        <v>202718.80833707738</v>
      </c>
      <c r="L35" s="18" t="s">
        <v>300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/>
      <c r="H36" s="17"/>
      <c r="I36" s="16"/>
      <c r="J36" s="16"/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/>
      <c r="H37" s="17"/>
      <c r="I37" s="16"/>
      <c r="J37" s="16"/>
      <c r="K37" s="13">
        <v>0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/>
      <c r="H38" s="17"/>
      <c r="I38" s="16"/>
      <c r="J38" s="16"/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/>
      <c r="H39" s="17"/>
      <c r="I39" s="16"/>
      <c r="J39" s="16"/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/>
      <c r="H40" s="17"/>
      <c r="I40" s="16"/>
      <c r="J40" s="16"/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78395.006796974762</v>
      </c>
      <c r="H41" s="17" t="s">
        <v>15</v>
      </c>
      <c r="I41" s="16">
        <v>78395.006796974762</v>
      </c>
      <c r="J41" s="16"/>
      <c r="K41" s="13">
        <v>78395.006796974762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6934204.7959279036</v>
      </c>
      <c r="H42" s="10"/>
      <c r="I42" s="13">
        <v>992181.52578329935</v>
      </c>
      <c r="J42" s="13">
        <v>5942023.2701446051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/>
      <c r="H43" s="17"/>
      <c r="I43" s="16"/>
      <c r="J43" s="16"/>
      <c r="K43" s="13">
        <v>0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3383753.3700623368</v>
      </c>
      <c r="H44" s="17" t="s">
        <v>24</v>
      </c>
      <c r="I44" s="16"/>
      <c r="J44" s="16">
        <v>3383753.3700623368</v>
      </c>
      <c r="K44" s="13">
        <v>3383753.3700623368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/>
      <c r="H45" s="17"/>
      <c r="I45" s="16"/>
      <c r="J45" s="16"/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/>
      <c r="H46" s="17"/>
      <c r="I46" s="16"/>
      <c r="J46" s="16"/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842306.2911689569</v>
      </c>
      <c r="H47" s="17" t="s">
        <v>15</v>
      </c>
      <c r="I47" s="16">
        <v>842306.2911689569</v>
      </c>
      <c r="J47" s="16"/>
      <c r="K47" s="13">
        <v>842306.2911689569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/>
      <c r="H48" s="17"/>
      <c r="I48" s="16"/>
      <c r="J48" s="16"/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149875.23461434245</v>
      </c>
      <c r="H49" s="17" t="s">
        <v>15</v>
      </c>
      <c r="I49" s="16">
        <v>149875.23461434245</v>
      </c>
      <c r="J49" s="16"/>
      <c r="K49" s="13">
        <v>149875.23461434245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/>
      <c r="H50" s="17"/>
      <c r="I50" s="16"/>
      <c r="J50" s="16"/>
      <c r="K50" s="13">
        <v>0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/>
      <c r="H51" s="17"/>
      <c r="I51" s="16"/>
      <c r="J51" s="16"/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/>
      <c r="H52" s="17"/>
      <c r="I52" s="16"/>
      <c r="J52" s="16"/>
      <c r="K52" s="13">
        <v>0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/>
      <c r="H53" s="17"/>
      <c r="I53" s="16"/>
      <c r="J53" s="16"/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/>
      <c r="H54" s="17"/>
      <c r="I54" s="16"/>
      <c r="J54" s="16"/>
      <c r="K54" s="13">
        <v>0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/>
      <c r="H55" s="17"/>
      <c r="I55" s="16"/>
      <c r="J55" s="16"/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/>
      <c r="H56" s="17"/>
      <c r="I56" s="16"/>
      <c r="J56" s="16"/>
      <c r="K56" s="13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327951.25916987198</v>
      </c>
      <c r="H57" s="17" t="s">
        <v>24</v>
      </c>
      <c r="I57" s="16"/>
      <c r="J57" s="16">
        <v>327951.25916987198</v>
      </c>
      <c r="K57" s="13">
        <v>327951.25916987198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/>
      <c r="H58" s="17"/>
      <c r="I58" s="16"/>
      <c r="J58" s="16"/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/>
      <c r="H59" s="17"/>
      <c r="I59" s="16"/>
      <c r="J59" s="16"/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2544.5518647421818</v>
      </c>
      <c r="H60" s="17" t="s">
        <v>24</v>
      </c>
      <c r="I60" s="16"/>
      <c r="J60" s="16">
        <v>2544.5518647421818</v>
      </c>
      <c r="K60" s="13">
        <v>2544.5518647421818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78784.05859888636</v>
      </c>
      <c r="H61" s="17" t="s">
        <v>24</v>
      </c>
      <c r="I61" s="16"/>
      <c r="J61" s="16">
        <v>78784.05859888636</v>
      </c>
      <c r="K61" s="13">
        <v>78784.05859888636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2049616.4556247187</v>
      </c>
      <c r="H62" s="17" t="s">
        <v>24</v>
      </c>
      <c r="I62" s="16"/>
      <c r="J62" s="16">
        <v>2049616.4556247187</v>
      </c>
      <c r="K62" s="13">
        <v>2049616.4556247187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99373.574824049123</v>
      </c>
      <c r="H63" s="17" t="s">
        <v>24</v>
      </c>
      <c r="I63" s="16"/>
      <c r="J63" s="16">
        <v>99373.574824049123</v>
      </c>
      <c r="K63" s="13">
        <v>99373.574824049123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0</v>
      </c>
      <c r="H66" s="10"/>
      <c r="I66" s="13">
        <v>0</v>
      </c>
      <c r="J66" s="13">
        <v>0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/>
      <c r="H67" s="17"/>
      <c r="I67" s="16"/>
      <c r="J67" s="16"/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/>
      <c r="H69" s="17"/>
      <c r="I69" s="16"/>
      <c r="J69" s="16"/>
      <c r="K69" s="13">
        <v>0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1233320.0443503684</v>
      </c>
      <c r="H70" s="10"/>
      <c r="I70" s="13">
        <v>0</v>
      </c>
      <c r="J70" s="13">
        <v>1233320.0443503684</v>
      </c>
      <c r="K70" s="13"/>
      <c r="L70" s="15"/>
    </row>
    <row r="71" spans="1:12" ht="15.75" x14ac:dyDescent="0.25">
      <c r="A71" s="10"/>
      <c r="B71" s="10"/>
      <c r="C71" s="11" t="s">
        <v>139</v>
      </c>
      <c r="D71" s="10"/>
      <c r="E71" s="10"/>
      <c r="F71" s="10" t="s">
        <v>140</v>
      </c>
      <c r="G71" s="16"/>
      <c r="H71" s="81"/>
      <c r="I71" s="16"/>
      <c r="J71" s="16"/>
      <c r="K71" s="13">
        <v>0</v>
      </c>
      <c r="L71" s="18"/>
    </row>
    <row r="72" spans="1:12" ht="15.75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1037836.7812009675</v>
      </c>
      <c r="H72" s="81" t="s">
        <v>24</v>
      </c>
      <c r="I72" s="16"/>
      <c r="J72" s="16">
        <v>1037836.7812009675</v>
      </c>
      <c r="K72" s="13">
        <v>1037836.7812009675</v>
      </c>
      <c r="L72" s="18"/>
    </row>
    <row r="73" spans="1:12" ht="15.75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195483.26314940091</v>
      </c>
      <c r="H73" s="81" t="s">
        <v>24</v>
      </c>
      <c r="I73" s="16"/>
      <c r="J73" s="16">
        <v>195483.26314940091</v>
      </c>
      <c r="K73" s="13">
        <v>195483.26314940091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12302738.279785678</v>
      </c>
      <c r="H76" s="26"/>
      <c r="I76" s="82">
        <v>3831661.0105339196</v>
      </c>
      <c r="J76" s="82">
        <v>8471077.2692517582</v>
      </c>
      <c r="K76" s="13">
        <v>12302738.279785678</v>
      </c>
      <c r="L76" s="27"/>
    </row>
    <row r="77" spans="1:12" ht="15.75" x14ac:dyDescent="0.25">
      <c r="F77" s="83" t="s">
        <v>200</v>
      </c>
      <c r="G77" s="84">
        <v>12302738.27978568</v>
      </c>
      <c r="H77" s="14"/>
      <c r="I77" s="85">
        <v>0.31144781945248939</v>
      </c>
      <c r="J77" s="85">
        <v>0.68855218054751066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13">
        <v>75149842.322324604</v>
      </c>
      <c r="J83" s="87">
        <v>5.0986946773614934E-2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685" priority="119" operator="notEqual">
      <formula>G15</formula>
    </cfRule>
    <cfRule type="cellIs" dxfId="3684" priority="120" operator="equal">
      <formula>G15</formula>
    </cfRule>
  </conditionalFormatting>
  <conditionalFormatting sqref="K16">
    <cfRule type="cellIs" dxfId="3683" priority="117" operator="notEqual">
      <formula>G16</formula>
    </cfRule>
    <cfRule type="cellIs" dxfId="3682" priority="118" operator="equal">
      <formula>G16</formula>
    </cfRule>
  </conditionalFormatting>
  <conditionalFormatting sqref="K17">
    <cfRule type="cellIs" dxfId="3681" priority="115" operator="notEqual">
      <formula>G17</formula>
    </cfRule>
    <cfRule type="cellIs" dxfId="3680" priority="116" operator="equal">
      <formula>G17</formula>
    </cfRule>
  </conditionalFormatting>
  <conditionalFormatting sqref="K18">
    <cfRule type="cellIs" dxfId="3679" priority="113" operator="notEqual">
      <formula>G18</formula>
    </cfRule>
    <cfRule type="cellIs" dxfId="3678" priority="114" operator="equal">
      <formula>G18</formula>
    </cfRule>
  </conditionalFormatting>
  <conditionalFormatting sqref="K19">
    <cfRule type="cellIs" dxfId="3677" priority="111" operator="notEqual">
      <formula>G19</formula>
    </cfRule>
    <cfRule type="cellIs" dxfId="3676" priority="112" operator="equal">
      <formula>G19</formula>
    </cfRule>
  </conditionalFormatting>
  <conditionalFormatting sqref="K20">
    <cfRule type="cellIs" dxfId="3675" priority="109" operator="notEqual">
      <formula>G20</formula>
    </cfRule>
    <cfRule type="cellIs" dxfId="3674" priority="110" operator="equal">
      <formula>G20</formula>
    </cfRule>
  </conditionalFormatting>
  <conditionalFormatting sqref="K21">
    <cfRule type="cellIs" dxfId="3673" priority="107" operator="notEqual">
      <formula>G21</formula>
    </cfRule>
    <cfRule type="cellIs" dxfId="3672" priority="108" operator="equal">
      <formula>G21</formula>
    </cfRule>
  </conditionalFormatting>
  <conditionalFormatting sqref="K22">
    <cfRule type="cellIs" dxfId="3671" priority="105" operator="notEqual">
      <formula>G22</formula>
    </cfRule>
    <cfRule type="cellIs" dxfId="3670" priority="106" operator="equal">
      <formula>G22</formula>
    </cfRule>
  </conditionalFormatting>
  <conditionalFormatting sqref="K23">
    <cfRule type="cellIs" dxfId="3669" priority="103" operator="notEqual">
      <formula>G23</formula>
    </cfRule>
    <cfRule type="cellIs" dxfId="3668" priority="104" operator="equal">
      <formula>G23</formula>
    </cfRule>
  </conditionalFormatting>
  <conditionalFormatting sqref="K24">
    <cfRule type="cellIs" dxfId="3667" priority="101" operator="notEqual">
      <formula>G24</formula>
    </cfRule>
    <cfRule type="cellIs" dxfId="3666" priority="102" operator="equal">
      <formula>G24</formula>
    </cfRule>
  </conditionalFormatting>
  <conditionalFormatting sqref="K26">
    <cfRule type="cellIs" dxfId="3665" priority="99" operator="notEqual">
      <formula>G26</formula>
    </cfRule>
    <cfRule type="cellIs" dxfId="3664" priority="100" operator="equal">
      <formula>G26</formula>
    </cfRule>
  </conditionalFormatting>
  <conditionalFormatting sqref="K27">
    <cfRule type="cellIs" dxfId="3663" priority="97" operator="notEqual">
      <formula>G27</formula>
    </cfRule>
    <cfRule type="cellIs" dxfId="3662" priority="98" operator="equal">
      <formula>G27</formula>
    </cfRule>
  </conditionalFormatting>
  <conditionalFormatting sqref="K28">
    <cfRule type="cellIs" dxfId="3661" priority="95" operator="notEqual">
      <formula>G28</formula>
    </cfRule>
    <cfRule type="cellIs" dxfId="3660" priority="96" operator="equal">
      <formula>G28</formula>
    </cfRule>
  </conditionalFormatting>
  <conditionalFormatting sqref="K29">
    <cfRule type="cellIs" dxfId="3659" priority="93" operator="notEqual">
      <formula>G29</formula>
    </cfRule>
    <cfRule type="cellIs" dxfId="3658" priority="94" operator="equal">
      <formula>G29</formula>
    </cfRule>
  </conditionalFormatting>
  <conditionalFormatting sqref="K30">
    <cfRule type="cellIs" dxfId="3657" priority="91" operator="notEqual">
      <formula>G30</formula>
    </cfRule>
    <cfRule type="cellIs" dxfId="3656" priority="92" operator="equal">
      <formula>G30</formula>
    </cfRule>
  </conditionalFormatting>
  <conditionalFormatting sqref="K31">
    <cfRule type="cellIs" dxfId="3655" priority="89" operator="notEqual">
      <formula>G31</formula>
    </cfRule>
    <cfRule type="cellIs" dxfId="3654" priority="90" operator="equal">
      <formula>G31</formula>
    </cfRule>
  </conditionalFormatting>
  <conditionalFormatting sqref="K32">
    <cfRule type="cellIs" dxfId="3653" priority="87" operator="notEqual">
      <formula>G32</formula>
    </cfRule>
    <cfRule type="cellIs" dxfId="3652" priority="88" operator="equal">
      <formula>G32</formula>
    </cfRule>
  </conditionalFormatting>
  <conditionalFormatting sqref="K33">
    <cfRule type="cellIs" dxfId="3651" priority="85" operator="notEqual">
      <formula>G33</formula>
    </cfRule>
    <cfRule type="cellIs" dxfId="3650" priority="86" operator="equal">
      <formula>G33</formula>
    </cfRule>
  </conditionalFormatting>
  <conditionalFormatting sqref="K34">
    <cfRule type="cellIs" dxfId="3649" priority="83" operator="notEqual">
      <formula>G34</formula>
    </cfRule>
    <cfRule type="cellIs" dxfId="3648" priority="84" operator="equal">
      <formula>G34</formula>
    </cfRule>
  </conditionalFormatting>
  <conditionalFormatting sqref="K35">
    <cfRule type="cellIs" dxfId="3647" priority="81" operator="notEqual">
      <formula>G35</formula>
    </cfRule>
    <cfRule type="cellIs" dxfId="3646" priority="82" operator="equal">
      <formula>G35</formula>
    </cfRule>
  </conditionalFormatting>
  <conditionalFormatting sqref="K36">
    <cfRule type="cellIs" dxfId="3645" priority="79" operator="notEqual">
      <formula>G36</formula>
    </cfRule>
    <cfRule type="cellIs" dxfId="3644" priority="80" operator="equal">
      <formula>G36</formula>
    </cfRule>
  </conditionalFormatting>
  <conditionalFormatting sqref="K37">
    <cfRule type="cellIs" dxfId="3643" priority="77" operator="notEqual">
      <formula>G37</formula>
    </cfRule>
    <cfRule type="cellIs" dxfId="3642" priority="78" operator="equal">
      <formula>G37</formula>
    </cfRule>
  </conditionalFormatting>
  <conditionalFormatting sqref="K38">
    <cfRule type="cellIs" dxfId="3641" priority="75" operator="notEqual">
      <formula>G38</formula>
    </cfRule>
    <cfRule type="cellIs" dxfId="3640" priority="76" operator="equal">
      <formula>G38</formula>
    </cfRule>
  </conditionalFormatting>
  <conditionalFormatting sqref="K39">
    <cfRule type="cellIs" dxfId="3639" priority="73" operator="notEqual">
      <formula>G39</formula>
    </cfRule>
    <cfRule type="cellIs" dxfId="3638" priority="74" operator="equal">
      <formula>G39</formula>
    </cfRule>
  </conditionalFormatting>
  <conditionalFormatting sqref="K40">
    <cfRule type="cellIs" dxfId="3637" priority="71" operator="notEqual">
      <formula>G40</formula>
    </cfRule>
    <cfRule type="cellIs" dxfId="3636" priority="72" operator="equal">
      <formula>G40</formula>
    </cfRule>
  </conditionalFormatting>
  <conditionalFormatting sqref="K41">
    <cfRule type="cellIs" dxfId="3635" priority="69" operator="notEqual">
      <formula>G41</formula>
    </cfRule>
    <cfRule type="cellIs" dxfId="3634" priority="70" operator="equal">
      <formula>G41</formula>
    </cfRule>
  </conditionalFormatting>
  <conditionalFormatting sqref="K43">
    <cfRule type="cellIs" dxfId="3633" priority="67" operator="notEqual">
      <formula>G43</formula>
    </cfRule>
    <cfRule type="cellIs" dxfId="3632" priority="68" operator="equal">
      <formula>G43</formula>
    </cfRule>
  </conditionalFormatting>
  <conditionalFormatting sqref="K44">
    <cfRule type="cellIs" dxfId="3631" priority="65" operator="notEqual">
      <formula>G44</formula>
    </cfRule>
    <cfRule type="cellIs" dxfId="3630" priority="66" operator="equal">
      <formula>G44</formula>
    </cfRule>
  </conditionalFormatting>
  <conditionalFormatting sqref="K45">
    <cfRule type="cellIs" dxfId="3629" priority="63" operator="notEqual">
      <formula>G45</formula>
    </cfRule>
    <cfRule type="cellIs" dxfId="3628" priority="64" operator="equal">
      <formula>G45</formula>
    </cfRule>
  </conditionalFormatting>
  <conditionalFormatting sqref="K46">
    <cfRule type="cellIs" dxfId="3627" priority="61" operator="notEqual">
      <formula>G46</formula>
    </cfRule>
    <cfRule type="cellIs" dxfId="3626" priority="62" operator="equal">
      <formula>G46</formula>
    </cfRule>
  </conditionalFormatting>
  <conditionalFormatting sqref="K47">
    <cfRule type="cellIs" dxfId="3625" priority="59" operator="notEqual">
      <formula>G47</formula>
    </cfRule>
    <cfRule type="cellIs" dxfId="3624" priority="60" operator="equal">
      <formula>G47</formula>
    </cfRule>
  </conditionalFormatting>
  <conditionalFormatting sqref="K48">
    <cfRule type="cellIs" dxfId="3623" priority="57" operator="notEqual">
      <formula>G48</formula>
    </cfRule>
    <cfRule type="cellIs" dxfId="3622" priority="58" operator="equal">
      <formula>G48</formula>
    </cfRule>
  </conditionalFormatting>
  <conditionalFormatting sqref="K49">
    <cfRule type="cellIs" dxfId="3621" priority="55" operator="notEqual">
      <formula>G49</formula>
    </cfRule>
    <cfRule type="cellIs" dxfId="3620" priority="56" operator="equal">
      <formula>G49</formula>
    </cfRule>
  </conditionalFormatting>
  <conditionalFormatting sqref="K50">
    <cfRule type="cellIs" dxfId="3619" priority="53" operator="notEqual">
      <formula>G50</formula>
    </cfRule>
    <cfRule type="cellIs" dxfId="3618" priority="54" operator="equal">
      <formula>G50</formula>
    </cfRule>
  </conditionalFormatting>
  <conditionalFormatting sqref="K51">
    <cfRule type="cellIs" dxfId="3617" priority="51" operator="notEqual">
      <formula>G51</formula>
    </cfRule>
    <cfRule type="cellIs" dxfId="3616" priority="52" operator="equal">
      <formula>G51</formula>
    </cfRule>
  </conditionalFormatting>
  <conditionalFormatting sqref="K52">
    <cfRule type="cellIs" dxfId="3615" priority="49" operator="notEqual">
      <formula>G52</formula>
    </cfRule>
    <cfRule type="cellIs" dxfId="3614" priority="50" operator="equal">
      <formula>G52</formula>
    </cfRule>
  </conditionalFormatting>
  <conditionalFormatting sqref="K53">
    <cfRule type="cellIs" dxfId="3613" priority="47" operator="notEqual">
      <formula>G53</formula>
    </cfRule>
    <cfRule type="cellIs" dxfId="3612" priority="48" operator="equal">
      <formula>G53</formula>
    </cfRule>
  </conditionalFormatting>
  <conditionalFormatting sqref="K54">
    <cfRule type="cellIs" dxfId="3611" priority="45" operator="notEqual">
      <formula>G54</formula>
    </cfRule>
    <cfRule type="cellIs" dxfId="3610" priority="46" operator="equal">
      <formula>G54</formula>
    </cfRule>
  </conditionalFormatting>
  <conditionalFormatting sqref="K55">
    <cfRule type="cellIs" dxfId="3609" priority="43" operator="notEqual">
      <formula>G55</formula>
    </cfRule>
    <cfRule type="cellIs" dxfId="3608" priority="44" operator="equal">
      <formula>G55</formula>
    </cfRule>
  </conditionalFormatting>
  <conditionalFormatting sqref="K56">
    <cfRule type="cellIs" dxfId="3607" priority="41" operator="notEqual">
      <formula>G56</formula>
    </cfRule>
    <cfRule type="cellIs" dxfId="3606" priority="42" operator="equal">
      <formula>G56</formula>
    </cfRule>
  </conditionalFormatting>
  <conditionalFormatting sqref="K57">
    <cfRule type="cellIs" dxfId="3605" priority="39" operator="notEqual">
      <formula>G57</formula>
    </cfRule>
    <cfRule type="cellIs" dxfId="3604" priority="40" operator="equal">
      <formula>G57</formula>
    </cfRule>
  </conditionalFormatting>
  <conditionalFormatting sqref="K58">
    <cfRule type="cellIs" dxfId="3603" priority="37" operator="notEqual">
      <formula>G58</formula>
    </cfRule>
    <cfRule type="cellIs" dxfId="3602" priority="38" operator="equal">
      <formula>G58</formula>
    </cfRule>
  </conditionalFormatting>
  <conditionalFormatting sqref="K59">
    <cfRule type="cellIs" dxfId="3601" priority="35" operator="notEqual">
      <formula>G59</formula>
    </cfRule>
    <cfRule type="cellIs" dxfId="3600" priority="36" operator="equal">
      <formula>G59</formula>
    </cfRule>
  </conditionalFormatting>
  <conditionalFormatting sqref="K60">
    <cfRule type="cellIs" dxfId="3599" priority="33" operator="notEqual">
      <formula>G60</formula>
    </cfRule>
    <cfRule type="cellIs" dxfId="3598" priority="34" operator="equal">
      <formula>G60</formula>
    </cfRule>
  </conditionalFormatting>
  <conditionalFormatting sqref="K61">
    <cfRule type="cellIs" dxfId="3597" priority="31" operator="notEqual">
      <formula>G61</formula>
    </cfRule>
    <cfRule type="cellIs" dxfId="3596" priority="32" operator="equal">
      <formula>G61</formula>
    </cfRule>
  </conditionalFormatting>
  <conditionalFormatting sqref="K62">
    <cfRule type="cellIs" dxfId="3595" priority="29" operator="notEqual">
      <formula>G62</formula>
    </cfRule>
    <cfRule type="cellIs" dxfId="3594" priority="30" operator="equal">
      <formula>G62</formula>
    </cfRule>
  </conditionalFormatting>
  <conditionalFormatting sqref="K63">
    <cfRule type="cellIs" dxfId="3593" priority="27" operator="notEqual">
      <formula>G63</formula>
    </cfRule>
    <cfRule type="cellIs" dxfId="3592" priority="28" operator="equal">
      <formula>G63</formula>
    </cfRule>
  </conditionalFormatting>
  <conditionalFormatting sqref="K67">
    <cfRule type="cellIs" dxfId="3591" priority="25" operator="notEqual">
      <formula>G67</formula>
    </cfRule>
    <cfRule type="cellIs" dxfId="3590" priority="26" operator="equal">
      <formula>G67</formula>
    </cfRule>
  </conditionalFormatting>
  <conditionalFormatting sqref="K68">
    <cfRule type="cellIs" dxfId="3589" priority="23" operator="notEqual">
      <formula>G68</formula>
    </cfRule>
    <cfRule type="cellIs" dxfId="3588" priority="24" operator="equal">
      <formula>G68</formula>
    </cfRule>
  </conditionalFormatting>
  <conditionalFormatting sqref="K69">
    <cfRule type="cellIs" dxfId="3587" priority="21" operator="notEqual">
      <formula>G69</formula>
    </cfRule>
    <cfRule type="cellIs" dxfId="3586" priority="22" operator="equal">
      <formula>G69</formula>
    </cfRule>
  </conditionalFormatting>
  <conditionalFormatting sqref="K71">
    <cfRule type="cellIs" dxfId="3585" priority="19" operator="notEqual">
      <formula>G71</formula>
    </cfRule>
    <cfRule type="cellIs" dxfId="3584" priority="20" operator="equal">
      <formula>G71</formula>
    </cfRule>
  </conditionalFormatting>
  <conditionalFormatting sqref="K72">
    <cfRule type="cellIs" dxfId="3583" priority="17" operator="notEqual">
      <formula>G72</formula>
    </cfRule>
    <cfRule type="cellIs" dxfId="3582" priority="18" operator="equal">
      <formula>G72</formula>
    </cfRule>
  </conditionalFormatting>
  <conditionalFormatting sqref="K73">
    <cfRule type="cellIs" dxfId="3581" priority="15" operator="notEqual">
      <formula>G73</formula>
    </cfRule>
    <cfRule type="cellIs" dxfId="3580" priority="16" operator="equal">
      <formula>G73</formula>
    </cfRule>
  </conditionalFormatting>
  <conditionalFormatting sqref="K76">
    <cfRule type="cellIs" dxfId="3579" priority="13" operator="notEqual">
      <formula>G76</formula>
    </cfRule>
    <cfRule type="cellIs" dxfId="3578" priority="14" operator="equal">
      <formula>G76</formula>
    </cfRule>
  </conditionalFormatting>
  <conditionalFormatting sqref="K9">
    <cfRule type="cellIs" dxfId="3577" priority="131" operator="notEqual">
      <formula>G9</formula>
    </cfRule>
    <cfRule type="cellIs" dxfId="3576" priority="132" operator="equal">
      <formula>G9</formula>
    </cfRule>
  </conditionalFormatting>
  <conditionalFormatting sqref="K10">
    <cfRule type="cellIs" dxfId="3575" priority="129" operator="notEqual">
      <formula>G10</formula>
    </cfRule>
    <cfRule type="cellIs" dxfId="3574" priority="130" operator="equal">
      <formula>G10</formula>
    </cfRule>
  </conditionalFormatting>
  <conditionalFormatting sqref="K11">
    <cfRule type="cellIs" dxfId="3573" priority="127" operator="notEqual">
      <formula>G11</formula>
    </cfRule>
    <cfRule type="cellIs" dxfId="3572" priority="128" operator="equal">
      <formula>G11</formula>
    </cfRule>
  </conditionalFormatting>
  <conditionalFormatting sqref="K12">
    <cfRule type="cellIs" dxfId="3571" priority="125" operator="notEqual">
      <formula>G12</formula>
    </cfRule>
    <cfRule type="cellIs" dxfId="3570" priority="126" operator="equal">
      <formula>G12</formula>
    </cfRule>
  </conditionalFormatting>
  <conditionalFormatting sqref="K13">
    <cfRule type="cellIs" dxfId="3569" priority="123" operator="notEqual">
      <formula>G13</formula>
    </cfRule>
    <cfRule type="cellIs" dxfId="3568" priority="124" operator="equal">
      <formula>G13</formula>
    </cfRule>
  </conditionalFormatting>
  <conditionalFormatting sqref="K14">
    <cfRule type="cellIs" dxfId="3567" priority="121" operator="notEqual">
      <formula>G14</formula>
    </cfRule>
    <cfRule type="cellIs" dxfId="3566" priority="122" operator="equal">
      <formula>G14</formula>
    </cfRule>
  </conditionalFormatting>
  <conditionalFormatting sqref="G76">
    <cfRule type="cellIs" dxfId="3565" priority="11" operator="notEqual">
      <formula>$G$77</formula>
    </cfRule>
    <cfRule type="cellIs" dxfId="3564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6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B512D46E-AFC3-4FB6-A8BB-98AB856652AC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1D7F4BDC-46B8-42D5-A9A0-FBF98CECA412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33AA242-478F-4AE8-A0F3-E4E9F755388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69169972-69D6-4EB3-AF40-949AA7579F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9FB991F9-309E-41DB-BD07-BF8E8C60C578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94134EF7-29FB-4962-8497-45D97B294C47}">
            <xm:f>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Detail'!#REF!+'D:\Finance\Work\Reports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1010E8-9743-4E7C-B9C9-10378B0D56E3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C6247825-1D09-48E8-9792-B1DC05FE19C4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57C77157-5B0B-401B-A286-0AAF7CDD250E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027BC18A-BD7C-4A6A-9736-16C50CA81786}">
            <xm:f>'D:\Finance\Work\Reports &amp; Surveys\Cost Analysis\Cost Analysis - 2012-2013\Received from Colleges\Eastern Florida\Original\[1 Eastern Florida 2012-13 CA2 10-3-13.xlsx]CA2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148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3">
        <v>8029725</v>
      </c>
      <c r="H8" s="10"/>
      <c r="I8" s="13">
        <v>5819161</v>
      </c>
      <c r="J8" s="13">
        <v>2210564</v>
      </c>
      <c r="K8" s="13"/>
      <c r="L8" s="15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6"/>
      <c r="H9" s="17"/>
      <c r="I9" s="16"/>
      <c r="J9" s="16"/>
      <c r="K9" s="13">
        <v>0</v>
      </c>
      <c r="L9" s="18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6"/>
      <c r="H10" s="17"/>
      <c r="I10" s="16">
        <v>0</v>
      </c>
      <c r="J10" s="16">
        <v>0</v>
      </c>
      <c r="K10" s="13">
        <v>0</v>
      </c>
      <c r="L10" s="18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6">
        <v>565662</v>
      </c>
      <c r="H11" s="17" t="s">
        <v>59</v>
      </c>
      <c r="I11" s="16">
        <v>370769</v>
      </c>
      <c r="J11" s="16">
        <v>194893</v>
      </c>
      <c r="K11" s="13">
        <v>565662</v>
      </c>
      <c r="L11" s="18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6">
        <v>668662</v>
      </c>
      <c r="H12" s="17" t="s">
        <v>59</v>
      </c>
      <c r="I12" s="16">
        <v>480128</v>
      </c>
      <c r="J12" s="16">
        <v>188534</v>
      </c>
      <c r="K12" s="13">
        <v>668662</v>
      </c>
      <c r="L12" s="18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6">
        <v>3464340</v>
      </c>
      <c r="H13" s="17" t="s">
        <v>59</v>
      </c>
      <c r="I13" s="16">
        <v>2879165</v>
      </c>
      <c r="J13" s="16">
        <v>585175</v>
      </c>
      <c r="K13" s="13">
        <v>3464340</v>
      </c>
      <c r="L13" s="18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6">
        <v>618381</v>
      </c>
      <c r="H14" s="17" t="s">
        <v>59</v>
      </c>
      <c r="I14" s="16">
        <v>435037</v>
      </c>
      <c r="J14" s="16">
        <v>183344</v>
      </c>
      <c r="K14" s="13">
        <v>618381</v>
      </c>
      <c r="L14" s="18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6">
        <v>0</v>
      </c>
      <c r="H15" s="17"/>
      <c r="I15" s="16"/>
      <c r="J15" s="16"/>
      <c r="K15" s="13">
        <v>0</v>
      </c>
      <c r="L15" s="18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6">
        <v>0</v>
      </c>
      <c r="H16" s="17"/>
      <c r="I16" s="16">
        <v>0</v>
      </c>
      <c r="J16" s="16">
        <v>0</v>
      </c>
      <c r="K16" s="13">
        <v>0</v>
      </c>
      <c r="L16" s="18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6">
        <v>0</v>
      </c>
      <c r="H17" s="17"/>
      <c r="I17" s="16"/>
      <c r="J17" s="16"/>
      <c r="K17" s="13">
        <v>0</v>
      </c>
      <c r="L17" s="18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6">
        <v>609189</v>
      </c>
      <c r="H18" s="17" t="s">
        <v>59</v>
      </c>
      <c r="I18" s="16">
        <v>364355</v>
      </c>
      <c r="J18" s="16">
        <v>244834</v>
      </c>
      <c r="K18" s="13">
        <v>609189</v>
      </c>
      <c r="L18" s="18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9">
        <v>771825</v>
      </c>
      <c r="H19" s="17" t="s">
        <v>59</v>
      </c>
      <c r="I19" s="19">
        <v>151190</v>
      </c>
      <c r="J19" s="19">
        <v>620635</v>
      </c>
      <c r="K19" s="13">
        <v>771825</v>
      </c>
      <c r="L19" s="18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6">
        <v>1331666</v>
      </c>
      <c r="H20" s="17" t="s">
        <v>59</v>
      </c>
      <c r="I20" s="16">
        <v>1138517</v>
      </c>
      <c r="J20" s="16">
        <v>193149</v>
      </c>
      <c r="K20" s="13">
        <v>1331666</v>
      </c>
      <c r="L20" s="18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6">
        <v>0</v>
      </c>
      <c r="H21" s="17"/>
      <c r="I21" s="16">
        <v>0</v>
      </c>
      <c r="J21" s="16">
        <v>0</v>
      </c>
      <c r="K21" s="13">
        <v>0</v>
      </c>
      <c r="L21" s="18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6"/>
      <c r="H22" s="17"/>
      <c r="I22" s="16">
        <v>0</v>
      </c>
      <c r="J22" s="16">
        <v>0</v>
      </c>
      <c r="K22" s="13">
        <v>0</v>
      </c>
      <c r="L22" s="18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6"/>
      <c r="H23" s="17"/>
      <c r="I23" s="16"/>
      <c r="J23" s="16"/>
      <c r="K23" s="13">
        <v>0</v>
      </c>
      <c r="L23" s="18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22"/>
      <c r="H24" s="17"/>
      <c r="I24" s="22"/>
      <c r="J24" s="22"/>
      <c r="K24" s="13">
        <v>0</v>
      </c>
      <c r="L24" s="18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3">
        <v>6092417</v>
      </c>
      <c r="H25" s="10"/>
      <c r="I25" s="13">
        <v>3248624</v>
      </c>
      <c r="J25" s="13">
        <v>2843793</v>
      </c>
      <c r="K25" s="13"/>
      <c r="L25" s="15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6"/>
      <c r="H26" s="17"/>
      <c r="I26" s="16"/>
      <c r="J26" s="16"/>
      <c r="K26" s="13">
        <v>0</v>
      </c>
      <c r="L26" s="18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6">
        <v>1162115</v>
      </c>
      <c r="H27" s="17" t="s">
        <v>59</v>
      </c>
      <c r="I27" s="16">
        <v>595939</v>
      </c>
      <c r="J27" s="16">
        <v>566176</v>
      </c>
      <c r="K27" s="13">
        <v>1162115</v>
      </c>
      <c r="L27" s="18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6">
        <v>0</v>
      </c>
      <c r="H28" s="17"/>
      <c r="I28" s="16">
        <v>0</v>
      </c>
      <c r="J28" s="16">
        <v>0</v>
      </c>
      <c r="K28" s="13">
        <v>0</v>
      </c>
      <c r="L28" s="18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6">
        <v>803731</v>
      </c>
      <c r="H29" s="17" t="s">
        <v>59</v>
      </c>
      <c r="I29" s="16">
        <v>326381</v>
      </c>
      <c r="J29" s="16">
        <v>477350</v>
      </c>
      <c r="K29" s="13">
        <v>803731</v>
      </c>
      <c r="L29" s="18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6">
        <v>0</v>
      </c>
      <c r="H30" s="17"/>
      <c r="I30" s="16"/>
      <c r="J30" s="16"/>
      <c r="K30" s="13">
        <v>0</v>
      </c>
      <c r="L30" s="18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6">
        <v>53202</v>
      </c>
      <c r="H31" s="17" t="s">
        <v>59</v>
      </c>
      <c r="I31" s="16">
        <v>35916</v>
      </c>
      <c r="J31" s="16">
        <v>17286</v>
      </c>
      <c r="K31" s="13">
        <v>53202</v>
      </c>
      <c r="L31" s="18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6">
        <v>1727932</v>
      </c>
      <c r="H32" s="17" t="s">
        <v>59</v>
      </c>
      <c r="I32" s="16">
        <v>578877</v>
      </c>
      <c r="J32" s="16">
        <v>1149055</v>
      </c>
      <c r="K32" s="13">
        <v>1727932</v>
      </c>
      <c r="L32" s="18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6">
        <v>0</v>
      </c>
      <c r="H33" s="17"/>
      <c r="I33" s="16"/>
      <c r="J33" s="16"/>
      <c r="K33" s="13">
        <v>0</v>
      </c>
      <c r="L33" s="18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6">
        <v>487632</v>
      </c>
      <c r="H34" s="17"/>
      <c r="I34" s="16">
        <v>122569</v>
      </c>
      <c r="J34" s="16">
        <v>365063</v>
      </c>
      <c r="K34" s="13">
        <v>487632</v>
      </c>
      <c r="L34" s="18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6">
        <v>920164</v>
      </c>
      <c r="H35" s="17" t="s">
        <v>59</v>
      </c>
      <c r="I35" s="16">
        <v>777162</v>
      </c>
      <c r="J35" s="16">
        <v>143002</v>
      </c>
      <c r="K35" s="13">
        <v>920164</v>
      </c>
      <c r="L35" s="18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6">
        <v>0</v>
      </c>
      <c r="H36" s="17"/>
      <c r="I36" s="16"/>
      <c r="J36" s="16"/>
      <c r="K36" s="13">
        <v>0</v>
      </c>
      <c r="L36" s="18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6">
        <v>696855</v>
      </c>
      <c r="H37" s="17" t="s">
        <v>15</v>
      </c>
      <c r="I37" s="16">
        <v>696855</v>
      </c>
      <c r="J37" s="16">
        <v>0</v>
      </c>
      <c r="K37" s="13">
        <v>696855</v>
      </c>
      <c r="L37" s="18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6">
        <v>0</v>
      </c>
      <c r="H38" s="17"/>
      <c r="I38" s="16"/>
      <c r="J38" s="16"/>
      <c r="K38" s="13">
        <v>0</v>
      </c>
      <c r="L38" s="18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6">
        <v>0</v>
      </c>
      <c r="H39" s="17"/>
      <c r="I39" s="16"/>
      <c r="J39" s="16"/>
      <c r="K39" s="13">
        <v>0</v>
      </c>
      <c r="L39" s="18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6">
        <v>0</v>
      </c>
      <c r="H40" s="17"/>
      <c r="I40" s="16"/>
      <c r="J40" s="16"/>
      <c r="K40" s="13">
        <v>0</v>
      </c>
      <c r="L40" s="18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6">
        <v>240786</v>
      </c>
      <c r="H41" s="17" t="s">
        <v>59</v>
      </c>
      <c r="I41" s="16">
        <v>114925</v>
      </c>
      <c r="J41" s="16">
        <v>125861</v>
      </c>
      <c r="K41" s="13">
        <v>240786</v>
      </c>
      <c r="L41" s="18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3">
        <v>14903452</v>
      </c>
      <c r="H42" s="10"/>
      <c r="I42" s="13">
        <v>2012728</v>
      </c>
      <c r="J42" s="13">
        <v>12890724</v>
      </c>
      <c r="K42" s="13"/>
      <c r="L42" s="15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6">
        <v>10058634</v>
      </c>
      <c r="H43" s="17" t="s">
        <v>24</v>
      </c>
      <c r="I43" s="16">
        <v>0</v>
      </c>
      <c r="J43" s="16">
        <v>10058634</v>
      </c>
      <c r="K43" s="13">
        <v>10058634</v>
      </c>
      <c r="L43" s="18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6">
        <v>0</v>
      </c>
      <c r="H44" s="17"/>
      <c r="I44" s="16">
        <v>0</v>
      </c>
      <c r="J44" s="16">
        <v>0</v>
      </c>
      <c r="K44" s="13">
        <v>0</v>
      </c>
      <c r="L44" s="18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6">
        <v>0</v>
      </c>
      <c r="H45" s="17"/>
      <c r="I45" s="16">
        <v>0</v>
      </c>
      <c r="J45" s="16">
        <v>0</v>
      </c>
      <c r="K45" s="13">
        <v>0</v>
      </c>
      <c r="L45" s="18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6">
        <v>0</v>
      </c>
      <c r="H46" s="17"/>
      <c r="I46" s="16"/>
      <c r="J46" s="16"/>
      <c r="K46" s="13">
        <v>0</v>
      </c>
      <c r="L46" s="18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6">
        <v>2697836</v>
      </c>
      <c r="H47" s="17" t="s">
        <v>59</v>
      </c>
      <c r="I47" s="16">
        <v>1207489</v>
      </c>
      <c r="J47" s="16">
        <v>1490347</v>
      </c>
      <c r="K47" s="13">
        <v>2697836</v>
      </c>
      <c r="L47" s="18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6">
        <v>0</v>
      </c>
      <c r="H48" s="17"/>
      <c r="I48" s="16"/>
      <c r="J48" s="16"/>
      <c r="K48" s="13">
        <v>0</v>
      </c>
      <c r="L48" s="18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6">
        <v>1262387</v>
      </c>
      <c r="H49" s="17" t="s">
        <v>59</v>
      </c>
      <c r="I49" s="16">
        <v>545809</v>
      </c>
      <c r="J49" s="16">
        <v>716578</v>
      </c>
      <c r="K49" s="13">
        <v>1262387</v>
      </c>
      <c r="L49" s="18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6">
        <v>237191</v>
      </c>
      <c r="H50" s="17" t="s">
        <v>59</v>
      </c>
      <c r="I50" s="16">
        <v>9425</v>
      </c>
      <c r="J50" s="16">
        <v>227766</v>
      </c>
      <c r="K50" s="13">
        <v>237191</v>
      </c>
      <c r="L50" s="18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6">
        <v>0</v>
      </c>
      <c r="H51" s="17"/>
      <c r="I51" s="16"/>
      <c r="J51" s="16"/>
      <c r="K51" s="13">
        <v>0</v>
      </c>
      <c r="L51" s="18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6">
        <v>275905</v>
      </c>
      <c r="H52" s="17" t="s">
        <v>59</v>
      </c>
      <c r="I52" s="16">
        <v>45081</v>
      </c>
      <c r="J52" s="16">
        <v>230824</v>
      </c>
      <c r="K52" s="13">
        <v>275905</v>
      </c>
      <c r="L52" s="18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6">
        <v>0</v>
      </c>
      <c r="H53" s="17"/>
      <c r="I53" s="16"/>
      <c r="J53" s="16"/>
      <c r="K53" s="13">
        <v>0</v>
      </c>
      <c r="L53" s="18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6">
        <v>108894</v>
      </c>
      <c r="H54" s="17" t="s">
        <v>59</v>
      </c>
      <c r="I54" s="16">
        <v>4951</v>
      </c>
      <c r="J54" s="16">
        <v>103943</v>
      </c>
      <c r="K54" s="13">
        <v>108894</v>
      </c>
      <c r="L54" s="18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6">
        <v>0</v>
      </c>
      <c r="H55" s="17"/>
      <c r="I55" s="16">
        <v>0</v>
      </c>
      <c r="J55" s="16">
        <v>0</v>
      </c>
      <c r="K55" s="13">
        <v>0</v>
      </c>
      <c r="L55" s="18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6">
        <v>0</v>
      </c>
      <c r="H56" s="17"/>
      <c r="I56" s="16">
        <v>0</v>
      </c>
      <c r="J56" s="16">
        <v>0</v>
      </c>
      <c r="K56" s="13">
        <v>0</v>
      </c>
      <c r="L56" s="18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6">
        <v>0</v>
      </c>
      <c r="H57" s="17"/>
      <c r="I57" s="16"/>
      <c r="J57" s="16"/>
      <c r="K57" s="13">
        <v>0</v>
      </c>
      <c r="L57" s="18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6">
        <v>0</v>
      </c>
      <c r="H58" s="17"/>
      <c r="I58" s="16"/>
      <c r="J58" s="16"/>
      <c r="K58" s="13">
        <v>0</v>
      </c>
      <c r="L58" s="18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6">
        <v>0</v>
      </c>
      <c r="H59" s="17"/>
      <c r="I59" s="16"/>
      <c r="J59" s="16"/>
      <c r="K59" s="13">
        <v>0</v>
      </c>
      <c r="L59" s="18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6">
        <v>0</v>
      </c>
      <c r="H60" s="17"/>
      <c r="I60" s="16">
        <v>0</v>
      </c>
      <c r="J60" s="16">
        <v>0</v>
      </c>
      <c r="K60" s="13">
        <v>0</v>
      </c>
      <c r="L60" s="18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6">
        <v>0</v>
      </c>
      <c r="H61" s="17"/>
      <c r="I61" s="16"/>
      <c r="J61" s="16"/>
      <c r="K61" s="13">
        <v>0</v>
      </c>
      <c r="L61" s="18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6">
        <v>262605</v>
      </c>
      <c r="H62" s="17" t="s">
        <v>59</v>
      </c>
      <c r="I62" s="16">
        <v>199973</v>
      </c>
      <c r="J62" s="16">
        <v>62632</v>
      </c>
      <c r="K62" s="13">
        <v>262605</v>
      </c>
      <c r="L62" s="18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6">
        <v>0</v>
      </c>
      <c r="H63" s="17"/>
      <c r="I63" s="16"/>
      <c r="J63" s="16"/>
      <c r="K63" s="13">
        <v>0</v>
      </c>
      <c r="L63" s="18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3"/>
      <c r="H64" s="10"/>
      <c r="I64" s="13"/>
      <c r="J64" s="13"/>
      <c r="K64" s="13"/>
      <c r="L64" s="15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3"/>
      <c r="H65" s="10"/>
      <c r="I65" s="13"/>
      <c r="J65" s="13"/>
      <c r="K65" s="13"/>
      <c r="L65" s="15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3">
        <v>261829</v>
      </c>
      <c r="H66" s="10"/>
      <c r="I66" s="13">
        <v>90773</v>
      </c>
      <c r="J66" s="13">
        <v>171056</v>
      </c>
      <c r="K66" s="13"/>
      <c r="L66" s="15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6"/>
      <c r="H67" s="17"/>
      <c r="I67" s="16"/>
      <c r="J67" s="16"/>
      <c r="K67" s="13">
        <v>0</v>
      </c>
      <c r="L67" s="18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6"/>
      <c r="H68" s="17"/>
      <c r="I68" s="16"/>
      <c r="J68" s="16"/>
      <c r="K68" s="13">
        <v>0</v>
      </c>
      <c r="L68" s="18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6">
        <v>261829</v>
      </c>
      <c r="H69" s="17" t="s">
        <v>59</v>
      </c>
      <c r="I69" s="16">
        <v>90773</v>
      </c>
      <c r="J69" s="16">
        <v>171056</v>
      </c>
      <c r="K69" s="13">
        <v>261829</v>
      </c>
      <c r="L69" s="18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3">
        <v>6227429</v>
      </c>
      <c r="H70" s="10"/>
      <c r="I70" s="13">
        <v>4508901</v>
      </c>
      <c r="J70" s="13">
        <v>1718528</v>
      </c>
      <c r="K70" s="13"/>
      <c r="L70" s="15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6">
        <v>1169292</v>
      </c>
      <c r="H71" s="17" t="s">
        <v>59</v>
      </c>
      <c r="I71" s="16">
        <v>446870</v>
      </c>
      <c r="J71" s="16">
        <v>722422</v>
      </c>
      <c r="K71" s="13">
        <v>1169292</v>
      </c>
      <c r="L71" s="18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6">
        <v>4418986</v>
      </c>
      <c r="H72" s="17" t="s">
        <v>59</v>
      </c>
      <c r="I72" s="16">
        <v>3808839</v>
      </c>
      <c r="J72" s="16">
        <v>610147</v>
      </c>
      <c r="K72" s="13">
        <v>4418986</v>
      </c>
      <c r="L72" s="18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6">
        <v>639151</v>
      </c>
      <c r="H73" s="17" t="s">
        <v>59</v>
      </c>
      <c r="I73" s="16">
        <v>253192</v>
      </c>
      <c r="J73" s="16">
        <v>385959</v>
      </c>
      <c r="K73" s="13">
        <v>639151</v>
      </c>
      <c r="L73" s="18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35514852</v>
      </c>
      <c r="H76" s="26"/>
      <c r="I76" s="82">
        <v>15680187</v>
      </c>
      <c r="J76" s="82">
        <v>19834665</v>
      </c>
      <c r="K76" s="13">
        <v>35514852</v>
      </c>
      <c r="L76" s="27"/>
    </row>
    <row r="77" spans="1:12" ht="15.75" x14ac:dyDescent="0.25">
      <c r="F77" s="83" t="s">
        <v>200</v>
      </c>
      <c r="G77" s="84">
        <v>35514852</v>
      </c>
      <c r="H77" s="14"/>
      <c r="I77" s="85">
        <v>0.44151069530009585</v>
      </c>
      <c r="J77" s="85">
        <v>0.5584893046999041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13">
        <v>169649762.00000003</v>
      </c>
      <c r="J83" s="87">
        <v>9.2426814014628544E-2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553" priority="119" operator="notEqual">
      <formula>G15</formula>
    </cfRule>
    <cfRule type="cellIs" dxfId="3552" priority="120" operator="equal">
      <formula>G15</formula>
    </cfRule>
  </conditionalFormatting>
  <conditionalFormatting sqref="K16">
    <cfRule type="cellIs" dxfId="3551" priority="117" operator="notEqual">
      <formula>G16</formula>
    </cfRule>
    <cfRule type="cellIs" dxfId="3550" priority="118" operator="equal">
      <formula>G16</formula>
    </cfRule>
  </conditionalFormatting>
  <conditionalFormatting sqref="K17">
    <cfRule type="cellIs" dxfId="3549" priority="115" operator="notEqual">
      <formula>G17</formula>
    </cfRule>
    <cfRule type="cellIs" dxfId="3548" priority="116" operator="equal">
      <formula>G17</formula>
    </cfRule>
  </conditionalFormatting>
  <conditionalFormatting sqref="K18">
    <cfRule type="cellIs" dxfId="3547" priority="113" operator="notEqual">
      <formula>G18</formula>
    </cfRule>
    <cfRule type="cellIs" dxfId="3546" priority="114" operator="equal">
      <formula>G18</formula>
    </cfRule>
  </conditionalFormatting>
  <conditionalFormatting sqref="K19">
    <cfRule type="cellIs" dxfId="3545" priority="111" operator="notEqual">
      <formula>G19</formula>
    </cfRule>
    <cfRule type="cellIs" dxfId="3544" priority="112" operator="equal">
      <formula>G19</formula>
    </cfRule>
  </conditionalFormatting>
  <conditionalFormatting sqref="K20">
    <cfRule type="cellIs" dxfId="3543" priority="109" operator="notEqual">
      <formula>G20</formula>
    </cfRule>
    <cfRule type="cellIs" dxfId="3542" priority="110" operator="equal">
      <formula>G20</formula>
    </cfRule>
  </conditionalFormatting>
  <conditionalFormatting sqref="K21">
    <cfRule type="cellIs" dxfId="3541" priority="107" operator="notEqual">
      <formula>G21</formula>
    </cfRule>
    <cfRule type="cellIs" dxfId="3540" priority="108" operator="equal">
      <formula>G21</formula>
    </cfRule>
  </conditionalFormatting>
  <conditionalFormatting sqref="K22">
    <cfRule type="cellIs" dxfId="3539" priority="105" operator="notEqual">
      <formula>G22</formula>
    </cfRule>
    <cfRule type="cellIs" dxfId="3538" priority="106" operator="equal">
      <formula>G22</formula>
    </cfRule>
  </conditionalFormatting>
  <conditionalFormatting sqref="K23">
    <cfRule type="cellIs" dxfId="3537" priority="103" operator="notEqual">
      <formula>G23</formula>
    </cfRule>
    <cfRule type="cellIs" dxfId="3536" priority="104" operator="equal">
      <formula>G23</formula>
    </cfRule>
  </conditionalFormatting>
  <conditionalFormatting sqref="K24">
    <cfRule type="cellIs" dxfId="3535" priority="101" operator="notEqual">
      <formula>G24</formula>
    </cfRule>
    <cfRule type="cellIs" dxfId="3534" priority="102" operator="equal">
      <formula>G24</formula>
    </cfRule>
  </conditionalFormatting>
  <conditionalFormatting sqref="K26">
    <cfRule type="cellIs" dxfId="3533" priority="99" operator="notEqual">
      <formula>G26</formula>
    </cfRule>
    <cfRule type="cellIs" dxfId="3532" priority="100" operator="equal">
      <formula>G26</formula>
    </cfRule>
  </conditionalFormatting>
  <conditionalFormatting sqref="K27">
    <cfRule type="cellIs" dxfId="3531" priority="97" operator="notEqual">
      <formula>G27</formula>
    </cfRule>
    <cfRule type="cellIs" dxfId="3530" priority="98" operator="equal">
      <formula>G27</formula>
    </cfRule>
  </conditionalFormatting>
  <conditionalFormatting sqref="K28">
    <cfRule type="cellIs" dxfId="3529" priority="95" operator="notEqual">
      <formula>G28</formula>
    </cfRule>
    <cfRule type="cellIs" dxfId="3528" priority="96" operator="equal">
      <formula>G28</formula>
    </cfRule>
  </conditionalFormatting>
  <conditionalFormatting sqref="K29">
    <cfRule type="cellIs" dxfId="3527" priority="93" operator="notEqual">
      <formula>G29</formula>
    </cfRule>
    <cfRule type="cellIs" dxfId="3526" priority="94" operator="equal">
      <formula>G29</formula>
    </cfRule>
  </conditionalFormatting>
  <conditionalFormatting sqref="K30">
    <cfRule type="cellIs" dxfId="3525" priority="91" operator="notEqual">
      <formula>G30</formula>
    </cfRule>
    <cfRule type="cellIs" dxfId="3524" priority="92" operator="equal">
      <formula>G30</formula>
    </cfRule>
  </conditionalFormatting>
  <conditionalFormatting sqref="K31">
    <cfRule type="cellIs" dxfId="3523" priority="89" operator="notEqual">
      <formula>G31</formula>
    </cfRule>
    <cfRule type="cellIs" dxfId="3522" priority="90" operator="equal">
      <formula>G31</formula>
    </cfRule>
  </conditionalFormatting>
  <conditionalFormatting sqref="K32">
    <cfRule type="cellIs" dxfId="3521" priority="87" operator="notEqual">
      <formula>G32</formula>
    </cfRule>
    <cfRule type="cellIs" dxfId="3520" priority="88" operator="equal">
      <formula>G32</formula>
    </cfRule>
  </conditionalFormatting>
  <conditionalFormatting sqref="K33">
    <cfRule type="cellIs" dxfId="3519" priority="85" operator="notEqual">
      <formula>G33</formula>
    </cfRule>
    <cfRule type="cellIs" dxfId="3518" priority="86" operator="equal">
      <formula>G33</formula>
    </cfRule>
  </conditionalFormatting>
  <conditionalFormatting sqref="K34">
    <cfRule type="cellIs" dxfId="3517" priority="83" operator="notEqual">
      <formula>G34</formula>
    </cfRule>
    <cfRule type="cellIs" dxfId="3516" priority="84" operator="equal">
      <formula>G34</formula>
    </cfRule>
  </conditionalFormatting>
  <conditionalFormatting sqref="K35">
    <cfRule type="cellIs" dxfId="3515" priority="81" operator="notEqual">
      <formula>G35</formula>
    </cfRule>
    <cfRule type="cellIs" dxfId="3514" priority="82" operator="equal">
      <formula>G35</formula>
    </cfRule>
  </conditionalFormatting>
  <conditionalFormatting sqref="K36">
    <cfRule type="cellIs" dxfId="3513" priority="79" operator="notEqual">
      <formula>G36</formula>
    </cfRule>
    <cfRule type="cellIs" dxfId="3512" priority="80" operator="equal">
      <formula>G36</formula>
    </cfRule>
  </conditionalFormatting>
  <conditionalFormatting sqref="K37">
    <cfRule type="cellIs" dxfId="3511" priority="77" operator="notEqual">
      <formula>G37</formula>
    </cfRule>
    <cfRule type="cellIs" dxfId="3510" priority="78" operator="equal">
      <formula>G37</formula>
    </cfRule>
  </conditionalFormatting>
  <conditionalFormatting sqref="K38">
    <cfRule type="cellIs" dxfId="3509" priority="75" operator="notEqual">
      <formula>G38</formula>
    </cfRule>
    <cfRule type="cellIs" dxfId="3508" priority="76" operator="equal">
      <formula>G38</formula>
    </cfRule>
  </conditionalFormatting>
  <conditionalFormatting sqref="K39">
    <cfRule type="cellIs" dxfId="3507" priority="73" operator="notEqual">
      <formula>G39</formula>
    </cfRule>
    <cfRule type="cellIs" dxfId="3506" priority="74" operator="equal">
      <formula>G39</formula>
    </cfRule>
  </conditionalFormatting>
  <conditionalFormatting sqref="K40">
    <cfRule type="cellIs" dxfId="3505" priority="71" operator="notEqual">
      <formula>G40</formula>
    </cfRule>
    <cfRule type="cellIs" dxfId="3504" priority="72" operator="equal">
      <formula>G40</formula>
    </cfRule>
  </conditionalFormatting>
  <conditionalFormatting sqref="K41">
    <cfRule type="cellIs" dxfId="3503" priority="69" operator="notEqual">
      <formula>G41</formula>
    </cfRule>
    <cfRule type="cellIs" dxfId="3502" priority="70" operator="equal">
      <formula>G41</formula>
    </cfRule>
  </conditionalFormatting>
  <conditionalFormatting sqref="K43">
    <cfRule type="cellIs" dxfId="3501" priority="67" operator="notEqual">
      <formula>G43</formula>
    </cfRule>
    <cfRule type="cellIs" dxfId="3500" priority="68" operator="equal">
      <formula>G43</formula>
    </cfRule>
  </conditionalFormatting>
  <conditionalFormatting sqref="K44">
    <cfRule type="cellIs" dxfId="3499" priority="65" operator="notEqual">
      <formula>G44</formula>
    </cfRule>
    <cfRule type="cellIs" dxfId="3498" priority="66" operator="equal">
      <formula>G44</formula>
    </cfRule>
  </conditionalFormatting>
  <conditionalFormatting sqref="K45">
    <cfRule type="cellIs" dxfId="3497" priority="63" operator="notEqual">
      <formula>G45</formula>
    </cfRule>
    <cfRule type="cellIs" dxfId="3496" priority="64" operator="equal">
      <formula>G45</formula>
    </cfRule>
  </conditionalFormatting>
  <conditionalFormatting sqref="K46">
    <cfRule type="cellIs" dxfId="3495" priority="61" operator="notEqual">
      <formula>G46</formula>
    </cfRule>
    <cfRule type="cellIs" dxfId="3494" priority="62" operator="equal">
      <formula>G46</formula>
    </cfRule>
  </conditionalFormatting>
  <conditionalFormatting sqref="K47">
    <cfRule type="cellIs" dxfId="3493" priority="59" operator="notEqual">
      <formula>G47</formula>
    </cfRule>
    <cfRule type="cellIs" dxfId="3492" priority="60" operator="equal">
      <formula>G47</formula>
    </cfRule>
  </conditionalFormatting>
  <conditionalFormatting sqref="K48">
    <cfRule type="cellIs" dxfId="3491" priority="57" operator="notEqual">
      <formula>G48</formula>
    </cfRule>
    <cfRule type="cellIs" dxfId="3490" priority="58" operator="equal">
      <formula>G48</formula>
    </cfRule>
  </conditionalFormatting>
  <conditionalFormatting sqref="K49">
    <cfRule type="cellIs" dxfId="3489" priority="55" operator="notEqual">
      <formula>G49</formula>
    </cfRule>
    <cfRule type="cellIs" dxfId="3488" priority="56" operator="equal">
      <formula>G49</formula>
    </cfRule>
  </conditionalFormatting>
  <conditionalFormatting sqref="K50">
    <cfRule type="cellIs" dxfId="3487" priority="53" operator="notEqual">
      <formula>G50</formula>
    </cfRule>
    <cfRule type="cellIs" dxfId="3486" priority="54" operator="equal">
      <formula>G50</formula>
    </cfRule>
  </conditionalFormatting>
  <conditionalFormatting sqref="K51">
    <cfRule type="cellIs" dxfId="3485" priority="51" operator="notEqual">
      <formula>G51</formula>
    </cfRule>
    <cfRule type="cellIs" dxfId="3484" priority="52" operator="equal">
      <formula>G51</formula>
    </cfRule>
  </conditionalFormatting>
  <conditionalFormatting sqref="K52">
    <cfRule type="cellIs" dxfId="3483" priority="49" operator="notEqual">
      <formula>G52</formula>
    </cfRule>
    <cfRule type="cellIs" dxfId="3482" priority="50" operator="equal">
      <formula>G52</formula>
    </cfRule>
  </conditionalFormatting>
  <conditionalFormatting sqref="K53">
    <cfRule type="cellIs" dxfId="3481" priority="47" operator="notEqual">
      <formula>G53</formula>
    </cfRule>
    <cfRule type="cellIs" dxfId="3480" priority="48" operator="equal">
      <formula>G53</formula>
    </cfRule>
  </conditionalFormatting>
  <conditionalFormatting sqref="K54">
    <cfRule type="cellIs" dxfId="3479" priority="45" operator="notEqual">
      <formula>G54</formula>
    </cfRule>
    <cfRule type="cellIs" dxfId="3478" priority="46" operator="equal">
      <formula>G54</formula>
    </cfRule>
  </conditionalFormatting>
  <conditionalFormatting sqref="K55">
    <cfRule type="cellIs" dxfId="3477" priority="43" operator="notEqual">
      <formula>G55</formula>
    </cfRule>
    <cfRule type="cellIs" dxfId="3476" priority="44" operator="equal">
      <formula>G55</formula>
    </cfRule>
  </conditionalFormatting>
  <conditionalFormatting sqref="K56">
    <cfRule type="cellIs" dxfId="3475" priority="41" operator="notEqual">
      <formula>G56</formula>
    </cfRule>
    <cfRule type="cellIs" dxfId="3474" priority="42" operator="equal">
      <formula>G56</formula>
    </cfRule>
  </conditionalFormatting>
  <conditionalFormatting sqref="K57">
    <cfRule type="cellIs" dxfId="3473" priority="39" operator="notEqual">
      <formula>G57</formula>
    </cfRule>
    <cfRule type="cellIs" dxfId="3472" priority="40" operator="equal">
      <formula>G57</formula>
    </cfRule>
  </conditionalFormatting>
  <conditionalFormatting sqref="K58">
    <cfRule type="cellIs" dxfId="3471" priority="37" operator="notEqual">
      <formula>G58</formula>
    </cfRule>
    <cfRule type="cellIs" dxfId="3470" priority="38" operator="equal">
      <formula>G58</formula>
    </cfRule>
  </conditionalFormatting>
  <conditionalFormatting sqref="K59">
    <cfRule type="cellIs" dxfId="3469" priority="35" operator="notEqual">
      <formula>G59</formula>
    </cfRule>
    <cfRule type="cellIs" dxfId="3468" priority="36" operator="equal">
      <formula>G59</formula>
    </cfRule>
  </conditionalFormatting>
  <conditionalFormatting sqref="K60">
    <cfRule type="cellIs" dxfId="3467" priority="33" operator="notEqual">
      <formula>G60</formula>
    </cfRule>
    <cfRule type="cellIs" dxfId="3466" priority="34" operator="equal">
      <formula>G60</formula>
    </cfRule>
  </conditionalFormatting>
  <conditionalFormatting sqref="K61">
    <cfRule type="cellIs" dxfId="3465" priority="31" operator="notEqual">
      <formula>G61</formula>
    </cfRule>
    <cfRule type="cellIs" dxfId="3464" priority="32" operator="equal">
      <formula>G61</formula>
    </cfRule>
  </conditionalFormatting>
  <conditionalFormatting sqref="K62">
    <cfRule type="cellIs" dxfId="3463" priority="29" operator="notEqual">
      <formula>G62</formula>
    </cfRule>
    <cfRule type="cellIs" dxfId="3462" priority="30" operator="equal">
      <formula>G62</formula>
    </cfRule>
  </conditionalFormatting>
  <conditionalFormatting sqref="K63">
    <cfRule type="cellIs" dxfId="3461" priority="27" operator="notEqual">
      <formula>G63</formula>
    </cfRule>
    <cfRule type="cellIs" dxfId="3460" priority="28" operator="equal">
      <formula>G63</formula>
    </cfRule>
  </conditionalFormatting>
  <conditionalFormatting sqref="K67">
    <cfRule type="cellIs" dxfId="3459" priority="25" operator="notEqual">
      <formula>G67</formula>
    </cfRule>
    <cfRule type="cellIs" dxfId="3458" priority="26" operator="equal">
      <formula>G67</formula>
    </cfRule>
  </conditionalFormatting>
  <conditionalFormatting sqref="K68">
    <cfRule type="cellIs" dxfId="3457" priority="23" operator="notEqual">
      <formula>G68</formula>
    </cfRule>
    <cfRule type="cellIs" dxfId="3456" priority="24" operator="equal">
      <formula>G68</formula>
    </cfRule>
  </conditionalFormatting>
  <conditionalFormatting sqref="K69">
    <cfRule type="cellIs" dxfId="3455" priority="21" operator="notEqual">
      <formula>G69</formula>
    </cfRule>
    <cfRule type="cellIs" dxfId="3454" priority="22" operator="equal">
      <formula>G69</formula>
    </cfRule>
  </conditionalFormatting>
  <conditionalFormatting sqref="K71">
    <cfRule type="cellIs" dxfId="3453" priority="19" operator="notEqual">
      <formula>G71</formula>
    </cfRule>
    <cfRule type="cellIs" dxfId="3452" priority="20" operator="equal">
      <formula>G71</formula>
    </cfRule>
  </conditionalFormatting>
  <conditionalFormatting sqref="K72">
    <cfRule type="cellIs" dxfId="3451" priority="17" operator="notEqual">
      <formula>G72</formula>
    </cfRule>
    <cfRule type="cellIs" dxfId="3450" priority="18" operator="equal">
      <formula>G72</formula>
    </cfRule>
  </conditionalFormatting>
  <conditionalFormatting sqref="K73">
    <cfRule type="cellIs" dxfId="3449" priority="15" operator="notEqual">
      <formula>G73</formula>
    </cfRule>
    <cfRule type="cellIs" dxfId="3448" priority="16" operator="equal">
      <formula>G73</formula>
    </cfRule>
  </conditionalFormatting>
  <conditionalFormatting sqref="K76">
    <cfRule type="cellIs" dxfId="3447" priority="13" operator="notEqual">
      <formula>G76</formula>
    </cfRule>
    <cfRule type="cellIs" dxfId="3446" priority="14" operator="equal">
      <formula>G76</formula>
    </cfRule>
  </conditionalFormatting>
  <conditionalFormatting sqref="K9">
    <cfRule type="cellIs" dxfId="3445" priority="131" operator="notEqual">
      <formula>G9</formula>
    </cfRule>
    <cfRule type="cellIs" dxfId="3444" priority="132" operator="equal">
      <formula>G9</formula>
    </cfRule>
  </conditionalFormatting>
  <conditionalFormatting sqref="K10">
    <cfRule type="cellIs" dxfId="3443" priority="129" operator="notEqual">
      <formula>G10</formula>
    </cfRule>
    <cfRule type="cellIs" dxfId="3442" priority="130" operator="equal">
      <formula>G10</formula>
    </cfRule>
  </conditionalFormatting>
  <conditionalFormatting sqref="K11">
    <cfRule type="cellIs" dxfId="3441" priority="127" operator="notEqual">
      <formula>G11</formula>
    </cfRule>
    <cfRule type="cellIs" dxfId="3440" priority="128" operator="equal">
      <formula>G11</formula>
    </cfRule>
  </conditionalFormatting>
  <conditionalFormatting sqref="K12">
    <cfRule type="cellIs" dxfId="3439" priority="125" operator="notEqual">
      <formula>G12</formula>
    </cfRule>
    <cfRule type="cellIs" dxfId="3438" priority="126" operator="equal">
      <formula>G12</formula>
    </cfRule>
  </conditionalFormatting>
  <conditionalFormatting sqref="K13">
    <cfRule type="cellIs" dxfId="3437" priority="123" operator="notEqual">
      <formula>G13</formula>
    </cfRule>
    <cfRule type="cellIs" dxfId="3436" priority="124" operator="equal">
      <formula>G13</formula>
    </cfRule>
  </conditionalFormatting>
  <conditionalFormatting sqref="K14">
    <cfRule type="cellIs" dxfId="3435" priority="121" operator="notEqual">
      <formula>G14</formula>
    </cfRule>
    <cfRule type="cellIs" dxfId="3434" priority="122" operator="equal">
      <formula>G14</formula>
    </cfRule>
  </conditionalFormatting>
  <conditionalFormatting sqref="G76">
    <cfRule type="cellIs" dxfId="3433" priority="11" operator="notEqual">
      <formula>$G$77</formula>
    </cfRule>
    <cfRule type="cellIs" dxfId="3432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07D574F1-9C18-498B-BCBF-29AACFDE3008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AA9706FD-55D5-44C7-BC59-98C180B7FB8D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EB7921F0-74D1-4665-A491-3474B658D13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B2CABE40-8E06-4BE8-B273-374EC44FA4B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CF089B73-050C-4E95-801F-ABF50CAAA699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B478CD44-8732-478A-BC7A-1EA82810BB1E}">
            <xm:f>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Detail'!#REF!+'D:\Finance\Work\Reports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DF100573-C40E-4F7F-8000-41C1DA2B805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10D573B0-8F25-4BF3-99F1-329A961EC477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73050FFE-19CB-4280-A2AC-F2D465F5F26A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FD71AF63-7E1B-4599-93A8-ADE0D1A6B683}">
            <xm:f>'D:\Finance\Work\Reports &amp; Surveys\Cost Analysis\Cost Analysis - 2012-2013\Received from Colleges\Broward\Original\[2 Broward 2012-13 CA2 9-9-13 after Assignment and Workday Transfers.xlsx]CA2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149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1204668</v>
      </c>
      <c r="H8" s="122"/>
      <c r="I8" s="128">
        <v>1014828</v>
      </c>
      <c r="J8" s="128">
        <v>189840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>
        <v>4222</v>
      </c>
      <c r="H10" s="124" t="s">
        <v>15</v>
      </c>
      <c r="I10" s="130">
        <v>4222</v>
      </c>
      <c r="J10" s="130"/>
      <c r="K10" s="128">
        <v>4222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557699</v>
      </c>
      <c r="H11" s="124" t="s">
        <v>15</v>
      </c>
      <c r="I11" s="130">
        <v>557699</v>
      </c>
      <c r="J11" s="130"/>
      <c r="K11" s="128">
        <v>557699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/>
      <c r="H12" s="124"/>
      <c r="I12" s="130"/>
      <c r="J12" s="130"/>
      <c r="K12" s="128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>
        <v>327454</v>
      </c>
      <c r="H13" s="124" t="s">
        <v>15</v>
      </c>
      <c r="I13" s="130">
        <v>327454</v>
      </c>
      <c r="J13" s="130"/>
      <c r="K13" s="128">
        <v>327454</v>
      </c>
      <c r="L13" s="134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/>
      <c r="H15" s="124"/>
      <c r="I15" s="130"/>
      <c r="J15" s="130"/>
      <c r="K15" s="128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30"/>
      <c r="H17" s="124"/>
      <c r="I17" s="130"/>
      <c r="J17" s="130"/>
      <c r="K17" s="128">
        <v>0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189840</v>
      </c>
      <c r="H18" s="124" t="s">
        <v>24</v>
      </c>
      <c r="I18" s="130"/>
      <c r="J18" s="130">
        <v>189840</v>
      </c>
      <c r="K18" s="128">
        <v>189840</v>
      </c>
      <c r="L18" s="134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125453</v>
      </c>
      <c r="H20" s="124" t="s">
        <v>15</v>
      </c>
      <c r="I20" s="130">
        <v>125453</v>
      </c>
      <c r="J20" s="130"/>
      <c r="K20" s="128">
        <v>125453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/>
      <c r="H24" s="124"/>
      <c r="I24" s="133"/>
      <c r="J24" s="133"/>
      <c r="K24" s="128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682707</v>
      </c>
      <c r="H25" s="122"/>
      <c r="I25" s="128">
        <v>557696</v>
      </c>
      <c r="J25" s="128">
        <v>125011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/>
      <c r="H26" s="124"/>
      <c r="I26" s="130"/>
      <c r="J26" s="130"/>
      <c r="K26" s="128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/>
      <c r="H27" s="124"/>
      <c r="I27" s="130"/>
      <c r="J27" s="130"/>
      <c r="K27" s="128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/>
      <c r="H29" s="124"/>
      <c r="I29" s="130"/>
      <c r="J29" s="130"/>
      <c r="K29" s="128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>
        <v>557696</v>
      </c>
      <c r="H30" s="124" t="s">
        <v>15</v>
      </c>
      <c r="I30" s="130">
        <v>557696</v>
      </c>
      <c r="J30" s="130"/>
      <c r="K30" s="128">
        <v>557696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/>
      <c r="H31" s="124"/>
      <c r="I31" s="130"/>
      <c r="J31" s="130"/>
      <c r="K31" s="128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/>
      <c r="H32" s="124"/>
      <c r="I32" s="130"/>
      <c r="J32" s="130"/>
      <c r="K32" s="128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/>
      <c r="H34" s="124"/>
      <c r="I34" s="130"/>
      <c r="J34" s="130"/>
      <c r="K34" s="128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/>
      <c r="H35" s="124"/>
      <c r="I35" s="130"/>
      <c r="J35" s="130"/>
      <c r="K35" s="128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/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>
        <v>125011</v>
      </c>
      <c r="H39" s="124" t="s">
        <v>24</v>
      </c>
      <c r="I39" s="130"/>
      <c r="J39" s="130">
        <v>125011</v>
      </c>
      <c r="K39" s="128">
        <v>125011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9553005</v>
      </c>
      <c r="H42" s="122"/>
      <c r="I42" s="128">
        <v>499030</v>
      </c>
      <c r="J42" s="128">
        <v>9053975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1125528</v>
      </c>
      <c r="H43" s="124" t="s">
        <v>231</v>
      </c>
      <c r="I43" s="130"/>
      <c r="J43" s="130">
        <v>1125528</v>
      </c>
      <c r="K43" s="128">
        <v>1125528</v>
      </c>
      <c r="L43" s="131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30"/>
      <c r="H44" s="124"/>
      <c r="I44" s="130"/>
      <c r="J44" s="130"/>
      <c r="K44" s="128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/>
      <c r="H45" s="124"/>
      <c r="I45" s="130"/>
      <c r="J45" s="130"/>
      <c r="K45" s="128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/>
      <c r="H46" s="124"/>
      <c r="I46" s="130"/>
      <c r="J46" s="130"/>
      <c r="K46" s="128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496111</v>
      </c>
      <c r="H47" s="124" t="s">
        <v>236</v>
      </c>
      <c r="I47" s="130">
        <v>373634</v>
      </c>
      <c r="J47" s="130">
        <v>122477</v>
      </c>
      <c r="K47" s="128">
        <v>496111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125396</v>
      </c>
      <c r="H49" s="124" t="s">
        <v>230</v>
      </c>
      <c r="I49" s="130">
        <v>125396</v>
      </c>
      <c r="J49" s="130"/>
      <c r="K49" s="128">
        <v>125396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30">
        <v>117110</v>
      </c>
      <c r="H50" s="124" t="s">
        <v>231</v>
      </c>
      <c r="I50" s="130"/>
      <c r="J50" s="130">
        <v>117110</v>
      </c>
      <c r="K50" s="128">
        <v>117110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/>
      <c r="H53" s="124"/>
      <c r="I53" s="130"/>
      <c r="J53" s="130"/>
      <c r="K53" s="128">
        <v>0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/>
      <c r="H54" s="124"/>
      <c r="I54" s="130"/>
      <c r="J54" s="130"/>
      <c r="K54" s="128">
        <v>0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>
        <v>79267</v>
      </c>
      <c r="H55" s="124" t="s">
        <v>231</v>
      </c>
      <c r="I55" s="130"/>
      <c r="J55" s="130">
        <v>79267</v>
      </c>
      <c r="K55" s="128">
        <v>79267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137897</v>
      </c>
      <c r="H56" s="124" t="s">
        <v>231</v>
      </c>
      <c r="I56" s="130"/>
      <c r="J56" s="130">
        <v>137897</v>
      </c>
      <c r="K56" s="128">
        <v>137897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28950</v>
      </c>
      <c r="H57" s="124" t="s">
        <v>231</v>
      </c>
      <c r="I57" s="130"/>
      <c r="J57" s="130">
        <v>28950</v>
      </c>
      <c r="K57" s="128">
        <v>28950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>
        <v>6361717</v>
      </c>
      <c r="H59" s="124" t="s">
        <v>24</v>
      </c>
      <c r="I59" s="130"/>
      <c r="J59" s="130">
        <v>6361717</v>
      </c>
      <c r="K59" s="128">
        <v>6361717</v>
      </c>
      <c r="L59" s="134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>
        <v>52055</v>
      </c>
      <c r="H61" s="124" t="s">
        <v>231</v>
      </c>
      <c r="I61" s="130"/>
      <c r="J61" s="130">
        <v>52055</v>
      </c>
      <c r="K61" s="128">
        <v>52055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>
        <v>1028974</v>
      </c>
      <c r="H62" s="124" t="s">
        <v>231</v>
      </c>
      <c r="I62" s="130"/>
      <c r="J62" s="130">
        <v>1028974</v>
      </c>
      <c r="K62" s="128">
        <v>1028974</v>
      </c>
      <c r="L62" s="131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/>
      <c r="H63" s="124"/>
      <c r="I63" s="130"/>
      <c r="J63" s="130"/>
      <c r="K63" s="128">
        <v>0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65354</v>
      </c>
      <c r="H66" s="122"/>
      <c r="I66" s="128">
        <v>65354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>
        <v>65354</v>
      </c>
      <c r="H69" s="124" t="s">
        <v>230</v>
      </c>
      <c r="I69" s="130">
        <v>65354</v>
      </c>
      <c r="J69" s="130"/>
      <c r="K69" s="128">
        <v>65354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1189694</v>
      </c>
      <c r="H70" s="122"/>
      <c r="I70" s="128">
        <v>282104</v>
      </c>
      <c r="J70" s="128">
        <v>907590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/>
      <c r="H71" s="124"/>
      <c r="I71" s="130"/>
      <c r="J71" s="130"/>
      <c r="K71" s="128">
        <v>0</v>
      </c>
      <c r="L71" s="131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625487</v>
      </c>
      <c r="H72" s="124" t="s">
        <v>231</v>
      </c>
      <c r="I72" s="130"/>
      <c r="J72" s="130">
        <v>625487</v>
      </c>
      <c r="K72" s="128">
        <v>625487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>
        <v>564207</v>
      </c>
      <c r="H73" s="124" t="s">
        <v>236</v>
      </c>
      <c r="I73" s="130">
        <v>282104</v>
      </c>
      <c r="J73" s="130">
        <v>282103</v>
      </c>
      <c r="K73" s="128">
        <v>564207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12695428</v>
      </c>
      <c r="H76" s="119"/>
      <c r="I76" s="94">
        <v>2419012</v>
      </c>
      <c r="J76" s="94">
        <v>10276416</v>
      </c>
      <c r="K76" s="90">
        <v>12695428</v>
      </c>
      <c r="L76" s="27"/>
    </row>
    <row r="77" spans="1:12" ht="15.75" x14ac:dyDescent="0.25">
      <c r="F77" s="83" t="s">
        <v>200</v>
      </c>
      <c r="G77" s="95">
        <v>12695428</v>
      </c>
      <c r="H77" s="14"/>
      <c r="I77" s="120">
        <v>0.19054198093991001</v>
      </c>
      <c r="J77" s="120">
        <v>0.80945801906008996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13">
        <v>49180275.839999996</v>
      </c>
      <c r="J83" s="87">
        <v>4.9186629368852278E-2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9">
    <cfRule type="cellIs" dxfId="3421" priority="131" operator="notEqual">
      <formula>G9</formula>
    </cfRule>
    <cfRule type="cellIs" dxfId="3420" priority="132" operator="equal">
      <formula>G9</formula>
    </cfRule>
  </conditionalFormatting>
  <conditionalFormatting sqref="K76">
    <cfRule type="cellIs" dxfId="3419" priority="13" operator="notEqual">
      <formula>G76</formula>
    </cfRule>
    <cfRule type="cellIs" dxfId="3418" priority="14" operator="equal">
      <formula>G76</formula>
    </cfRule>
  </conditionalFormatting>
  <conditionalFormatting sqref="K10">
    <cfRule type="cellIs" dxfId="3417" priority="129" operator="notEqual">
      <formula>G10</formula>
    </cfRule>
    <cfRule type="cellIs" dxfId="3416" priority="130" operator="equal">
      <formula>G10</formula>
    </cfRule>
  </conditionalFormatting>
  <conditionalFormatting sqref="K11">
    <cfRule type="cellIs" dxfId="3415" priority="127" operator="notEqual">
      <formula>G11</formula>
    </cfRule>
    <cfRule type="cellIs" dxfId="3414" priority="128" operator="equal">
      <formula>G11</formula>
    </cfRule>
  </conditionalFormatting>
  <conditionalFormatting sqref="K12">
    <cfRule type="cellIs" dxfId="3413" priority="125" operator="notEqual">
      <formula>G12</formula>
    </cfRule>
    <cfRule type="cellIs" dxfId="3412" priority="126" operator="equal">
      <formula>G12</formula>
    </cfRule>
  </conditionalFormatting>
  <conditionalFormatting sqref="K13">
    <cfRule type="cellIs" dxfId="3411" priority="123" operator="notEqual">
      <formula>G13</formula>
    </cfRule>
    <cfRule type="cellIs" dxfId="3410" priority="124" operator="equal">
      <formula>G13</formula>
    </cfRule>
  </conditionalFormatting>
  <conditionalFormatting sqref="K14">
    <cfRule type="cellIs" dxfId="3409" priority="121" operator="notEqual">
      <formula>G14</formula>
    </cfRule>
    <cfRule type="cellIs" dxfId="3408" priority="122" operator="equal">
      <formula>G14</formula>
    </cfRule>
  </conditionalFormatting>
  <conditionalFormatting sqref="K15">
    <cfRule type="cellIs" dxfId="3407" priority="119" operator="notEqual">
      <formula>G15</formula>
    </cfRule>
    <cfRule type="cellIs" dxfId="3406" priority="120" operator="equal">
      <formula>G15</formula>
    </cfRule>
  </conditionalFormatting>
  <conditionalFormatting sqref="K16">
    <cfRule type="cellIs" dxfId="3405" priority="117" operator="notEqual">
      <formula>G16</formula>
    </cfRule>
    <cfRule type="cellIs" dxfId="3404" priority="118" operator="equal">
      <formula>G16</formula>
    </cfRule>
  </conditionalFormatting>
  <conditionalFormatting sqref="K17">
    <cfRule type="cellIs" dxfId="3403" priority="115" operator="notEqual">
      <formula>G17</formula>
    </cfRule>
    <cfRule type="cellIs" dxfId="3402" priority="116" operator="equal">
      <formula>G17</formula>
    </cfRule>
  </conditionalFormatting>
  <conditionalFormatting sqref="K18">
    <cfRule type="cellIs" dxfId="3401" priority="113" operator="notEqual">
      <formula>G18</formula>
    </cfRule>
    <cfRule type="cellIs" dxfId="3400" priority="114" operator="equal">
      <formula>G18</formula>
    </cfRule>
  </conditionalFormatting>
  <conditionalFormatting sqref="K19">
    <cfRule type="cellIs" dxfId="3399" priority="111" operator="notEqual">
      <formula>G19</formula>
    </cfRule>
    <cfRule type="cellIs" dxfId="3398" priority="112" operator="equal">
      <formula>G19</formula>
    </cfRule>
  </conditionalFormatting>
  <conditionalFormatting sqref="K20">
    <cfRule type="cellIs" dxfId="3397" priority="109" operator="notEqual">
      <formula>G20</formula>
    </cfRule>
    <cfRule type="cellIs" dxfId="3396" priority="110" operator="equal">
      <formula>G20</formula>
    </cfRule>
  </conditionalFormatting>
  <conditionalFormatting sqref="K21">
    <cfRule type="cellIs" dxfId="3395" priority="107" operator="notEqual">
      <formula>G21</formula>
    </cfRule>
    <cfRule type="cellIs" dxfId="3394" priority="108" operator="equal">
      <formula>G21</formula>
    </cfRule>
  </conditionalFormatting>
  <conditionalFormatting sqref="K22">
    <cfRule type="cellIs" dxfId="3393" priority="105" operator="notEqual">
      <formula>G22</formula>
    </cfRule>
    <cfRule type="cellIs" dxfId="3392" priority="106" operator="equal">
      <formula>G22</formula>
    </cfRule>
  </conditionalFormatting>
  <conditionalFormatting sqref="K23">
    <cfRule type="cellIs" dxfId="3391" priority="103" operator="notEqual">
      <formula>G23</formula>
    </cfRule>
    <cfRule type="cellIs" dxfId="3390" priority="104" operator="equal">
      <formula>G23</formula>
    </cfRule>
  </conditionalFormatting>
  <conditionalFormatting sqref="K24">
    <cfRule type="cellIs" dxfId="3389" priority="101" operator="notEqual">
      <formula>G24</formula>
    </cfRule>
    <cfRule type="cellIs" dxfId="3388" priority="102" operator="equal">
      <formula>G24</formula>
    </cfRule>
  </conditionalFormatting>
  <conditionalFormatting sqref="K26">
    <cfRule type="cellIs" dxfId="3387" priority="99" operator="notEqual">
      <formula>G26</formula>
    </cfRule>
    <cfRule type="cellIs" dxfId="3386" priority="100" operator="equal">
      <formula>G26</formula>
    </cfRule>
  </conditionalFormatting>
  <conditionalFormatting sqref="K27">
    <cfRule type="cellIs" dxfId="3385" priority="97" operator="notEqual">
      <formula>G27</formula>
    </cfRule>
    <cfRule type="cellIs" dxfId="3384" priority="98" operator="equal">
      <formula>G27</formula>
    </cfRule>
  </conditionalFormatting>
  <conditionalFormatting sqref="K28">
    <cfRule type="cellIs" dxfId="3383" priority="95" operator="notEqual">
      <formula>G28</formula>
    </cfRule>
    <cfRule type="cellIs" dxfId="3382" priority="96" operator="equal">
      <formula>G28</formula>
    </cfRule>
  </conditionalFormatting>
  <conditionalFormatting sqref="K29">
    <cfRule type="cellIs" dxfId="3381" priority="93" operator="notEqual">
      <formula>G29</formula>
    </cfRule>
    <cfRule type="cellIs" dxfId="3380" priority="94" operator="equal">
      <formula>G29</formula>
    </cfRule>
  </conditionalFormatting>
  <conditionalFormatting sqref="K30">
    <cfRule type="cellIs" dxfId="3379" priority="91" operator="notEqual">
      <formula>G30</formula>
    </cfRule>
    <cfRule type="cellIs" dxfId="3378" priority="92" operator="equal">
      <formula>G30</formula>
    </cfRule>
  </conditionalFormatting>
  <conditionalFormatting sqref="K31">
    <cfRule type="cellIs" dxfId="3377" priority="89" operator="notEqual">
      <formula>G31</formula>
    </cfRule>
    <cfRule type="cellIs" dxfId="3376" priority="90" operator="equal">
      <formula>G31</formula>
    </cfRule>
  </conditionalFormatting>
  <conditionalFormatting sqref="K32">
    <cfRule type="cellIs" dxfId="3375" priority="87" operator="notEqual">
      <formula>G32</formula>
    </cfRule>
    <cfRule type="cellIs" dxfId="3374" priority="88" operator="equal">
      <formula>G32</formula>
    </cfRule>
  </conditionalFormatting>
  <conditionalFormatting sqref="K33">
    <cfRule type="cellIs" dxfId="3373" priority="85" operator="notEqual">
      <formula>G33</formula>
    </cfRule>
    <cfRule type="cellIs" dxfId="3372" priority="86" operator="equal">
      <formula>G33</formula>
    </cfRule>
  </conditionalFormatting>
  <conditionalFormatting sqref="K34">
    <cfRule type="cellIs" dxfId="3371" priority="83" operator="notEqual">
      <formula>G34</formula>
    </cfRule>
    <cfRule type="cellIs" dxfId="3370" priority="84" operator="equal">
      <formula>G34</formula>
    </cfRule>
  </conditionalFormatting>
  <conditionalFormatting sqref="K35">
    <cfRule type="cellIs" dxfId="3369" priority="81" operator="notEqual">
      <formula>G35</formula>
    </cfRule>
    <cfRule type="cellIs" dxfId="3368" priority="82" operator="equal">
      <formula>G35</formula>
    </cfRule>
  </conditionalFormatting>
  <conditionalFormatting sqref="K36">
    <cfRule type="cellIs" dxfId="3367" priority="79" operator="notEqual">
      <formula>G36</formula>
    </cfRule>
    <cfRule type="cellIs" dxfId="3366" priority="80" operator="equal">
      <formula>G36</formula>
    </cfRule>
  </conditionalFormatting>
  <conditionalFormatting sqref="K37">
    <cfRule type="cellIs" dxfId="3365" priority="77" operator="notEqual">
      <formula>G37</formula>
    </cfRule>
    <cfRule type="cellIs" dxfId="3364" priority="78" operator="equal">
      <formula>G37</formula>
    </cfRule>
  </conditionalFormatting>
  <conditionalFormatting sqref="K38">
    <cfRule type="cellIs" dxfId="3363" priority="75" operator="notEqual">
      <formula>G38</formula>
    </cfRule>
    <cfRule type="cellIs" dxfId="3362" priority="76" operator="equal">
      <formula>G38</formula>
    </cfRule>
  </conditionalFormatting>
  <conditionalFormatting sqref="K39">
    <cfRule type="cellIs" dxfId="3361" priority="73" operator="notEqual">
      <formula>G39</formula>
    </cfRule>
    <cfRule type="cellIs" dxfId="3360" priority="74" operator="equal">
      <formula>G39</formula>
    </cfRule>
  </conditionalFormatting>
  <conditionalFormatting sqref="K40">
    <cfRule type="cellIs" dxfId="3359" priority="71" operator="notEqual">
      <formula>G40</formula>
    </cfRule>
    <cfRule type="cellIs" dxfId="3358" priority="72" operator="equal">
      <formula>G40</formula>
    </cfRule>
  </conditionalFormatting>
  <conditionalFormatting sqref="K41">
    <cfRule type="cellIs" dxfId="3357" priority="69" operator="notEqual">
      <formula>G41</formula>
    </cfRule>
    <cfRule type="cellIs" dxfId="3356" priority="70" operator="equal">
      <formula>G41</formula>
    </cfRule>
  </conditionalFormatting>
  <conditionalFormatting sqref="K43">
    <cfRule type="cellIs" dxfId="3355" priority="67" operator="notEqual">
      <formula>G43</formula>
    </cfRule>
    <cfRule type="cellIs" dxfId="3354" priority="68" operator="equal">
      <formula>G43</formula>
    </cfRule>
  </conditionalFormatting>
  <conditionalFormatting sqref="K44">
    <cfRule type="cellIs" dxfId="3353" priority="65" operator="notEqual">
      <formula>G44</formula>
    </cfRule>
    <cfRule type="cellIs" dxfId="3352" priority="66" operator="equal">
      <formula>G44</formula>
    </cfRule>
  </conditionalFormatting>
  <conditionalFormatting sqref="K45">
    <cfRule type="cellIs" dxfId="3351" priority="63" operator="notEqual">
      <formula>G45</formula>
    </cfRule>
    <cfRule type="cellIs" dxfId="3350" priority="64" operator="equal">
      <formula>G45</formula>
    </cfRule>
  </conditionalFormatting>
  <conditionalFormatting sqref="K46">
    <cfRule type="cellIs" dxfId="3349" priority="61" operator="notEqual">
      <formula>G46</formula>
    </cfRule>
    <cfRule type="cellIs" dxfId="3348" priority="62" operator="equal">
      <formula>G46</formula>
    </cfRule>
  </conditionalFormatting>
  <conditionalFormatting sqref="K47">
    <cfRule type="cellIs" dxfId="3347" priority="59" operator="notEqual">
      <formula>G47</formula>
    </cfRule>
    <cfRule type="cellIs" dxfId="3346" priority="60" operator="equal">
      <formula>G47</formula>
    </cfRule>
  </conditionalFormatting>
  <conditionalFormatting sqref="K48">
    <cfRule type="cellIs" dxfId="3345" priority="57" operator="notEqual">
      <formula>G48</formula>
    </cfRule>
    <cfRule type="cellIs" dxfId="3344" priority="58" operator="equal">
      <formula>G48</formula>
    </cfRule>
  </conditionalFormatting>
  <conditionalFormatting sqref="K49">
    <cfRule type="cellIs" dxfId="3343" priority="55" operator="notEqual">
      <formula>G49</formula>
    </cfRule>
    <cfRule type="cellIs" dxfId="3342" priority="56" operator="equal">
      <formula>G49</formula>
    </cfRule>
  </conditionalFormatting>
  <conditionalFormatting sqref="K50">
    <cfRule type="cellIs" dxfId="3341" priority="53" operator="notEqual">
      <formula>G50</formula>
    </cfRule>
    <cfRule type="cellIs" dxfId="3340" priority="54" operator="equal">
      <formula>G50</formula>
    </cfRule>
  </conditionalFormatting>
  <conditionalFormatting sqref="K51">
    <cfRule type="cellIs" dxfId="3339" priority="51" operator="notEqual">
      <formula>G51</formula>
    </cfRule>
    <cfRule type="cellIs" dxfId="3338" priority="52" operator="equal">
      <formula>G51</formula>
    </cfRule>
  </conditionalFormatting>
  <conditionalFormatting sqref="K52">
    <cfRule type="cellIs" dxfId="3337" priority="49" operator="notEqual">
      <formula>G52</formula>
    </cfRule>
    <cfRule type="cellIs" dxfId="3336" priority="50" operator="equal">
      <formula>G52</formula>
    </cfRule>
  </conditionalFormatting>
  <conditionalFormatting sqref="K53">
    <cfRule type="cellIs" dxfId="3335" priority="47" operator="notEqual">
      <formula>G53</formula>
    </cfRule>
    <cfRule type="cellIs" dxfId="3334" priority="48" operator="equal">
      <formula>G53</formula>
    </cfRule>
  </conditionalFormatting>
  <conditionalFormatting sqref="K54">
    <cfRule type="cellIs" dxfId="3333" priority="45" operator="notEqual">
      <formula>G54</formula>
    </cfRule>
    <cfRule type="cellIs" dxfId="3332" priority="46" operator="equal">
      <formula>G54</formula>
    </cfRule>
  </conditionalFormatting>
  <conditionalFormatting sqref="K55">
    <cfRule type="cellIs" dxfId="3331" priority="43" operator="notEqual">
      <formula>G55</formula>
    </cfRule>
    <cfRule type="cellIs" dxfId="3330" priority="44" operator="equal">
      <formula>G55</formula>
    </cfRule>
  </conditionalFormatting>
  <conditionalFormatting sqref="K56">
    <cfRule type="cellIs" dxfId="3329" priority="41" operator="notEqual">
      <formula>G56</formula>
    </cfRule>
    <cfRule type="cellIs" dxfId="3328" priority="42" operator="equal">
      <formula>G56</formula>
    </cfRule>
  </conditionalFormatting>
  <conditionalFormatting sqref="K57">
    <cfRule type="cellIs" dxfId="3327" priority="39" operator="notEqual">
      <formula>G57</formula>
    </cfRule>
    <cfRule type="cellIs" dxfId="3326" priority="40" operator="equal">
      <formula>G57</formula>
    </cfRule>
  </conditionalFormatting>
  <conditionalFormatting sqref="K58">
    <cfRule type="cellIs" dxfId="3325" priority="37" operator="notEqual">
      <formula>G58</formula>
    </cfRule>
    <cfRule type="cellIs" dxfId="3324" priority="38" operator="equal">
      <formula>G58</formula>
    </cfRule>
  </conditionalFormatting>
  <conditionalFormatting sqref="K59">
    <cfRule type="cellIs" dxfId="3323" priority="35" operator="notEqual">
      <formula>G59</formula>
    </cfRule>
    <cfRule type="cellIs" dxfId="3322" priority="36" operator="equal">
      <formula>G59</formula>
    </cfRule>
  </conditionalFormatting>
  <conditionalFormatting sqref="K60">
    <cfRule type="cellIs" dxfId="3321" priority="33" operator="notEqual">
      <formula>G60</formula>
    </cfRule>
    <cfRule type="cellIs" dxfId="3320" priority="34" operator="equal">
      <formula>G60</formula>
    </cfRule>
  </conditionalFormatting>
  <conditionalFormatting sqref="K61">
    <cfRule type="cellIs" dxfId="3319" priority="31" operator="notEqual">
      <formula>G61</formula>
    </cfRule>
    <cfRule type="cellIs" dxfId="3318" priority="32" operator="equal">
      <formula>G61</formula>
    </cfRule>
  </conditionalFormatting>
  <conditionalFormatting sqref="K62">
    <cfRule type="cellIs" dxfId="3317" priority="29" operator="notEqual">
      <formula>G62</formula>
    </cfRule>
    <cfRule type="cellIs" dxfId="3316" priority="30" operator="equal">
      <formula>G62</formula>
    </cfRule>
  </conditionalFormatting>
  <conditionalFormatting sqref="K63">
    <cfRule type="cellIs" dxfId="3315" priority="27" operator="notEqual">
      <formula>G63</formula>
    </cfRule>
    <cfRule type="cellIs" dxfId="3314" priority="28" operator="equal">
      <formula>G63</formula>
    </cfRule>
  </conditionalFormatting>
  <conditionalFormatting sqref="K67">
    <cfRule type="cellIs" dxfId="3313" priority="25" operator="notEqual">
      <formula>G67</formula>
    </cfRule>
    <cfRule type="cellIs" dxfId="3312" priority="26" operator="equal">
      <formula>G67</formula>
    </cfRule>
  </conditionalFormatting>
  <conditionalFormatting sqref="K68">
    <cfRule type="cellIs" dxfId="3311" priority="23" operator="notEqual">
      <formula>G68</formula>
    </cfRule>
    <cfRule type="cellIs" dxfId="3310" priority="24" operator="equal">
      <formula>G68</formula>
    </cfRule>
  </conditionalFormatting>
  <conditionalFormatting sqref="K69">
    <cfRule type="cellIs" dxfId="3309" priority="21" operator="notEqual">
      <formula>G69</formula>
    </cfRule>
    <cfRule type="cellIs" dxfId="3308" priority="22" operator="equal">
      <formula>G69</formula>
    </cfRule>
  </conditionalFormatting>
  <conditionalFormatting sqref="K71">
    <cfRule type="cellIs" dxfId="3307" priority="19" operator="notEqual">
      <formula>G71</formula>
    </cfRule>
    <cfRule type="cellIs" dxfId="3306" priority="20" operator="equal">
      <formula>G71</formula>
    </cfRule>
  </conditionalFormatting>
  <conditionalFormatting sqref="K72">
    <cfRule type="cellIs" dxfId="3305" priority="17" operator="notEqual">
      <formula>G72</formula>
    </cfRule>
    <cfRule type="cellIs" dxfId="3304" priority="18" operator="equal">
      <formula>G72</formula>
    </cfRule>
  </conditionalFormatting>
  <conditionalFormatting sqref="K73">
    <cfRule type="cellIs" dxfId="3303" priority="15" operator="notEqual">
      <formula>G73</formula>
    </cfRule>
    <cfRule type="cellIs" dxfId="3302" priority="16" operator="equal">
      <formula>G73</formula>
    </cfRule>
  </conditionalFormatting>
  <conditionalFormatting sqref="G76">
    <cfRule type="cellIs" dxfId="3301" priority="11" operator="notEqual">
      <formula>$G$77</formula>
    </cfRule>
    <cfRule type="cellIs" dxfId="3300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187A57D0-3970-4A5B-8B34-EA294153145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61ACEA50-8DD5-4515-B92A-DD46FFDF886E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26F46B30-16ED-4EB5-A429-9975B6FF5C57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1FFED27F-60E7-414D-BD98-7DA53DF483E0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BCB79944-603C-423B-8CB9-B087EECCB189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D9A0F31C-A704-429F-BA58-F37C1FC777C5}">
            <xm:f>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Detail'!#REF!+'C:\Finance\Reports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E9DF9A2A-5ADE-4A98-B31E-A3CD21953C03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9EEAAB4D-E3D5-461F-9AF4-22DF31C9EB51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C263EDF7-E418-49BE-BA2A-7CA07446D32B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44379173-5546-4C98-83BD-496C3B6D777A}">
            <xm:f>'C:\Finance\Reports &amp; Surveys\Cost Analysis\Cost Analysis - 2014-15\Received from Colleges\Central Florida\[3 Central FL 2014-15 CA2 10-21-15 with CWE corrected SRF 102215.xlsx]CA2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ColWidth="11.42578125"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11.425781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150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13"/>
      <c r="H7" s="10"/>
      <c r="I7" s="13"/>
      <c r="J7" s="13"/>
      <c r="K7" s="13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1">
        <v>639001</v>
      </c>
      <c r="H8" s="122"/>
      <c r="I8" s="121">
        <v>639001</v>
      </c>
      <c r="J8" s="121">
        <v>0</v>
      </c>
      <c r="K8" s="121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16"/>
      <c r="H9" s="125"/>
      <c r="I9" s="116"/>
      <c r="J9" s="116"/>
      <c r="K9" s="121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16">
        <v>17731</v>
      </c>
      <c r="H10" s="125" t="s">
        <v>15</v>
      </c>
      <c r="I10" s="116">
        <v>17731</v>
      </c>
      <c r="J10" s="116"/>
      <c r="K10" s="121">
        <v>17731</v>
      </c>
      <c r="L10" s="135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16">
        <v>355503</v>
      </c>
      <c r="H11" s="125" t="s">
        <v>15</v>
      </c>
      <c r="I11" s="116">
        <v>355503</v>
      </c>
      <c r="J11" s="116"/>
      <c r="K11" s="121">
        <v>355503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16"/>
      <c r="H12" s="125"/>
      <c r="I12" s="116"/>
      <c r="J12" s="116"/>
      <c r="K12" s="121">
        <v>0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16"/>
      <c r="H13" s="125"/>
      <c r="I13" s="116"/>
      <c r="J13" s="116"/>
      <c r="K13" s="121">
        <v>0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16"/>
      <c r="H14" s="125"/>
      <c r="I14" s="116"/>
      <c r="J14" s="116"/>
      <c r="K14" s="121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16"/>
      <c r="H15" s="125"/>
      <c r="I15" s="116"/>
      <c r="J15" s="116"/>
      <c r="K15" s="121">
        <v>0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16"/>
      <c r="H16" s="125"/>
      <c r="I16" s="116"/>
      <c r="J16" s="116"/>
      <c r="K16" s="121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265767</v>
      </c>
      <c r="H17" s="125" t="s">
        <v>15</v>
      </c>
      <c r="I17" s="116">
        <v>265767</v>
      </c>
      <c r="J17" s="116"/>
      <c r="K17" s="121">
        <v>265767</v>
      </c>
      <c r="L17" s="131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16"/>
      <c r="H18" s="125"/>
      <c r="I18" s="116"/>
      <c r="J18" s="116"/>
      <c r="K18" s="121">
        <v>0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26"/>
      <c r="H19" s="125"/>
      <c r="I19" s="126"/>
      <c r="J19" s="126"/>
      <c r="K19" s="121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16"/>
      <c r="H20" s="125"/>
      <c r="I20" s="116"/>
      <c r="J20" s="116"/>
      <c r="K20" s="121">
        <v>0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16"/>
      <c r="H21" s="125"/>
      <c r="I21" s="116"/>
      <c r="J21" s="116"/>
      <c r="K21" s="121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16"/>
      <c r="H22" s="125"/>
      <c r="I22" s="116"/>
      <c r="J22" s="116"/>
      <c r="K22" s="121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16"/>
      <c r="H23" s="125"/>
      <c r="I23" s="116"/>
      <c r="J23" s="116"/>
      <c r="K23" s="121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27"/>
      <c r="H24" s="125"/>
      <c r="I24" s="127"/>
      <c r="J24" s="127"/>
      <c r="K24" s="121">
        <v>0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1">
        <v>576441</v>
      </c>
      <c r="H25" s="122"/>
      <c r="I25" s="121">
        <v>452633</v>
      </c>
      <c r="J25" s="121">
        <v>123808</v>
      </c>
      <c r="K25" s="121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16"/>
      <c r="H26" s="125"/>
      <c r="I26" s="116"/>
      <c r="J26" s="116"/>
      <c r="K26" s="121">
        <v>0</v>
      </c>
      <c r="L26" s="131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16"/>
      <c r="H27" s="125"/>
      <c r="I27" s="116"/>
      <c r="J27" s="116"/>
      <c r="K27" s="121">
        <v>0</v>
      </c>
      <c r="L27" s="131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16"/>
      <c r="H28" s="125"/>
      <c r="I28" s="116"/>
      <c r="J28" s="116"/>
      <c r="K28" s="121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16"/>
      <c r="H29" s="125"/>
      <c r="I29" s="116"/>
      <c r="J29" s="116"/>
      <c r="K29" s="121">
        <v>0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16">
        <v>576441</v>
      </c>
      <c r="H30" s="125" t="s">
        <v>59</v>
      </c>
      <c r="I30" s="116">
        <v>452633</v>
      </c>
      <c r="J30" s="116">
        <v>123808</v>
      </c>
      <c r="K30" s="121">
        <v>576441</v>
      </c>
      <c r="L30" s="134" t="s">
        <v>276</v>
      </c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16"/>
      <c r="H31" s="125"/>
      <c r="I31" s="116"/>
      <c r="J31" s="116"/>
      <c r="K31" s="121">
        <v>0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16"/>
      <c r="H32" s="125"/>
      <c r="I32" s="116"/>
      <c r="J32" s="116"/>
      <c r="K32" s="121">
        <v>0</v>
      </c>
      <c r="L32" s="131"/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16"/>
      <c r="H33" s="125"/>
      <c r="I33" s="116"/>
      <c r="J33" s="116"/>
      <c r="K33" s="121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16"/>
      <c r="H34" s="125"/>
      <c r="I34" s="116"/>
      <c r="J34" s="116"/>
      <c r="K34" s="121">
        <v>0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16"/>
      <c r="H35" s="125"/>
      <c r="I35" s="116"/>
      <c r="J35" s="116"/>
      <c r="K35" s="121">
        <v>0</v>
      </c>
      <c r="L35" s="131"/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16"/>
      <c r="H36" s="125"/>
      <c r="I36" s="116"/>
      <c r="J36" s="116"/>
      <c r="K36" s="121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16"/>
      <c r="H37" s="125"/>
      <c r="I37" s="116"/>
      <c r="J37" s="116"/>
      <c r="K37" s="121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16"/>
      <c r="H38" s="125"/>
      <c r="I38" s="116"/>
      <c r="J38" s="116"/>
      <c r="K38" s="121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16"/>
      <c r="H39" s="125"/>
      <c r="I39" s="116"/>
      <c r="J39" s="116"/>
      <c r="K39" s="121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16"/>
      <c r="H40" s="125"/>
      <c r="I40" s="116"/>
      <c r="J40" s="116"/>
      <c r="K40" s="121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16"/>
      <c r="H41" s="125"/>
      <c r="I41" s="116"/>
      <c r="J41" s="116"/>
      <c r="K41" s="121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1">
        <v>2260328</v>
      </c>
      <c r="H42" s="122"/>
      <c r="I42" s="121">
        <v>505993</v>
      </c>
      <c r="J42" s="121">
        <v>1754335</v>
      </c>
      <c r="K42" s="121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16">
        <v>855099</v>
      </c>
      <c r="H43" s="125" t="s">
        <v>59</v>
      </c>
      <c r="I43" s="116">
        <v>85510</v>
      </c>
      <c r="J43" s="116">
        <v>769589</v>
      </c>
      <c r="K43" s="121">
        <v>855099</v>
      </c>
      <c r="L43" s="134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/>
      <c r="H44" s="125"/>
      <c r="I44" s="116"/>
      <c r="J44" s="116"/>
      <c r="K44" s="121">
        <v>0</v>
      </c>
      <c r="L44" s="131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16"/>
      <c r="H45" s="125"/>
      <c r="I45" s="116"/>
      <c r="J45" s="116"/>
      <c r="K45" s="121">
        <v>0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16"/>
      <c r="H46" s="125"/>
      <c r="I46" s="116"/>
      <c r="J46" s="116"/>
      <c r="K46" s="121">
        <v>0</v>
      </c>
      <c r="L46" s="131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16">
        <v>331500</v>
      </c>
      <c r="H47" s="125" t="s">
        <v>15</v>
      </c>
      <c r="I47" s="116">
        <v>331500</v>
      </c>
      <c r="J47" s="116"/>
      <c r="K47" s="121">
        <v>331500</v>
      </c>
      <c r="L47" s="131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16"/>
      <c r="H48" s="125"/>
      <c r="I48" s="116"/>
      <c r="J48" s="116"/>
      <c r="K48" s="121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16"/>
      <c r="H49" s="125"/>
      <c r="I49" s="116"/>
      <c r="J49" s="116"/>
      <c r="K49" s="121">
        <v>0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/>
      <c r="H50" s="125"/>
      <c r="I50" s="116"/>
      <c r="J50" s="116"/>
      <c r="K50" s="121">
        <v>0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16"/>
      <c r="H51" s="125"/>
      <c r="I51" s="116"/>
      <c r="J51" s="116"/>
      <c r="K51" s="121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16"/>
      <c r="H52" s="125"/>
      <c r="I52" s="116"/>
      <c r="J52" s="116"/>
      <c r="K52" s="121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16">
        <v>61456</v>
      </c>
      <c r="H53" s="125" t="s">
        <v>15</v>
      </c>
      <c r="I53" s="116">
        <v>61456</v>
      </c>
      <c r="J53" s="116"/>
      <c r="K53" s="121">
        <v>61456</v>
      </c>
      <c r="L53" s="135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16">
        <v>71552</v>
      </c>
      <c r="H54" s="125" t="s">
        <v>24</v>
      </c>
      <c r="I54" s="116"/>
      <c r="J54" s="116">
        <v>71552</v>
      </c>
      <c r="K54" s="121">
        <v>71552</v>
      </c>
      <c r="L54" s="135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16">
        <v>63585</v>
      </c>
      <c r="H55" s="125" t="s">
        <v>24</v>
      </c>
      <c r="I55" s="116"/>
      <c r="J55" s="116">
        <v>63585</v>
      </c>
      <c r="K55" s="121">
        <v>63585</v>
      </c>
      <c r="L55" s="135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16">
        <v>24082</v>
      </c>
      <c r="H56" s="125" t="s">
        <v>24</v>
      </c>
      <c r="I56" s="116"/>
      <c r="J56" s="116">
        <v>24082</v>
      </c>
      <c r="K56" s="121">
        <v>24082</v>
      </c>
      <c r="L56" s="135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16">
        <v>74144</v>
      </c>
      <c r="H57" s="125" t="s">
        <v>24</v>
      </c>
      <c r="I57" s="116"/>
      <c r="J57" s="116">
        <v>74144</v>
      </c>
      <c r="K57" s="121">
        <v>74144</v>
      </c>
      <c r="L57" s="135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16"/>
      <c r="H58" s="125"/>
      <c r="I58" s="116"/>
      <c r="J58" s="116"/>
      <c r="K58" s="121">
        <v>0</v>
      </c>
      <c r="L58" s="135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16">
        <v>14064</v>
      </c>
      <c r="H59" s="125" t="s">
        <v>24</v>
      </c>
      <c r="I59" s="116"/>
      <c r="J59" s="116">
        <v>14064</v>
      </c>
      <c r="K59" s="121">
        <v>14064</v>
      </c>
      <c r="L59" s="135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16"/>
      <c r="H60" s="125"/>
      <c r="I60" s="116"/>
      <c r="J60" s="116"/>
      <c r="K60" s="121">
        <v>0</v>
      </c>
      <c r="L60" s="135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16">
        <v>27527</v>
      </c>
      <c r="H61" s="125" t="s">
        <v>15</v>
      </c>
      <c r="I61" s="116">
        <v>27527</v>
      </c>
      <c r="J61" s="116"/>
      <c r="K61" s="121">
        <v>27527</v>
      </c>
      <c r="L61" s="135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16">
        <v>718872</v>
      </c>
      <c r="H62" s="125" t="s">
        <v>24</v>
      </c>
      <c r="I62" s="116"/>
      <c r="J62" s="116">
        <v>718872</v>
      </c>
      <c r="K62" s="121">
        <v>718872</v>
      </c>
      <c r="L62" s="135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16">
        <v>18447</v>
      </c>
      <c r="H63" s="125" t="s">
        <v>24</v>
      </c>
      <c r="I63" s="116"/>
      <c r="J63" s="116">
        <v>18447</v>
      </c>
      <c r="K63" s="121">
        <v>18447</v>
      </c>
      <c r="L63" s="135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1"/>
      <c r="H64" s="122"/>
      <c r="I64" s="121"/>
      <c r="J64" s="121"/>
      <c r="K64" s="121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1"/>
      <c r="H65" s="122"/>
      <c r="I65" s="121"/>
      <c r="J65" s="121"/>
      <c r="K65" s="121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1">
        <v>0</v>
      </c>
      <c r="H66" s="122"/>
      <c r="I66" s="121">
        <v>0</v>
      </c>
      <c r="J66" s="121">
        <v>0</v>
      </c>
      <c r="K66" s="121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23"/>
      <c r="H67" s="124"/>
      <c r="I67" s="123"/>
      <c r="J67" s="123"/>
      <c r="K67" s="121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23"/>
      <c r="H68" s="124"/>
      <c r="I68" s="123"/>
      <c r="J68" s="123"/>
      <c r="K68" s="121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23"/>
      <c r="H69" s="124"/>
      <c r="I69" s="123"/>
      <c r="J69" s="123"/>
      <c r="K69" s="121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1">
        <v>542789</v>
      </c>
      <c r="H70" s="122"/>
      <c r="I70" s="121">
        <v>71612</v>
      </c>
      <c r="J70" s="121">
        <v>471177</v>
      </c>
      <c r="K70" s="121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16">
        <v>172935</v>
      </c>
      <c r="H71" s="125" t="s">
        <v>24</v>
      </c>
      <c r="I71" s="116"/>
      <c r="J71" s="116">
        <v>172935</v>
      </c>
      <c r="K71" s="121">
        <v>172935</v>
      </c>
      <c r="L71" s="134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16">
        <v>369854</v>
      </c>
      <c r="H72" s="125" t="s">
        <v>59</v>
      </c>
      <c r="I72" s="116">
        <v>71612</v>
      </c>
      <c r="J72" s="116">
        <v>298242</v>
      </c>
      <c r="K72" s="121">
        <v>369854</v>
      </c>
      <c r="L72" s="134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16"/>
      <c r="H73" s="125"/>
      <c r="I73" s="116"/>
      <c r="J73" s="116"/>
      <c r="K73" s="121">
        <v>0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13"/>
      <c r="H74" s="10"/>
      <c r="I74" s="13"/>
      <c r="J74" s="13"/>
      <c r="K74" s="13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13"/>
      <c r="H75" s="10"/>
      <c r="I75" s="13"/>
      <c r="J75" s="13"/>
      <c r="K75" s="13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82">
        <v>4018559</v>
      </c>
      <c r="H76" s="26"/>
      <c r="I76" s="82">
        <v>1669239</v>
      </c>
      <c r="J76" s="82">
        <v>2349320</v>
      </c>
      <c r="K76" s="13">
        <v>4018559</v>
      </c>
      <c r="L76" s="27"/>
    </row>
    <row r="77" spans="1:12" ht="15.75" x14ac:dyDescent="0.25">
      <c r="F77" s="83" t="s">
        <v>200</v>
      </c>
      <c r="G77" s="84">
        <v>4018559</v>
      </c>
      <c r="H77" s="14"/>
      <c r="I77" s="85">
        <v>0.41538247914239906</v>
      </c>
      <c r="J77" s="85">
        <v>0.58461752085760099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13">
        <v>15501378.65</v>
      </c>
      <c r="J83" s="87">
        <v>0.10768326080467688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289" priority="119" operator="notEqual">
      <formula>G15</formula>
    </cfRule>
    <cfRule type="cellIs" dxfId="3288" priority="120" operator="equal">
      <formula>G15</formula>
    </cfRule>
  </conditionalFormatting>
  <conditionalFormatting sqref="K16">
    <cfRule type="cellIs" dxfId="3287" priority="117" operator="notEqual">
      <formula>G16</formula>
    </cfRule>
    <cfRule type="cellIs" dxfId="3286" priority="118" operator="equal">
      <formula>G16</formula>
    </cfRule>
  </conditionalFormatting>
  <conditionalFormatting sqref="K17">
    <cfRule type="cellIs" dxfId="3285" priority="115" operator="notEqual">
      <formula>G17</formula>
    </cfRule>
    <cfRule type="cellIs" dxfId="3284" priority="116" operator="equal">
      <formula>G17</formula>
    </cfRule>
  </conditionalFormatting>
  <conditionalFormatting sqref="K18">
    <cfRule type="cellIs" dxfId="3283" priority="113" operator="notEqual">
      <formula>G18</formula>
    </cfRule>
    <cfRule type="cellIs" dxfId="3282" priority="114" operator="equal">
      <formula>G18</formula>
    </cfRule>
  </conditionalFormatting>
  <conditionalFormatting sqref="K19">
    <cfRule type="cellIs" dxfId="3281" priority="111" operator="notEqual">
      <formula>G19</formula>
    </cfRule>
    <cfRule type="cellIs" dxfId="3280" priority="112" operator="equal">
      <formula>G19</formula>
    </cfRule>
  </conditionalFormatting>
  <conditionalFormatting sqref="K20">
    <cfRule type="cellIs" dxfId="3279" priority="109" operator="notEqual">
      <formula>G20</formula>
    </cfRule>
    <cfRule type="cellIs" dxfId="3278" priority="110" operator="equal">
      <formula>G20</formula>
    </cfRule>
  </conditionalFormatting>
  <conditionalFormatting sqref="K21">
    <cfRule type="cellIs" dxfId="3277" priority="107" operator="notEqual">
      <formula>G21</formula>
    </cfRule>
    <cfRule type="cellIs" dxfId="3276" priority="108" operator="equal">
      <formula>G21</formula>
    </cfRule>
  </conditionalFormatting>
  <conditionalFormatting sqref="K22">
    <cfRule type="cellIs" dxfId="3275" priority="105" operator="notEqual">
      <formula>G22</formula>
    </cfRule>
    <cfRule type="cellIs" dxfId="3274" priority="106" operator="equal">
      <formula>G22</formula>
    </cfRule>
  </conditionalFormatting>
  <conditionalFormatting sqref="K23">
    <cfRule type="cellIs" dxfId="3273" priority="103" operator="notEqual">
      <formula>G23</formula>
    </cfRule>
    <cfRule type="cellIs" dxfId="3272" priority="104" operator="equal">
      <formula>G23</formula>
    </cfRule>
  </conditionalFormatting>
  <conditionalFormatting sqref="K24">
    <cfRule type="cellIs" dxfId="3271" priority="101" operator="notEqual">
      <formula>G24</formula>
    </cfRule>
    <cfRule type="cellIs" dxfId="3270" priority="102" operator="equal">
      <formula>G24</formula>
    </cfRule>
  </conditionalFormatting>
  <conditionalFormatting sqref="K26">
    <cfRule type="cellIs" dxfId="3269" priority="99" operator="notEqual">
      <formula>G26</formula>
    </cfRule>
    <cfRule type="cellIs" dxfId="3268" priority="100" operator="equal">
      <formula>G26</formula>
    </cfRule>
  </conditionalFormatting>
  <conditionalFormatting sqref="K27">
    <cfRule type="cellIs" dxfId="3267" priority="97" operator="notEqual">
      <formula>G27</formula>
    </cfRule>
    <cfRule type="cellIs" dxfId="3266" priority="98" operator="equal">
      <formula>G27</formula>
    </cfRule>
  </conditionalFormatting>
  <conditionalFormatting sqref="K28">
    <cfRule type="cellIs" dxfId="3265" priority="95" operator="notEqual">
      <formula>G28</formula>
    </cfRule>
    <cfRule type="cellIs" dxfId="3264" priority="96" operator="equal">
      <formula>G28</formula>
    </cfRule>
  </conditionalFormatting>
  <conditionalFormatting sqref="K29">
    <cfRule type="cellIs" dxfId="3263" priority="93" operator="notEqual">
      <formula>G29</formula>
    </cfRule>
    <cfRule type="cellIs" dxfId="3262" priority="94" operator="equal">
      <formula>G29</formula>
    </cfRule>
  </conditionalFormatting>
  <conditionalFormatting sqref="K30">
    <cfRule type="cellIs" dxfId="3261" priority="91" operator="notEqual">
      <formula>G30</formula>
    </cfRule>
    <cfRule type="cellIs" dxfId="3260" priority="92" operator="equal">
      <formula>G30</formula>
    </cfRule>
  </conditionalFormatting>
  <conditionalFormatting sqref="K31">
    <cfRule type="cellIs" dxfId="3259" priority="89" operator="notEqual">
      <formula>G31</formula>
    </cfRule>
    <cfRule type="cellIs" dxfId="3258" priority="90" operator="equal">
      <formula>G31</formula>
    </cfRule>
  </conditionalFormatting>
  <conditionalFormatting sqref="K32">
    <cfRule type="cellIs" dxfId="3257" priority="87" operator="notEqual">
      <formula>G32</formula>
    </cfRule>
    <cfRule type="cellIs" dxfId="3256" priority="88" operator="equal">
      <formula>G32</formula>
    </cfRule>
  </conditionalFormatting>
  <conditionalFormatting sqref="K33">
    <cfRule type="cellIs" dxfId="3255" priority="85" operator="notEqual">
      <formula>G33</formula>
    </cfRule>
    <cfRule type="cellIs" dxfId="3254" priority="86" operator="equal">
      <formula>G33</formula>
    </cfRule>
  </conditionalFormatting>
  <conditionalFormatting sqref="K34">
    <cfRule type="cellIs" dxfId="3253" priority="83" operator="notEqual">
      <formula>G34</formula>
    </cfRule>
    <cfRule type="cellIs" dxfId="3252" priority="84" operator="equal">
      <formula>G34</formula>
    </cfRule>
  </conditionalFormatting>
  <conditionalFormatting sqref="K35">
    <cfRule type="cellIs" dxfId="3251" priority="81" operator="notEqual">
      <formula>G35</formula>
    </cfRule>
    <cfRule type="cellIs" dxfId="3250" priority="82" operator="equal">
      <formula>G35</formula>
    </cfRule>
  </conditionalFormatting>
  <conditionalFormatting sqref="K36">
    <cfRule type="cellIs" dxfId="3249" priority="79" operator="notEqual">
      <formula>G36</formula>
    </cfRule>
    <cfRule type="cellIs" dxfId="3248" priority="80" operator="equal">
      <formula>G36</formula>
    </cfRule>
  </conditionalFormatting>
  <conditionalFormatting sqref="K37">
    <cfRule type="cellIs" dxfId="3247" priority="77" operator="notEqual">
      <formula>G37</formula>
    </cfRule>
    <cfRule type="cellIs" dxfId="3246" priority="78" operator="equal">
      <formula>G37</formula>
    </cfRule>
  </conditionalFormatting>
  <conditionalFormatting sqref="K38">
    <cfRule type="cellIs" dxfId="3245" priority="75" operator="notEqual">
      <formula>G38</formula>
    </cfRule>
    <cfRule type="cellIs" dxfId="3244" priority="76" operator="equal">
      <formula>G38</formula>
    </cfRule>
  </conditionalFormatting>
  <conditionalFormatting sqref="K39">
    <cfRule type="cellIs" dxfId="3243" priority="73" operator="notEqual">
      <formula>G39</formula>
    </cfRule>
    <cfRule type="cellIs" dxfId="3242" priority="74" operator="equal">
      <formula>G39</formula>
    </cfRule>
  </conditionalFormatting>
  <conditionalFormatting sqref="K40">
    <cfRule type="cellIs" dxfId="3241" priority="71" operator="notEqual">
      <formula>G40</formula>
    </cfRule>
    <cfRule type="cellIs" dxfId="3240" priority="72" operator="equal">
      <formula>G40</formula>
    </cfRule>
  </conditionalFormatting>
  <conditionalFormatting sqref="K41">
    <cfRule type="cellIs" dxfId="3239" priority="69" operator="notEqual">
      <formula>G41</formula>
    </cfRule>
    <cfRule type="cellIs" dxfId="3238" priority="70" operator="equal">
      <formula>G41</formula>
    </cfRule>
  </conditionalFormatting>
  <conditionalFormatting sqref="K43">
    <cfRule type="cellIs" dxfId="3237" priority="67" operator="notEqual">
      <formula>G43</formula>
    </cfRule>
    <cfRule type="cellIs" dxfId="3236" priority="68" operator="equal">
      <formula>G43</formula>
    </cfRule>
  </conditionalFormatting>
  <conditionalFormatting sqref="K44">
    <cfRule type="cellIs" dxfId="3235" priority="65" operator="notEqual">
      <formula>G44</formula>
    </cfRule>
    <cfRule type="cellIs" dxfId="3234" priority="66" operator="equal">
      <formula>G44</formula>
    </cfRule>
  </conditionalFormatting>
  <conditionalFormatting sqref="K45">
    <cfRule type="cellIs" dxfId="3233" priority="63" operator="notEqual">
      <formula>G45</formula>
    </cfRule>
    <cfRule type="cellIs" dxfId="3232" priority="64" operator="equal">
      <formula>G45</formula>
    </cfRule>
  </conditionalFormatting>
  <conditionalFormatting sqref="K46">
    <cfRule type="cellIs" dxfId="3231" priority="61" operator="notEqual">
      <formula>G46</formula>
    </cfRule>
    <cfRule type="cellIs" dxfId="3230" priority="62" operator="equal">
      <formula>G46</formula>
    </cfRule>
  </conditionalFormatting>
  <conditionalFormatting sqref="K47">
    <cfRule type="cellIs" dxfId="3229" priority="59" operator="notEqual">
      <formula>G47</formula>
    </cfRule>
    <cfRule type="cellIs" dxfId="3228" priority="60" operator="equal">
      <formula>G47</formula>
    </cfRule>
  </conditionalFormatting>
  <conditionalFormatting sqref="K48">
    <cfRule type="cellIs" dxfId="3227" priority="57" operator="notEqual">
      <formula>G48</formula>
    </cfRule>
    <cfRule type="cellIs" dxfId="3226" priority="58" operator="equal">
      <formula>G48</formula>
    </cfRule>
  </conditionalFormatting>
  <conditionalFormatting sqref="K49">
    <cfRule type="cellIs" dxfId="3225" priority="55" operator="notEqual">
      <formula>G49</formula>
    </cfRule>
    <cfRule type="cellIs" dxfId="3224" priority="56" operator="equal">
      <formula>G49</formula>
    </cfRule>
  </conditionalFormatting>
  <conditionalFormatting sqref="K50">
    <cfRule type="cellIs" dxfId="3223" priority="53" operator="notEqual">
      <formula>G50</formula>
    </cfRule>
    <cfRule type="cellIs" dxfId="3222" priority="54" operator="equal">
      <formula>G50</formula>
    </cfRule>
  </conditionalFormatting>
  <conditionalFormatting sqref="K51">
    <cfRule type="cellIs" dxfId="3221" priority="51" operator="notEqual">
      <formula>G51</formula>
    </cfRule>
    <cfRule type="cellIs" dxfId="3220" priority="52" operator="equal">
      <formula>G51</formula>
    </cfRule>
  </conditionalFormatting>
  <conditionalFormatting sqref="K52">
    <cfRule type="cellIs" dxfId="3219" priority="49" operator="notEqual">
      <formula>G52</formula>
    </cfRule>
    <cfRule type="cellIs" dxfId="3218" priority="50" operator="equal">
      <formula>G52</formula>
    </cfRule>
  </conditionalFormatting>
  <conditionalFormatting sqref="K53">
    <cfRule type="cellIs" dxfId="3217" priority="47" operator="notEqual">
      <formula>G53</formula>
    </cfRule>
    <cfRule type="cellIs" dxfId="3216" priority="48" operator="equal">
      <formula>G53</formula>
    </cfRule>
  </conditionalFormatting>
  <conditionalFormatting sqref="K54">
    <cfRule type="cellIs" dxfId="3215" priority="45" operator="notEqual">
      <formula>G54</formula>
    </cfRule>
    <cfRule type="cellIs" dxfId="3214" priority="46" operator="equal">
      <formula>G54</formula>
    </cfRule>
  </conditionalFormatting>
  <conditionalFormatting sqref="K55">
    <cfRule type="cellIs" dxfId="3213" priority="43" operator="notEqual">
      <formula>G55</formula>
    </cfRule>
    <cfRule type="cellIs" dxfId="3212" priority="44" operator="equal">
      <formula>G55</formula>
    </cfRule>
  </conditionalFormatting>
  <conditionalFormatting sqref="K56">
    <cfRule type="cellIs" dxfId="3211" priority="41" operator="notEqual">
      <formula>G56</formula>
    </cfRule>
    <cfRule type="cellIs" dxfId="3210" priority="42" operator="equal">
      <formula>G56</formula>
    </cfRule>
  </conditionalFormatting>
  <conditionalFormatting sqref="K57">
    <cfRule type="cellIs" dxfId="3209" priority="39" operator="notEqual">
      <formula>G57</formula>
    </cfRule>
    <cfRule type="cellIs" dxfId="3208" priority="40" operator="equal">
      <formula>G57</formula>
    </cfRule>
  </conditionalFormatting>
  <conditionalFormatting sqref="K58">
    <cfRule type="cellIs" dxfId="3207" priority="37" operator="notEqual">
      <formula>G58</formula>
    </cfRule>
    <cfRule type="cellIs" dxfId="3206" priority="38" operator="equal">
      <formula>G58</formula>
    </cfRule>
  </conditionalFormatting>
  <conditionalFormatting sqref="K59">
    <cfRule type="cellIs" dxfId="3205" priority="35" operator="notEqual">
      <formula>G59</formula>
    </cfRule>
    <cfRule type="cellIs" dxfId="3204" priority="36" operator="equal">
      <formula>G59</formula>
    </cfRule>
  </conditionalFormatting>
  <conditionalFormatting sqref="K60">
    <cfRule type="cellIs" dxfId="3203" priority="33" operator="notEqual">
      <formula>G60</formula>
    </cfRule>
    <cfRule type="cellIs" dxfId="3202" priority="34" operator="equal">
      <formula>G60</formula>
    </cfRule>
  </conditionalFormatting>
  <conditionalFormatting sqref="K61">
    <cfRule type="cellIs" dxfId="3201" priority="31" operator="notEqual">
      <formula>G61</formula>
    </cfRule>
    <cfRule type="cellIs" dxfId="3200" priority="32" operator="equal">
      <formula>G61</formula>
    </cfRule>
  </conditionalFormatting>
  <conditionalFormatting sqref="K62">
    <cfRule type="cellIs" dxfId="3199" priority="29" operator="notEqual">
      <formula>G62</formula>
    </cfRule>
    <cfRule type="cellIs" dxfId="3198" priority="30" operator="equal">
      <formula>G62</formula>
    </cfRule>
  </conditionalFormatting>
  <conditionalFormatting sqref="K63">
    <cfRule type="cellIs" dxfId="3197" priority="27" operator="notEqual">
      <formula>G63</formula>
    </cfRule>
    <cfRule type="cellIs" dxfId="3196" priority="28" operator="equal">
      <formula>G63</formula>
    </cfRule>
  </conditionalFormatting>
  <conditionalFormatting sqref="K67">
    <cfRule type="cellIs" dxfId="3195" priority="25" operator="notEqual">
      <formula>G67</formula>
    </cfRule>
    <cfRule type="cellIs" dxfId="3194" priority="26" operator="equal">
      <formula>G67</formula>
    </cfRule>
  </conditionalFormatting>
  <conditionalFormatting sqref="K68">
    <cfRule type="cellIs" dxfId="3193" priority="23" operator="notEqual">
      <formula>G68</formula>
    </cfRule>
    <cfRule type="cellIs" dxfId="3192" priority="24" operator="equal">
      <formula>G68</formula>
    </cfRule>
  </conditionalFormatting>
  <conditionalFormatting sqref="K69">
    <cfRule type="cellIs" dxfId="3191" priority="21" operator="notEqual">
      <formula>G69</formula>
    </cfRule>
    <cfRule type="cellIs" dxfId="3190" priority="22" operator="equal">
      <formula>G69</formula>
    </cfRule>
  </conditionalFormatting>
  <conditionalFormatting sqref="K71">
    <cfRule type="cellIs" dxfId="3189" priority="19" operator="notEqual">
      <formula>G71</formula>
    </cfRule>
    <cfRule type="cellIs" dxfId="3188" priority="20" operator="equal">
      <formula>G71</formula>
    </cfRule>
  </conditionalFormatting>
  <conditionalFormatting sqref="K72">
    <cfRule type="cellIs" dxfId="3187" priority="17" operator="notEqual">
      <formula>G72</formula>
    </cfRule>
    <cfRule type="cellIs" dxfId="3186" priority="18" operator="equal">
      <formula>G72</formula>
    </cfRule>
  </conditionalFormatting>
  <conditionalFormatting sqref="K73">
    <cfRule type="cellIs" dxfId="3185" priority="15" operator="notEqual">
      <formula>G73</formula>
    </cfRule>
    <cfRule type="cellIs" dxfId="3184" priority="16" operator="equal">
      <formula>G73</formula>
    </cfRule>
  </conditionalFormatting>
  <conditionalFormatting sqref="K76">
    <cfRule type="cellIs" dxfId="3183" priority="13" operator="notEqual">
      <formula>G76</formula>
    </cfRule>
    <cfRule type="cellIs" dxfId="3182" priority="14" operator="equal">
      <formula>G76</formula>
    </cfRule>
  </conditionalFormatting>
  <conditionalFormatting sqref="K9">
    <cfRule type="cellIs" dxfId="3181" priority="131" operator="notEqual">
      <formula>G9</formula>
    </cfRule>
    <cfRule type="cellIs" dxfId="3180" priority="132" operator="equal">
      <formula>G9</formula>
    </cfRule>
  </conditionalFormatting>
  <conditionalFormatting sqref="K10">
    <cfRule type="cellIs" dxfId="3179" priority="129" operator="notEqual">
      <formula>G10</formula>
    </cfRule>
    <cfRule type="cellIs" dxfId="3178" priority="130" operator="equal">
      <formula>G10</formula>
    </cfRule>
  </conditionalFormatting>
  <conditionalFormatting sqref="K11">
    <cfRule type="cellIs" dxfId="3177" priority="127" operator="notEqual">
      <formula>G11</formula>
    </cfRule>
    <cfRule type="cellIs" dxfId="3176" priority="128" operator="equal">
      <formula>G11</formula>
    </cfRule>
  </conditionalFormatting>
  <conditionalFormatting sqref="K12">
    <cfRule type="cellIs" dxfId="3175" priority="125" operator="notEqual">
      <formula>G12</formula>
    </cfRule>
    <cfRule type="cellIs" dxfId="3174" priority="126" operator="equal">
      <formula>G12</formula>
    </cfRule>
  </conditionalFormatting>
  <conditionalFormatting sqref="K13">
    <cfRule type="cellIs" dxfId="3173" priority="123" operator="notEqual">
      <formula>G13</formula>
    </cfRule>
    <cfRule type="cellIs" dxfId="3172" priority="124" operator="equal">
      <formula>G13</formula>
    </cfRule>
  </conditionalFormatting>
  <conditionalFormatting sqref="K14">
    <cfRule type="cellIs" dxfId="3171" priority="121" operator="notEqual">
      <formula>G14</formula>
    </cfRule>
    <cfRule type="cellIs" dxfId="3170" priority="122" operator="equal">
      <formula>G14</formula>
    </cfRule>
  </conditionalFormatting>
  <conditionalFormatting sqref="G76">
    <cfRule type="cellIs" dxfId="3169" priority="11" operator="notEqual">
      <formula>$G$77</formula>
    </cfRule>
    <cfRule type="cellIs" dxfId="3168" priority="12" operator="equal">
      <formula>$G$77</formula>
    </cfRule>
  </conditionalFormatting>
  <dataValidations disablePrompts="1"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8D02D8D0-BDCE-4776-972C-9BFB6C83B1E2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E894329E-7F39-4F1B-9657-D26F3189E5E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D2085F71-BB5F-4CC5-8563-5732762B0DBC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A3E5279D-17A1-4B74-8FC4-DBD844383E9D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6E33F2A2-0C37-4603-9EA3-DA08B7E049B4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75D61E0A-47F7-4C74-846A-0031D997E8D2}">
            <xm:f>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Detail'!#REF!+'D:\Finance\Work\Reports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940CF6CF-318E-4F7C-986A-A6A96D0E0831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DD0FCBD6-562E-459B-9F30-812B73731CC9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068C306F-21D0-4571-996C-490F5C1CA28B}">
            <xm:f>'D:\Finance\Work\Reports &amp; Surveys\Cost Analysis\Cost Analysis - 2012-2013\Received from Colleges\Chipola\Original\[Chipola 2012-13 CA2.xlsx]CA2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EFA16103-C774-411D-B31D-844E925DD40A}">
            <xm:f>'D:\Finance\Work\Reports &amp; Surveys\Cost Analysis\Cost Analysis - 2012-2013\Received from Colleges\Chipola\Original\[Chipola 2012-13 CA2.xlsx]CA2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140"/>
  <sheetViews>
    <sheetView workbookViewId="0"/>
  </sheetViews>
  <sheetFormatPr defaultRowHeight="15" x14ac:dyDescent="0.25"/>
  <cols>
    <col min="1" max="2" width="2.85546875" style="1" customWidth="1"/>
    <col min="3" max="3" width="10.42578125" style="28" bestFit="1" customWidth="1"/>
    <col min="4" max="5" width="2.85546875" style="1" customWidth="1"/>
    <col min="6" max="6" width="80.7109375" style="1" bestFit="1" customWidth="1"/>
    <col min="7" max="7" width="27.85546875" style="1" customWidth="1"/>
    <col min="8" max="8" width="15.28515625" style="1" bestFit="1" customWidth="1"/>
    <col min="9" max="9" width="27.28515625" style="1" customWidth="1"/>
    <col min="10" max="10" width="26.85546875" style="1" customWidth="1"/>
    <col min="11" max="11" width="25.85546875" style="1" customWidth="1"/>
    <col min="12" max="12" width="82.5703125" style="1" customWidth="1"/>
    <col min="13" max="16384" width="9.140625" style="1"/>
  </cols>
  <sheetData>
    <row r="1" spans="1:12" ht="15.75" x14ac:dyDescent="0.25">
      <c r="A1" s="158" t="s">
        <v>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</row>
    <row r="2" spans="1:12" ht="15.75" x14ac:dyDescent="0.25">
      <c r="A2" s="157" t="s">
        <v>197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</row>
    <row r="3" spans="1:12" ht="15.75" x14ac:dyDescent="0.25">
      <c r="A3" s="78" t="s">
        <v>198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12" ht="19.5" customHeight="1" x14ac:dyDescent="0.25">
      <c r="A4" s="79" t="s">
        <v>151</v>
      </c>
      <c r="C4" s="1"/>
    </row>
    <row r="5" spans="1:12" x14ac:dyDescent="0.25">
      <c r="C5" s="1"/>
    </row>
    <row r="6" spans="1:12" s="8" customFormat="1" x14ac:dyDescent="0.25">
      <c r="A6" s="4" t="s">
        <v>2</v>
      </c>
      <c r="B6" s="5"/>
      <c r="C6" s="5"/>
      <c r="D6" s="4" t="s">
        <v>3</v>
      </c>
      <c r="E6" s="5"/>
      <c r="F6" s="5"/>
      <c r="G6" s="6" t="s">
        <v>298</v>
      </c>
      <c r="H6" s="7" t="s">
        <v>4</v>
      </c>
      <c r="I6" s="7" t="s">
        <v>5</v>
      </c>
      <c r="J6" s="7" t="s">
        <v>6</v>
      </c>
      <c r="K6" s="7" t="s">
        <v>7</v>
      </c>
      <c r="L6" s="7" t="s">
        <v>199</v>
      </c>
    </row>
    <row r="7" spans="1:12" x14ac:dyDescent="0.25">
      <c r="A7" s="9" t="s">
        <v>9</v>
      </c>
      <c r="B7" s="10"/>
      <c r="C7" s="11"/>
      <c r="D7" s="12" t="s">
        <v>10</v>
      </c>
      <c r="E7" s="11"/>
      <c r="F7" s="11"/>
      <c r="G7" s="90"/>
      <c r="H7" s="10"/>
      <c r="I7" s="90"/>
      <c r="J7" s="90"/>
      <c r="K7" s="90"/>
      <c r="L7" s="12"/>
    </row>
    <row r="8" spans="1:12" x14ac:dyDescent="0.25">
      <c r="A8" s="9"/>
      <c r="B8" s="10" t="s">
        <v>11</v>
      </c>
      <c r="C8" s="11"/>
      <c r="D8" s="14"/>
      <c r="E8" s="10" t="s">
        <v>12</v>
      </c>
      <c r="F8" s="11"/>
      <c r="G8" s="128">
        <v>2001438.0899999999</v>
      </c>
      <c r="H8" s="122"/>
      <c r="I8" s="128">
        <v>1632626.2699999998</v>
      </c>
      <c r="J8" s="128">
        <v>368811.82</v>
      </c>
      <c r="K8" s="128"/>
      <c r="L8" s="129"/>
    </row>
    <row r="9" spans="1:12" x14ac:dyDescent="0.25">
      <c r="A9" s="9"/>
      <c r="B9" s="10"/>
      <c r="C9" s="11" t="s">
        <v>13</v>
      </c>
      <c r="D9" s="14"/>
      <c r="E9" s="11"/>
      <c r="F9" s="10" t="s">
        <v>14</v>
      </c>
      <c r="G9" s="130"/>
      <c r="H9" s="124"/>
      <c r="I9" s="130"/>
      <c r="J9" s="130"/>
      <c r="K9" s="128">
        <v>0</v>
      </c>
      <c r="L9" s="131"/>
    </row>
    <row r="10" spans="1:12" x14ac:dyDescent="0.25">
      <c r="A10" s="9"/>
      <c r="B10" s="10"/>
      <c r="C10" s="11" t="s">
        <v>16</v>
      </c>
      <c r="D10" s="14"/>
      <c r="E10" s="11"/>
      <c r="F10" s="10" t="s">
        <v>17</v>
      </c>
      <c r="G10" s="130">
        <v>11283.91</v>
      </c>
      <c r="H10" s="124" t="s">
        <v>15</v>
      </c>
      <c r="I10" s="130">
        <v>11283.91</v>
      </c>
      <c r="J10" s="130"/>
      <c r="K10" s="128">
        <v>11283.91</v>
      </c>
      <c r="L10" s="131"/>
    </row>
    <row r="11" spans="1:12" x14ac:dyDescent="0.25">
      <c r="A11" s="9"/>
      <c r="B11" s="10"/>
      <c r="C11" s="11" t="s">
        <v>18</v>
      </c>
      <c r="D11" s="14"/>
      <c r="E11" s="11"/>
      <c r="F11" s="10" t="s">
        <v>19</v>
      </c>
      <c r="G11" s="130">
        <v>803869.08</v>
      </c>
      <c r="H11" s="124" t="s">
        <v>15</v>
      </c>
      <c r="I11" s="130">
        <v>803869.08</v>
      </c>
      <c r="J11" s="130"/>
      <c r="K11" s="128">
        <v>803869.08</v>
      </c>
      <c r="L11" s="131"/>
    </row>
    <row r="12" spans="1:12" x14ac:dyDescent="0.25">
      <c r="A12" s="9"/>
      <c r="B12" s="10"/>
      <c r="C12" s="11" t="s">
        <v>20</v>
      </c>
      <c r="D12" s="14"/>
      <c r="E12" s="11"/>
      <c r="F12" s="10" t="s">
        <v>21</v>
      </c>
      <c r="G12" s="130">
        <v>19238.13</v>
      </c>
      <c r="H12" s="124" t="s">
        <v>15</v>
      </c>
      <c r="I12" s="130">
        <v>19238.13</v>
      </c>
      <c r="J12" s="130"/>
      <c r="K12" s="128">
        <v>19238.13</v>
      </c>
      <c r="L12" s="131"/>
    </row>
    <row r="13" spans="1:12" x14ac:dyDescent="0.25">
      <c r="A13" s="9"/>
      <c r="B13" s="10"/>
      <c r="C13" s="11" t="s">
        <v>22</v>
      </c>
      <c r="D13" s="14"/>
      <c r="E13" s="11"/>
      <c r="F13" s="10" t="s">
        <v>23</v>
      </c>
      <c r="G13" s="130">
        <v>754832.39</v>
      </c>
      <c r="H13" s="124" t="s">
        <v>15</v>
      </c>
      <c r="I13" s="130">
        <v>754832.39</v>
      </c>
      <c r="J13" s="130"/>
      <c r="K13" s="128">
        <v>754832.39</v>
      </c>
      <c r="L13" s="131"/>
    </row>
    <row r="14" spans="1:12" x14ac:dyDescent="0.25">
      <c r="A14" s="9"/>
      <c r="B14" s="10"/>
      <c r="C14" s="11" t="s">
        <v>25</v>
      </c>
      <c r="D14" s="14"/>
      <c r="E14" s="11"/>
      <c r="F14" s="10" t="s">
        <v>26</v>
      </c>
      <c r="G14" s="130"/>
      <c r="H14" s="124"/>
      <c r="I14" s="130"/>
      <c r="J14" s="130"/>
      <c r="K14" s="128">
        <v>0</v>
      </c>
      <c r="L14" s="131"/>
    </row>
    <row r="15" spans="1:12" x14ac:dyDescent="0.25">
      <c r="A15" s="9"/>
      <c r="B15" s="10"/>
      <c r="C15" s="11" t="s">
        <v>27</v>
      </c>
      <c r="D15" s="14"/>
      <c r="E15" s="11"/>
      <c r="F15" s="10" t="s">
        <v>28</v>
      </c>
      <c r="G15" s="130">
        <v>24135.16</v>
      </c>
      <c r="H15" s="124" t="s">
        <v>15</v>
      </c>
      <c r="I15" s="130">
        <v>24135.16</v>
      </c>
      <c r="J15" s="130"/>
      <c r="K15" s="128">
        <v>24135.16</v>
      </c>
      <c r="L15" s="131"/>
    </row>
    <row r="16" spans="1:12" x14ac:dyDescent="0.25">
      <c r="A16" s="9"/>
      <c r="B16" s="10"/>
      <c r="C16" s="11" t="s">
        <v>29</v>
      </c>
      <c r="D16" s="14"/>
      <c r="E16" s="11"/>
      <c r="F16" s="10" t="s">
        <v>30</v>
      </c>
      <c r="G16" s="130"/>
      <c r="H16" s="124"/>
      <c r="I16" s="130"/>
      <c r="J16" s="130"/>
      <c r="K16" s="128">
        <v>0</v>
      </c>
      <c r="L16" s="131"/>
    </row>
    <row r="17" spans="1:12" x14ac:dyDescent="0.25">
      <c r="A17" s="9"/>
      <c r="B17" s="10"/>
      <c r="C17" s="11" t="s">
        <v>31</v>
      </c>
      <c r="D17" s="14"/>
      <c r="E17" s="11"/>
      <c r="F17" s="10" t="s">
        <v>32</v>
      </c>
      <c r="G17" s="116">
        <v>20851.37</v>
      </c>
      <c r="H17" s="124" t="s">
        <v>24</v>
      </c>
      <c r="I17" s="130"/>
      <c r="J17" s="130">
        <v>20851.37</v>
      </c>
      <c r="K17" s="128">
        <v>20851.37</v>
      </c>
      <c r="L17" s="134"/>
    </row>
    <row r="18" spans="1:12" x14ac:dyDescent="0.25">
      <c r="A18" s="9"/>
      <c r="B18" s="10"/>
      <c r="C18" s="11" t="s">
        <v>33</v>
      </c>
      <c r="D18" s="14"/>
      <c r="E18" s="11"/>
      <c r="F18" s="10" t="s">
        <v>34</v>
      </c>
      <c r="G18" s="130">
        <v>347960.45</v>
      </c>
      <c r="H18" s="124" t="s">
        <v>24</v>
      </c>
      <c r="I18" s="130"/>
      <c r="J18" s="130">
        <v>347960.45</v>
      </c>
      <c r="K18" s="128">
        <v>347960.45</v>
      </c>
      <c r="L18" s="131"/>
    </row>
    <row r="19" spans="1:12" x14ac:dyDescent="0.25">
      <c r="A19" s="9"/>
      <c r="B19" s="10"/>
      <c r="C19" s="11" t="s">
        <v>35</v>
      </c>
      <c r="D19" s="14"/>
      <c r="E19" s="11"/>
      <c r="F19" s="10" t="s">
        <v>36</v>
      </c>
      <c r="G19" s="132"/>
      <c r="H19" s="124"/>
      <c r="I19" s="132"/>
      <c r="J19" s="132"/>
      <c r="K19" s="128">
        <v>0</v>
      </c>
      <c r="L19" s="131"/>
    </row>
    <row r="20" spans="1:12" x14ac:dyDescent="0.25">
      <c r="A20" s="9"/>
      <c r="B20" s="10"/>
      <c r="C20" s="11" t="s">
        <v>37</v>
      </c>
      <c r="D20" s="14"/>
      <c r="E20" s="11"/>
      <c r="F20" s="10" t="s">
        <v>38</v>
      </c>
      <c r="G20" s="130">
        <v>18992.95</v>
      </c>
      <c r="H20" s="124" t="s">
        <v>15</v>
      </c>
      <c r="I20" s="130">
        <v>18992.95</v>
      </c>
      <c r="J20" s="130"/>
      <c r="K20" s="128">
        <v>18992.95</v>
      </c>
      <c r="L20" s="131"/>
    </row>
    <row r="21" spans="1:12" x14ac:dyDescent="0.25">
      <c r="A21" s="9"/>
      <c r="B21" s="10"/>
      <c r="C21" s="11" t="s">
        <v>39</v>
      </c>
      <c r="D21" s="14"/>
      <c r="E21" s="11"/>
      <c r="F21" s="10" t="s">
        <v>40</v>
      </c>
      <c r="G21" s="130"/>
      <c r="H21" s="124"/>
      <c r="I21" s="130"/>
      <c r="J21" s="130"/>
      <c r="K21" s="128">
        <v>0</v>
      </c>
      <c r="L21" s="131"/>
    </row>
    <row r="22" spans="1:12" x14ac:dyDescent="0.25">
      <c r="A22" s="9"/>
      <c r="B22" s="10"/>
      <c r="C22" s="11" t="s">
        <v>41</v>
      </c>
      <c r="D22" s="14"/>
      <c r="E22" s="11"/>
      <c r="F22" s="10" t="s">
        <v>42</v>
      </c>
      <c r="G22" s="130"/>
      <c r="H22" s="124"/>
      <c r="I22" s="130"/>
      <c r="J22" s="130"/>
      <c r="K22" s="128">
        <v>0</v>
      </c>
      <c r="L22" s="131"/>
    </row>
    <row r="23" spans="1:12" x14ac:dyDescent="0.25">
      <c r="A23" s="9"/>
      <c r="B23" s="10"/>
      <c r="C23" s="11" t="s">
        <v>43</v>
      </c>
      <c r="D23" s="14"/>
      <c r="E23" s="11"/>
      <c r="F23" s="10" t="s">
        <v>44</v>
      </c>
      <c r="G23" s="130"/>
      <c r="H23" s="124"/>
      <c r="I23" s="130"/>
      <c r="J23" s="130"/>
      <c r="K23" s="128">
        <v>0</v>
      </c>
      <c r="L23" s="131"/>
    </row>
    <row r="24" spans="1:12" x14ac:dyDescent="0.25">
      <c r="A24" s="20"/>
      <c r="B24" s="20"/>
      <c r="C24" s="21" t="s">
        <v>45</v>
      </c>
      <c r="D24" s="14"/>
      <c r="E24" s="21"/>
      <c r="F24" s="10" t="s">
        <v>46</v>
      </c>
      <c r="G24" s="133">
        <v>274.64999999999998</v>
      </c>
      <c r="H24" s="124" t="s">
        <v>15</v>
      </c>
      <c r="I24" s="133">
        <v>274.64999999999998</v>
      </c>
      <c r="J24" s="133"/>
      <c r="K24" s="128">
        <v>274.64999999999998</v>
      </c>
      <c r="L24" s="131"/>
    </row>
    <row r="25" spans="1:12" x14ac:dyDescent="0.25">
      <c r="A25" s="9"/>
      <c r="B25" s="10" t="s">
        <v>47</v>
      </c>
      <c r="C25" s="11"/>
      <c r="D25" s="14"/>
      <c r="E25" s="10" t="s">
        <v>48</v>
      </c>
      <c r="F25" s="11"/>
      <c r="G25" s="128">
        <v>2178464.3600000003</v>
      </c>
      <c r="H25" s="122"/>
      <c r="I25" s="128">
        <v>1655272.7799999998</v>
      </c>
      <c r="J25" s="128">
        <v>523191.57999999996</v>
      </c>
      <c r="K25" s="128"/>
      <c r="L25" s="129"/>
    </row>
    <row r="26" spans="1:12" x14ac:dyDescent="0.25">
      <c r="A26" s="9"/>
      <c r="B26" s="10"/>
      <c r="C26" s="11" t="s">
        <v>49</v>
      </c>
      <c r="D26" s="14"/>
      <c r="E26" s="11"/>
      <c r="F26" s="10" t="s">
        <v>50</v>
      </c>
      <c r="G26" s="130">
        <v>0</v>
      </c>
      <c r="H26" s="124"/>
      <c r="I26" s="130"/>
      <c r="J26" s="130"/>
      <c r="K26" s="128">
        <v>0</v>
      </c>
      <c r="L26" s="134"/>
    </row>
    <row r="27" spans="1:12" x14ac:dyDescent="0.25">
      <c r="A27" s="9"/>
      <c r="B27" s="10"/>
      <c r="C27" s="11" t="s">
        <v>51</v>
      </c>
      <c r="D27" s="14"/>
      <c r="E27" s="11"/>
      <c r="F27" s="10" t="s">
        <v>52</v>
      </c>
      <c r="G27" s="130">
        <v>253623.34</v>
      </c>
      <c r="H27" s="124" t="s">
        <v>15</v>
      </c>
      <c r="I27" s="130">
        <v>253623.34</v>
      </c>
      <c r="J27" s="130"/>
      <c r="K27" s="128">
        <v>253623.34</v>
      </c>
      <c r="L27" s="134"/>
    </row>
    <row r="28" spans="1:12" x14ac:dyDescent="0.25">
      <c r="A28" s="9"/>
      <c r="B28" s="10"/>
      <c r="C28" s="11" t="s">
        <v>53</v>
      </c>
      <c r="D28" s="14"/>
      <c r="E28" s="11"/>
      <c r="F28" s="10" t="s">
        <v>54</v>
      </c>
      <c r="G28" s="130"/>
      <c r="H28" s="124"/>
      <c r="I28" s="130"/>
      <c r="J28" s="130"/>
      <c r="K28" s="128">
        <v>0</v>
      </c>
      <c r="L28" s="131"/>
    </row>
    <row r="29" spans="1:12" x14ac:dyDescent="0.25">
      <c r="A29" s="9"/>
      <c r="B29" s="10"/>
      <c r="C29" s="11" t="s">
        <v>55</v>
      </c>
      <c r="D29" s="14"/>
      <c r="E29" s="11"/>
      <c r="F29" s="10" t="s">
        <v>56</v>
      </c>
      <c r="G29" s="130">
        <v>93514.99</v>
      </c>
      <c r="H29" s="124" t="s">
        <v>15</v>
      </c>
      <c r="I29" s="130">
        <v>93514.99</v>
      </c>
      <c r="J29" s="130"/>
      <c r="K29" s="128">
        <v>93514.99</v>
      </c>
      <c r="L29" s="131"/>
    </row>
    <row r="30" spans="1:12" x14ac:dyDescent="0.25">
      <c r="A30" s="9"/>
      <c r="B30" s="10"/>
      <c r="C30" s="11" t="s">
        <v>57</v>
      </c>
      <c r="D30" s="14"/>
      <c r="E30" s="11"/>
      <c r="F30" s="10" t="s">
        <v>58</v>
      </c>
      <c r="G30" s="130"/>
      <c r="H30" s="124"/>
      <c r="I30" s="130"/>
      <c r="J30" s="130"/>
      <c r="K30" s="128">
        <v>0</v>
      </c>
      <c r="L30" s="131"/>
    </row>
    <row r="31" spans="1:12" x14ac:dyDescent="0.25">
      <c r="A31" s="9"/>
      <c r="B31" s="10"/>
      <c r="C31" s="11" t="s">
        <v>60</v>
      </c>
      <c r="D31" s="14"/>
      <c r="E31" s="11"/>
      <c r="F31" s="10" t="s">
        <v>61</v>
      </c>
      <c r="G31" s="130">
        <v>363944.81</v>
      </c>
      <c r="H31" s="124" t="s">
        <v>15</v>
      </c>
      <c r="I31" s="130">
        <v>363944.81</v>
      </c>
      <c r="J31" s="130"/>
      <c r="K31" s="128">
        <v>363944.81</v>
      </c>
      <c r="L31" s="131"/>
    </row>
    <row r="32" spans="1:12" x14ac:dyDescent="0.25">
      <c r="A32" s="9"/>
      <c r="B32" s="10"/>
      <c r="C32" s="11" t="s">
        <v>62</v>
      </c>
      <c r="D32" s="14"/>
      <c r="E32" s="11"/>
      <c r="F32" s="10" t="s">
        <v>63</v>
      </c>
      <c r="G32" s="130">
        <v>394262.66</v>
      </c>
      <c r="H32" s="124" t="s">
        <v>59</v>
      </c>
      <c r="I32" s="130">
        <v>71964.460000000006</v>
      </c>
      <c r="J32" s="130">
        <v>322298.19999999995</v>
      </c>
      <c r="K32" s="128">
        <v>394262.66</v>
      </c>
      <c r="L32" s="134" t="s">
        <v>224</v>
      </c>
    </row>
    <row r="33" spans="1:12" x14ac:dyDescent="0.25">
      <c r="A33" s="10"/>
      <c r="B33" s="10"/>
      <c r="C33" s="11" t="s">
        <v>64</v>
      </c>
      <c r="D33" s="10"/>
      <c r="E33" s="11"/>
      <c r="F33" s="10" t="s">
        <v>65</v>
      </c>
      <c r="G33" s="130"/>
      <c r="H33" s="124"/>
      <c r="I33" s="130"/>
      <c r="J33" s="130"/>
      <c r="K33" s="128">
        <v>0</v>
      </c>
      <c r="L33" s="131"/>
    </row>
    <row r="34" spans="1:12" x14ac:dyDescent="0.25">
      <c r="A34" s="10"/>
      <c r="B34" s="10"/>
      <c r="C34" s="11" t="s">
        <v>66</v>
      </c>
      <c r="D34" s="10"/>
      <c r="E34" s="10"/>
      <c r="F34" s="10" t="s">
        <v>67</v>
      </c>
      <c r="G34" s="130">
        <v>179213.11</v>
      </c>
      <c r="H34" s="124" t="s">
        <v>15</v>
      </c>
      <c r="I34" s="130">
        <v>179213.11</v>
      </c>
      <c r="J34" s="130"/>
      <c r="K34" s="128">
        <v>179213.11</v>
      </c>
      <c r="L34" s="131"/>
    </row>
    <row r="35" spans="1:12" x14ac:dyDescent="0.25">
      <c r="A35" s="10"/>
      <c r="B35" s="10"/>
      <c r="C35" s="11" t="s">
        <v>68</v>
      </c>
      <c r="D35" s="10"/>
      <c r="E35" s="11"/>
      <c r="F35" s="10" t="s">
        <v>69</v>
      </c>
      <c r="G35" s="130">
        <v>893905.45</v>
      </c>
      <c r="H35" s="124" t="s">
        <v>59</v>
      </c>
      <c r="I35" s="130">
        <v>693012.07</v>
      </c>
      <c r="J35" s="130">
        <v>200893.38</v>
      </c>
      <c r="K35" s="128">
        <v>893905.45</v>
      </c>
      <c r="L35" s="134" t="s">
        <v>210</v>
      </c>
    </row>
    <row r="36" spans="1:12" x14ac:dyDescent="0.25">
      <c r="A36" s="10"/>
      <c r="B36" s="10"/>
      <c r="C36" s="11" t="s">
        <v>70</v>
      </c>
      <c r="D36" s="10"/>
      <c r="E36" s="10"/>
      <c r="F36" s="10" t="s">
        <v>71</v>
      </c>
      <c r="G36" s="130">
        <v>0</v>
      </c>
      <c r="H36" s="124"/>
      <c r="I36" s="130"/>
      <c r="J36" s="130"/>
      <c r="K36" s="128">
        <v>0</v>
      </c>
      <c r="L36" s="131"/>
    </row>
    <row r="37" spans="1:12" x14ac:dyDescent="0.25">
      <c r="A37" s="10"/>
      <c r="B37" s="10"/>
      <c r="C37" s="11" t="s">
        <v>72</v>
      </c>
      <c r="D37" s="10"/>
      <c r="E37" s="23"/>
      <c r="F37" s="10" t="s">
        <v>73</v>
      </c>
      <c r="G37" s="130"/>
      <c r="H37" s="124"/>
      <c r="I37" s="130"/>
      <c r="J37" s="130"/>
      <c r="K37" s="128">
        <v>0</v>
      </c>
      <c r="L37" s="131"/>
    </row>
    <row r="38" spans="1:12" x14ac:dyDescent="0.25">
      <c r="A38" s="10"/>
      <c r="B38" s="10"/>
      <c r="C38" s="11" t="s">
        <v>74</v>
      </c>
      <c r="D38" s="10"/>
      <c r="E38" s="10"/>
      <c r="F38" s="10" t="s">
        <v>75</v>
      </c>
      <c r="G38" s="130"/>
      <c r="H38" s="124"/>
      <c r="I38" s="130"/>
      <c r="J38" s="130"/>
      <c r="K38" s="128">
        <v>0</v>
      </c>
      <c r="L38" s="131"/>
    </row>
    <row r="39" spans="1:12" x14ac:dyDescent="0.25">
      <c r="A39" s="10"/>
      <c r="B39" s="10"/>
      <c r="C39" s="11" t="s">
        <v>76</v>
      </c>
      <c r="D39" s="10"/>
      <c r="E39" s="10"/>
      <c r="F39" s="10" t="s">
        <v>77</v>
      </c>
      <c r="G39" s="130"/>
      <c r="H39" s="124"/>
      <c r="I39" s="130"/>
      <c r="J39" s="130"/>
      <c r="K39" s="128">
        <v>0</v>
      </c>
      <c r="L39" s="131"/>
    </row>
    <row r="40" spans="1:12" x14ac:dyDescent="0.25">
      <c r="A40" s="10"/>
      <c r="B40" s="10"/>
      <c r="C40" s="11" t="s">
        <v>78</v>
      </c>
      <c r="D40" s="10"/>
      <c r="E40" s="10"/>
      <c r="F40" s="10" t="s">
        <v>79</v>
      </c>
      <c r="G40" s="130"/>
      <c r="H40" s="124"/>
      <c r="I40" s="130"/>
      <c r="J40" s="130"/>
      <c r="K40" s="128">
        <v>0</v>
      </c>
      <c r="L40" s="131"/>
    </row>
    <row r="41" spans="1:12" x14ac:dyDescent="0.25">
      <c r="A41" s="10"/>
      <c r="B41" s="10"/>
      <c r="C41" s="11" t="s">
        <v>80</v>
      </c>
      <c r="D41" s="10"/>
      <c r="E41" s="10"/>
      <c r="F41" s="10" t="s">
        <v>81</v>
      </c>
      <c r="G41" s="130"/>
      <c r="H41" s="124"/>
      <c r="I41" s="130"/>
      <c r="J41" s="130"/>
      <c r="K41" s="128">
        <v>0</v>
      </c>
      <c r="L41" s="131"/>
    </row>
    <row r="42" spans="1:12" x14ac:dyDescent="0.25">
      <c r="A42" s="10"/>
      <c r="B42" s="10" t="s">
        <v>82</v>
      </c>
      <c r="C42" s="11"/>
      <c r="D42" s="10"/>
      <c r="E42" s="10" t="s">
        <v>83</v>
      </c>
      <c r="F42" s="10"/>
      <c r="G42" s="128">
        <v>8371614.6099999985</v>
      </c>
      <c r="H42" s="122"/>
      <c r="I42" s="128">
        <v>2950007.3800000004</v>
      </c>
      <c r="J42" s="128">
        <v>5421607.2299999995</v>
      </c>
      <c r="K42" s="128"/>
      <c r="L42" s="129"/>
    </row>
    <row r="43" spans="1:12" x14ac:dyDescent="0.25">
      <c r="A43" s="10"/>
      <c r="B43" s="10"/>
      <c r="C43" s="11" t="s">
        <v>84</v>
      </c>
      <c r="D43" s="10"/>
      <c r="E43" s="10"/>
      <c r="F43" s="10" t="s">
        <v>85</v>
      </c>
      <c r="G43" s="130">
        <v>2409398</v>
      </c>
      <c r="H43" s="124" t="s">
        <v>24</v>
      </c>
      <c r="I43" s="130"/>
      <c r="J43" s="130">
        <v>2409398</v>
      </c>
      <c r="K43" s="128">
        <v>2409398</v>
      </c>
      <c r="L43" s="134"/>
    </row>
    <row r="44" spans="1:12" x14ac:dyDescent="0.25">
      <c r="A44" s="10"/>
      <c r="B44" s="10"/>
      <c r="C44" s="11" t="s">
        <v>86</v>
      </c>
      <c r="D44" s="10"/>
      <c r="E44" s="10"/>
      <c r="F44" s="10" t="s">
        <v>87</v>
      </c>
      <c r="G44" s="116">
        <v>1029890.72</v>
      </c>
      <c r="H44" s="124" t="s">
        <v>24</v>
      </c>
      <c r="I44" s="130"/>
      <c r="J44" s="130">
        <v>1029890.72</v>
      </c>
      <c r="K44" s="128">
        <v>1029890.72</v>
      </c>
      <c r="L44" s="134"/>
    </row>
    <row r="45" spans="1:12" x14ac:dyDescent="0.25">
      <c r="A45" s="10"/>
      <c r="B45" s="10"/>
      <c r="C45" s="11" t="s">
        <v>88</v>
      </c>
      <c r="D45" s="10"/>
      <c r="E45" s="10"/>
      <c r="F45" s="10" t="s">
        <v>89</v>
      </c>
      <c r="G45" s="130">
        <v>820663.88</v>
      </c>
      <c r="H45" s="124" t="s">
        <v>15</v>
      </c>
      <c r="I45" s="130">
        <v>820663.88</v>
      </c>
      <c r="J45" s="130"/>
      <c r="K45" s="128">
        <v>820663.88</v>
      </c>
      <c r="L45" s="131"/>
    </row>
    <row r="46" spans="1:12" x14ac:dyDescent="0.25">
      <c r="A46" s="10"/>
      <c r="B46" s="10"/>
      <c r="C46" s="11" t="s">
        <v>90</v>
      </c>
      <c r="D46" s="10"/>
      <c r="E46" s="10"/>
      <c r="F46" s="10" t="s">
        <v>91</v>
      </c>
      <c r="G46" s="130">
        <v>1617343.41</v>
      </c>
      <c r="H46" s="124" t="s">
        <v>24</v>
      </c>
      <c r="I46" s="130"/>
      <c r="J46" s="130">
        <v>1617343.41</v>
      </c>
      <c r="K46" s="128">
        <v>1617343.41</v>
      </c>
      <c r="L46" s="134"/>
    </row>
    <row r="47" spans="1:12" x14ac:dyDescent="0.25">
      <c r="A47" s="10"/>
      <c r="B47" s="10"/>
      <c r="C47" s="11" t="s">
        <v>92</v>
      </c>
      <c r="D47" s="10"/>
      <c r="E47" s="10"/>
      <c r="F47" s="10" t="s">
        <v>93</v>
      </c>
      <c r="G47" s="130">
        <v>821253.07</v>
      </c>
      <c r="H47" s="124" t="s">
        <v>15</v>
      </c>
      <c r="I47" s="130">
        <v>821253.07</v>
      </c>
      <c r="J47" s="130"/>
      <c r="K47" s="128">
        <v>821253.07</v>
      </c>
      <c r="L47" s="134"/>
    </row>
    <row r="48" spans="1:12" x14ac:dyDescent="0.25">
      <c r="A48" s="10"/>
      <c r="B48" s="10"/>
      <c r="C48" s="11" t="s">
        <v>94</v>
      </c>
      <c r="D48" s="10"/>
      <c r="E48" s="10"/>
      <c r="F48" s="10" t="s">
        <v>95</v>
      </c>
      <c r="G48" s="130"/>
      <c r="H48" s="124"/>
      <c r="I48" s="130"/>
      <c r="J48" s="130"/>
      <c r="K48" s="128">
        <v>0</v>
      </c>
      <c r="L48" s="131"/>
    </row>
    <row r="49" spans="1:12" x14ac:dyDescent="0.25">
      <c r="A49" s="10"/>
      <c r="B49" s="10"/>
      <c r="C49" s="11" t="s">
        <v>96</v>
      </c>
      <c r="D49" s="10"/>
      <c r="E49" s="10"/>
      <c r="F49" s="10" t="s">
        <v>97</v>
      </c>
      <c r="G49" s="130">
        <v>294413.02</v>
      </c>
      <c r="H49" s="124" t="s">
        <v>15</v>
      </c>
      <c r="I49" s="130">
        <v>294413.02</v>
      </c>
      <c r="J49" s="130"/>
      <c r="K49" s="128">
        <v>294413.02</v>
      </c>
      <c r="L49" s="131"/>
    </row>
    <row r="50" spans="1:12" x14ac:dyDescent="0.25">
      <c r="A50" s="10"/>
      <c r="B50" s="10"/>
      <c r="C50" s="11" t="s">
        <v>98</v>
      </c>
      <c r="D50" s="10"/>
      <c r="E50" s="10"/>
      <c r="F50" s="10" t="s">
        <v>99</v>
      </c>
      <c r="G50" s="116">
        <v>211989.55</v>
      </c>
      <c r="H50" s="124" t="s">
        <v>15</v>
      </c>
      <c r="I50" s="130">
        <v>211989.55</v>
      </c>
      <c r="J50" s="130"/>
      <c r="K50" s="128">
        <v>211989.55</v>
      </c>
      <c r="L50" s="131"/>
    </row>
    <row r="51" spans="1:12" x14ac:dyDescent="0.25">
      <c r="A51" s="10"/>
      <c r="B51" s="10"/>
      <c r="C51" s="11" t="s">
        <v>100</v>
      </c>
      <c r="D51" s="10"/>
      <c r="E51" s="10"/>
      <c r="F51" s="10" t="s">
        <v>101</v>
      </c>
      <c r="G51" s="130"/>
      <c r="H51" s="124"/>
      <c r="I51" s="130"/>
      <c r="J51" s="130"/>
      <c r="K51" s="128">
        <v>0</v>
      </c>
      <c r="L51" s="131"/>
    </row>
    <row r="52" spans="1:12" x14ac:dyDescent="0.25">
      <c r="A52" s="10"/>
      <c r="B52" s="10"/>
      <c r="C52" s="11" t="s">
        <v>102</v>
      </c>
      <c r="D52" s="10"/>
      <c r="E52" s="10"/>
      <c r="F52" s="10" t="s">
        <v>103</v>
      </c>
      <c r="G52" s="130"/>
      <c r="H52" s="124"/>
      <c r="I52" s="130"/>
      <c r="J52" s="130"/>
      <c r="K52" s="128">
        <v>0</v>
      </c>
      <c r="L52" s="131"/>
    </row>
    <row r="53" spans="1:12" x14ac:dyDescent="0.25">
      <c r="A53" s="10"/>
      <c r="B53" s="10"/>
      <c r="C53" s="11" t="s">
        <v>104</v>
      </c>
      <c r="D53" s="10"/>
      <c r="E53" s="10"/>
      <c r="F53" s="10" t="s">
        <v>105</v>
      </c>
      <c r="G53" s="130">
        <v>152269.21</v>
      </c>
      <c r="H53" s="124" t="s">
        <v>15</v>
      </c>
      <c r="I53" s="130">
        <v>152269.21</v>
      </c>
      <c r="J53" s="130"/>
      <c r="K53" s="128">
        <v>152269.21</v>
      </c>
      <c r="L53" s="131"/>
    </row>
    <row r="54" spans="1:12" x14ac:dyDescent="0.25">
      <c r="A54" s="10"/>
      <c r="B54" s="10"/>
      <c r="C54" s="11" t="s">
        <v>106</v>
      </c>
      <c r="D54" s="10"/>
      <c r="E54" s="10"/>
      <c r="F54" s="10" t="s">
        <v>107</v>
      </c>
      <c r="G54" s="130">
        <v>229249.26</v>
      </c>
      <c r="H54" s="124" t="s">
        <v>15</v>
      </c>
      <c r="I54" s="130">
        <v>229249.26</v>
      </c>
      <c r="J54" s="130"/>
      <c r="K54" s="128">
        <v>229249.26</v>
      </c>
      <c r="L54" s="131"/>
    </row>
    <row r="55" spans="1:12" x14ac:dyDescent="0.25">
      <c r="A55" s="10"/>
      <c r="B55" s="10"/>
      <c r="C55" s="11" t="s">
        <v>108</v>
      </c>
      <c r="D55" s="10"/>
      <c r="E55" s="10"/>
      <c r="F55" s="10" t="s">
        <v>109</v>
      </c>
      <c r="G55" s="130"/>
      <c r="H55" s="124"/>
      <c r="I55" s="130"/>
      <c r="J55" s="130"/>
      <c r="K55" s="128">
        <v>0</v>
      </c>
      <c r="L55" s="131"/>
    </row>
    <row r="56" spans="1:12" x14ac:dyDescent="0.25">
      <c r="A56" s="10"/>
      <c r="B56" s="10"/>
      <c r="C56" s="11" t="s">
        <v>110</v>
      </c>
      <c r="D56" s="10"/>
      <c r="E56" s="10"/>
      <c r="F56" s="10" t="s">
        <v>111</v>
      </c>
      <c r="G56" s="130">
        <v>420169.38999999996</v>
      </c>
      <c r="H56" s="124" t="s">
        <v>15</v>
      </c>
      <c r="I56" s="130">
        <v>420169.38999999996</v>
      </c>
      <c r="J56" s="130"/>
      <c r="K56" s="128">
        <v>420169.38999999996</v>
      </c>
      <c r="L56" s="131"/>
    </row>
    <row r="57" spans="1:12" x14ac:dyDescent="0.25">
      <c r="A57" s="10"/>
      <c r="B57" s="10"/>
      <c r="C57" s="11" t="s">
        <v>112</v>
      </c>
      <c r="D57" s="10"/>
      <c r="E57" s="10"/>
      <c r="F57" s="10" t="s">
        <v>113</v>
      </c>
      <c r="G57" s="130">
        <v>153752.47</v>
      </c>
      <c r="H57" s="124" t="s">
        <v>24</v>
      </c>
      <c r="I57" s="130"/>
      <c r="J57" s="130">
        <v>153752.47</v>
      </c>
      <c r="K57" s="128">
        <v>153752.47</v>
      </c>
      <c r="L57" s="131"/>
    </row>
    <row r="58" spans="1:12" x14ac:dyDescent="0.25">
      <c r="A58" s="10"/>
      <c r="B58" s="10"/>
      <c r="C58" s="11" t="s">
        <v>114</v>
      </c>
      <c r="D58" s="10"/>
      <c r="E58" s="10"/>
      <c r="F58" s="10" t="s">
        <v>115</v>
      </c>
      <c r="G58" s="130"/>
      <c r="H58" s="124"/>
      <c r="I58" s="130"/>
      <c r="J58" s="130"/>
      <c r="K58" s="128">
        <v>0</v>
      </c>
      <c r="L58" s="131"/>
    </row>
    <row r="59" spans="1:12" x14ac:dyDescent="0.25">
      <c r="A59" s="10"/>
      <c r="B59" s="10"/>
      <c r="C59" s="11" t="s">
        <v>116</v>
      </c>
      <c r="D59" s="10"/>
      <c r="E59" s="10"/>
      <c r="F59" s="10" t="s">
        <v>117</v>
      </c>
      <c r="G59" s="130"/>
      <c r="H59" s="124"/>
      <c r="I59" s="130"/>
      <c r="J59" s="130"/>
      <c r="K59" s="128">
        <v>0</v>
      </c>
      <c r="L59" s="134"/>
    </row>
    <row r="60" spans="1:12" x14ac:dyDescent="0.25">
      <c r="A60" s="10"/>
      <c r="B60" s="10"/>
      <c r="C60" s="11" t="s">
        <v>118</v>
      </c>
      <c r="D60" s="10"/>
      <c r="E60" s="10"/>
      <c r="F60" s="10" t="s">
        <v>119</v>
      </c>
      <c r="G60" s="130"/>
      <c r="H60" s="124"/>
      <c r="I60" s="130"/>
      <c r="J60" s="130"/>
      <c r="K60" s="128">
        <v>0</v>
      </c>
      <c r="L60" s="131"/>
    </row>
    <row r="61" spans="1:12" x14ac:dyDescent="0.25">
      <c r="A61" s="10"/>
      <c r="B61" s="10"/>
      <c r="C61" s="11" t="s">
        <v>120</v>
      </c>
      <c r="D61" s="10"/>
      <c r="E61" s="10"/>
      <c r="F61" s="10" t="s">
        <v>121</v>
      </c>
      <c r="G61" s="130">
        <v>108016.18</v>
      </c>
      <c r="H61" s="124" t="s">
        <v>24</v>
      </c>
      <c r="I61" s="130"/>
      <c r="J61" s="130">
        <v>108016.18</v>
      </c>
      <c r="K61" s="128">
        <v>108016.18</v>
      </c>
      <c r="L61" s="131"/>
    </row>
    <row r="62" spans="1:12" x14ac:dyDescent="0.25">
      <c r="A62" s="10"/>
      <c r="B62" s="10"/>
      <c r="C62" s="11" t="s">
        <v>122</v>
      </c>
      <c r="D62" s="10"/>
      <c r="E62" s="10"/>
      <c r="F62" s="10" t="s">
        <v>123</v>
      </c>
      <c r="G62" s="130">
        <v>16492.78</v>
      </c>
      <c r="H62" s="124" t="s">
        <v>24</v>
      </c>
      <c r="I62" s="130"/>
      <c r="J62" s="130">
        <v>16492.78</v>
      </c>
      <c r="K62" s="128">
        <v>16492.78</v>
      </c>
      <c r="L62" s="134"/>
    </row>
    <row r="63" spans="1:12" x14ac:dyDescent="0.25">
      <c r="A63" s="10"/>
      <c r="B63" s="10"/>
      <c r="C63" s="11" t="s">
        <v>124</v>
      </c>
      <c r="D63" s="10"/>
      <c r="E63" s="10"/>
      <c r="F63" s="10" t="s">
        <v>125</v>
      </c>
      <c r="G63" s="130">
        <v>86713.67</v>
      </c>
      <c r="H63" s="124" t="s">
        <v>24</v>
      </c>
      <c r="I63" s="130"/>
      <c r="J63" s="130">
        <v>86713.67</v>
      </c>
      <c r="K63" s="128">
        <v>86713.67</v>
      </c>
      <c r="L63" s="131"/>
    </row>
    <row r="64" spans="1:12" hidden="1" x14ac:dyDescent="0.25">
      <c r="A64" s="10"/>
      <c r="B64" s="10" t="s">
        <v>126</v>
      </c>
      <c r="C64" s="11"/>
      <c r="D64" s="10"/>
      <c r="E64" s="10" t="s">
        <v>127</v>
      </c>
      <c r="F64" s="10"/>
      <c r="G64" s="128"/>
      <c r="H64" s="122"/>
      <c r="I64" s="128"/>
      <c r="J64" s="128"/>
      <c r="K64" s="128"/>
      <c r="L64" s="129"/>
    </row>
    <row r="65" spans="1:12" hidden="1" x14ac:dyDescent="0.25">
      <c r="A65" s="10"/>
      <c r="B65" s="10" t="s">
        <v>128</v>
      </c>
      <c r="C65" s="11"/>
      <c r="D65" s="10"/>
      <c r="E65" s="10" t="s">
        <v>127</v>
      </c>
      <c r="F65" s="10"/>
      <c r="G65" s="128"/>
      <c r="H65" s="122"/>
      <c r="I65" s="128"/>
      <c r="J65" s="128"/>
      <c r="K65" s="128"/>
      <c r="L65" s="129"/>
    </row>
    <row r="66" spans="1:12" x14ac:dyDescent="0.25">
      <c r="A66" s="10"/>
      <c r="B66" s="10" t="s">
        <v>129</v>
      </c>
      <c r="C66" s="11"/>
      <c r="D66" s="10"/>
      <c r="E66" s="10" t="s">
        <v>130</v>
      </c>
      <c r="F66" s="10"/>
      <c r="G66" s="128">
        <v>0</v>
      </c>
      <c r="H66" s="122"/>
      <c r="I66" s="128">
        <v>0</v>
      </c>
      <c r="J66" s="128">
        <v>0</v>
      </c>
      <c r="K66" s="128"/>
      <c r="L66" s="129"/>
    </row>
    <row r="67" spans="1:12" x14ac:dyDescent="0.25">
      <c r="A67" s="10"/>
      <c r="B67" s="10"/>
      <c r="C67" s="11" t="s">
        <v>131</v>
      </c>
      <c r="D67" s="10"/>
      <c r="E67" s="10"/>
      <c r="F67" s="10" t="s">
        <v>132</v>
      </c>
      <c r="G67" s="130"/>
      <c r="H67" s="124"/>
      <c r="I67" s="130"/>
      <c r="J67" s="130"/>
      <c r="K67" s="128">
        <v>0</v>
      </c>
      <c r="L67" s="131"/>
    </row>
    <row r="68" spans="1:12" x14ac:dyDescent="0.25">
      <c r="A68" s="10"/>
      <c r="B68" s="10"/>
      <c r="C68" s="11" t="s">
        <v>133</v>
      </c>
      <c r="D68" s="10"/>
      <c r="E68" s="10"/>
      <c r="F68" s="10" t="s">
        <v>134</v>
      </c>
      <c r="G68" s="130"/>
      <c r="H68" s="124"/>
      <c r="I68" s="130"/>
      <c r="J68" s="130"/>
      <c r="K68" s="128">
        <v>0</v>
      </c>
      <c r="L68" s="131"/>
    </row>
    <row r="69" spans="1:12" x14ac:dyDescent="0.25">
      <c r="A69" s="10"/>
      <c r="B69" s="10"/>
      <c r="C69" s="11" t="s">
        <v>135</v>
      </c>
      <c r="D69" s="10"/>
      <c r="E69" s="10"/>
      <c r="F69" s="10" t="s">
        <v>136</v>
      </c>
      <c r="G69" s="130"/>
      <c r="H69" s="124"/>
      <c r="I69" s="130"/>
      <c r="J69" s="130"/>
      <c r="K69" s="128">
        <v>0</v>
      </c>
      <c r="L69" s="131"/>
    </row>
    <row r="70" spans="1:12" x14ac:dyDescent="0.25">
      <c r="A70" s="10"/>
      <c r="B70" s="10" t="s">
        <v>137</v>
      </c>
      <c r="C70" s="11"/>
      <c r="D70" s="10"/>
      <c r="E70" s="10" t="s">
        <v>138</v>
      </c>
      <c r="F70" s="10"/>
      <c r="G70" s="128">
        <v>1713624.58</v>
      </c>
      <c r="H70" s="122"/>
      <c r="I70" s="128">
        <v>1043477.2599999999</v>
      </c>
      <c r="J70" s="128">
        <v>670147.32000000007</v>
      </c>
      <c r="K70" s="128"/>
      <c r="L70" s="129"/>
    </row>
    <row r="71" spans="1:12" x14ac:dyDescent="0.25">
      <c r="A71" s="10"/>
      <c r="B71" s="10"/>
      <c r="C71" s="11" t="s">
        <v>139</v>
      </c>
      <c r="D71" s="10"/>
      <c r="E71" s="10"/>
      <c r="F71" s="10" t="s">
        <v>140</v>
      </c>
      <c r="G71" s="130">
        <v>117318.99</v>
      </c>
      <c r="H71" s="124" t="s">
        <v>15</v>
      </c>
      <c r="I71" s="130">
        <v>117318.99</v>
      </c>
      <c r="J71" s="130"/>
      <c r="K71" s="128">
        <v>117318.99</v>
      </c>
      <c r="L71" s="134"/>
    </row>
    <row r="72" spans="1:12" x14ac:dyDescent="0.25">
      <c r="A72" s="10"/>
      <c r="B72" s="10"/>
      <c r="C72" s="11" t="s">
        <v>141</v>
      </c>
      <c r="D72" s="10"/>
      <c r="E72" s="10"/>
      <c r="F72" s="10" t="s">
        <v>142</v>
      </c>
      <c r="G72" s="130">
        <v>926158.2699999999</v>
      </c>
      <c r="H72" s="124" t="s">
        <v>15</v>
      </c>
      <c r="I72" s="130">
        <v>926158.2699999999</v>
      </c>
      <c r="J72" s="130"/>
      <c r="K72" s="128">
        <v>926158.2699999999</v>
      </c>
      <c r="L72" s="131"/>
    </row>
    <row r="73" spans="1:12" x14ac:dyDescent="0.25">
      <c r="A73" s="10"/>
      <c r="B73" s="10"/>
      <c r="C73" s="11" t="s">
        <v>143</v>
      </c>
      <c r="D73" s="10"/>
      <c r="E73" s="10"/>
      <c r="F73" s="10" t="s">
        <v>144</v>
      </c>
      <c r="G73" s="130">
        <v>670147.32000000007</v>
      </c>
      <c r="H73" s="124" t="s">
        <v>24</v>
      </c>
      <c r="I73" s="130"/>
      <c r="J73" s="130">
        <v>670147.32000000007</v>
      </c>
      <c r="K73" s="128">
        <v>670147.32000000007</v>
      </c>
      <c r="L73" s="131"/>
    </row>
    <row r="74" spans="1:12" hidden="1" x14ac:dyDescent="0.25">
      <c r="A74" s="10"/>
      <c r="B74" s="10" t="s">
        <v>145</v>
      </c>
      <c r="C74" s="11"/>
      <c r="D74" s="10"/>
      <c r="E74" s="10" t="s">
        <v>127</v>
      </c>
      <c r="F74" s="10"/>
      <c r="G74" s="90"/>
      <c r="H74" s="10"/>
      <c r="I74" s="90"/>
      <c r="J74" s="90"/>
      <c r="K74" s="90"/>
      <c r="L74" s="15"/>
    </row>
    <row r="75" spans="1:12" hidden="1" x14ac:dyDescent="0.25">
      <c r="A75" s="10"/>
      <c r="B75" s="10" t="s">
        <v>146</v>
      </c>
      <c r="C75" s="11"/>
      <c r="D75" s="10"/>
      <c r="E75" s="10" t="s">
        <v>127</v>
      </c>
      <c r="F75" s="10"/>
      <c r="G75" s="90"/>
      <c r="H75" s="10"/>
      <c r="I75" s="90"/>
      <c r="J75" s="90"/>
      <c r="K75" s="90"/>
      <c r="L75" s="15"/>
    </row>
    <row r="76" spans="1:12" s="8" customFormat="1" ht="15.75" x14ac:dyDescent="0.25">
      <c r="A76" s="5" t="s">
        <v>147</v>
      </c>
      <c r="B76" s="5"/>
      <c r="C76" s="24"/>
      <c r="D76" s="5"/>
      <c r="E76" s="5"/>
      <c r="F76" s="5"/>
      <c r="G76" s="94">
        <v>14265141.639999999</v>
      </c>
      <c r="H76" s="26"/>
      <c r="I76" s="94">
        <v>7281383.6899999995</v>
      </c>
      <c r="J76" s="94">
        <v>6983757.9499999993</v>
      </c>
      <c r="K76" s="90">
        <v>14265141.639999999</v>
      </c>
      <c r="L76" s="27"/>
    </row>
    <row r="77" spans="1:12" ht="15.75" x14ac:dyDescent="0.25">
      <c r="F77" s="83" t="s">
        <v>200</v>
      </c>
      <c r="G77" s="95">
        <v>14265141.639999999</v>
      </c>
      <c r="H77" s="14"/>
      <c r="I77" s="85">
        <v>0.51043192375901292</v>
      </c>
      <c r="J77" s="85">
        <v>0.48956807624098708</v>
      </c>
      <c r="K77" s="29"/>
      <c r="L77" s="30"/>
    </row>
    <row r="79" spans="1:12" ht="15.75" x14ac:dyDescent="0.25">
      <c r="F79" s="86" t="s">
        <v>201</v>
      </c>
    </row>
    <row r="80" spans="1:12" hidden="1" x14ac:dyDescent="0.25">
      <c r="H80" s="1" t="s">
        <v>15</v>
      </c>
    </row>
    <row r="81" spans="3:11" x14ac:dyDescent="0.25">
      <c r="C81" s="1"/>
      <c r="H81" s="1" t="s">
        <v>24</v>
      </c>
    </row>
    <row r="82" spans="3:11" x14ac:dyDescent="0.25">
      <c r="C82" s="1"/>
      <c r="H82" s="1" t="s">
        <v>59</v>
      </c>
    </row>
    <row r="83" spans="3:11" ht="15.75" x14ac:dyDescent="0.25">
      <c r="C83" s="1"/>
      <c r="H83" s="83" t="s">
        <v>202</v>
      </c>
      <c r="I83" s="90">
        <v>76335707.767506555</v>
      </c>
      <c r="J83" s="87">
        <v>9.5386338883196031E-2</v>
      </c>
      <c r="K83" s="88" t="s">
        <v>203</v>
      </c>
    </row>
    <row r="97" spans="3:3" x14ac:dyDescent="0.25">
      <c r="C97" s="1"/>
    </row>
    <row r="98" spans="3:3" x14ac:dyDescent="0.25">
      <c r="C98" s="1"/>
    </row>
    <row r="99" spans="3:3" x14ac:dyDescent="0.25">
      <c r="C99" s="1"/>
    </row>
    <row r="100" spans="3:3" x14ac:dyDescent="0.25">
      <c r="C100" s="1"/>
    </row>
    <row r="101" spans="3:3" x14ac:dyDescent="0.25">
      <c r="C101" s="1"/>
    </row>
    <row r="102" spans="3:3" x14ac:dyDescent="0.25">
      <c r="C102" s="1"/>
    </row>
    <row r="103" spans="3:3" x14ac:dyDescent="0.25">
      <c r="C103" s="1"/>
    </row>
    <row r="104" spans="3:3" x14ac:dyDescent="0.25">
      <c r="C104" s="1"/>
    </row>
    <row r="105" spans="3:3" x14ac:dyDescent="0.25">
      <c r="C105" s="1"/>
    </row>
    <row r="106" spans="3:3" x14ac:dyDescent="0.25">
      <c r="C106" s="1"/>
    </row>
    <row r="107" spans="3:3" x14ac:dyDescent="0.25">
      <c r="C107" s="1"/>
    </row>
    <row r="108" spans="3:3" x14ac:dyDescent="0.25">
      <c r="C108" s="1"/>
    </row>
    <row r="109" spans="3:3" x14ac:dyDescent="0.25">
      <c r="C109" s="1"/>
    </row>
    <row r="110" spans="3:3" x14ac:dyDescent="0.25">
      <c r="C110" s="1"/>
    </row>
    <row r="112" spans="3:3" ht="15" hidden="1" customHeight="1" x14ac:dyDescent="0.25">
      <c r="C112" s="1"/>
    </row>
    <row r="113" spans="3:3" ht="15" hidden="1" customHeight="1" x14ac:dyDescent="0.25">
      <c r="C113" s="1"/>
    </row>
    <row r="114" spans="3:3" ht="15" hidden="1" customHeight="1" x14ac:dyDescent="0.25">
      <c r="C114" s="1"/>
    </row>
    <row r="115" spans="3:3" ht="15" hidden="1" customHeight="1" x14ac:dyDescent="0.25">
      <c r="C115" s="1"/>
    </row>
    <row r="116" spans="3:3" ht="15" hidden="1" customHeight="1" x14ac:dyDescent="0.25">
      <c r="C116" s="1"/>
    </row>
    <row r="117" spans="3:3" ht="15" hidden="1" customHeight="1" x14ac:dyDescent="0.25">
      <c r="C117" s="1"/>
    </row>
    <row r="118" spans="3:3" ht="15" hidden="1" customHeight="1" x14ac:dyDescent="0.25">
      <c r="C118" s="1"/>
    </row>
    <row r="119" spans="3:3" ht="15" hidden="1" customHeight="1" x14ac:dyDescent="0.25">
      <c r="C119" s="1"/>
    </row>
    <row r="120" spans="3:3" ht="15" hidden="1" customHeight="1" x14ac:dyDescent="0.25">
      <c r="C120" s="1"/>
    </row>
    <row r="121" spans="3:3" ht="15" hidden="1" customHeight="1" x14ac:dyDescent="0.25">
      <c r="C121" s="1"/>
    </row>
    <row r="122" spans="3:3" ht="15" hidden="1" customHeight="1" x14ac:dyDescent="0.25">
      <c r="C122" s="1"/>
    </row>
    <row r="123" spans="3:3" ht="15" hidden="1" customHeight="1" x14ac:dyDescent="0.25">
      <c r="C123" s="1"/>
    </row>
    <row r="124" spans="3:3" ht="15" hidden="1" customHeight="1" x14ac:dyDescent="0.25">
      <c r="C124" s="1"/>
    </row>
    <row r="125" spans="3:3" ht="15" hidden="1" customHeight="1" x14ac:dyDescent="0.25">
      <c r="C125" s="1"/>
    </row>
    <row r="126" spans="3:3" ht="15" hidden="1" customHeight="1" x14ac:dyDescent="0.25">
      <c r="C126" s="1"/>
    </row>
    <row r="127" spans="3:3" ht="15" hidden="1" customHeight="1" x14ac:dyDescent="0.25">
      <c r="C127" s="1"/>
    </row>
    <row r="128" spans="3:3" ht="15" hidden="1" customHeight="1" x14ac:dyDescent="0.25">
      <c r="C128" s="1"/>
    </row>
    <row r="129" spans="3:3" ht="15" hidden="1" customHeight="1" x14ac:dyDescent="0.25">
      <c r="C129" s="1"/>
    </row>
    <row r="130" spans="3:3" ht="15" hidden="1" customHeight="1" x14ac:dyDescent="0.25">
      <c r="C130" s="1"/>
    </row>
    <row r="131" spans="3:3" ht="15" hidden="1" customHeight="1" x14ac:dyDescent="0.25">
      <c r="C131" s="1"/>
    </row>
    <row r="132" spans="3:3" ht="15" hidden="1" customHeight="1" x14ac:dyDescent="0.25">
      <c r="C132" s="1"/>
    </row>
    <row r="133" spans="3:3" ht="15" hidden="1" customHeight="1" x14ac:dyDescent="0.25">
      <c r="C133" s="1"/>
    </row>
    <row r="134" spans="3:3" ht="15" hidden="1" customHeight="1" x14ac:dyDescent="0.25">
      <c r="C134" s="1"/>
    </row>
    <row r="135" spans="3:3" ht="15" hidden="1" customHeight="1" x14ac:dyDescent="0.25">
      <c r="C135" s="1"/>
    </row>
    <row r="136" spans="3:3" ht="15" hidden="1" customHeight="1" x14ac:dyDescent="0.25">
      <c r="C136" s="1"/>
    </row>
    <row r="137" spans="3:3" ht="15" hidden="1" customHeight="1" x14ac:dyDescent="0.25">
      <c r="C137" s="1"/>
    </row>
    <row r="138" spans="3:3" ht="15" hidden="1" customHeight="1" x14ac:dyDescent="0.25">
      <c r="C138" s="1"/>
    </row>
    <row r="139" spans="3:3" ht="15" hidden="1" customHeight="1" x14ac:dyDescent="0.25">
      <c r="C139" s="1"/>
    </row>
    <row r="140" spans="3:3" ht="15" hidden="1" customHeight="1" x14ac:dyDescent="0.25">
      <c r="C140" s="1"/>
    </row>
  </sheetData>
  <conditionalFormatting sqref="K15">
    <cfRule type="cellIs" dxfId="3157" priority="119" operator="notEqual">
      <formula>G15</formula>
    </cfRule>
    <cfRule type="cellIs" dxfId="3156" priority="120" operator="equal">
      <formula>G15</formula>
    </cfRule>
  </conditionalFormatting>
  <conditionalFormatting sqref="K16">
    <cfRule type="cellIs" dxfId="3155" priority="117" operator="notEqual">
      <formula>G16</formula>
    </cfRule>
    <cfRule type="cellIs" dxfId="3154" priority="118" operator="equal">
      <formula>G16</formula>
    </cfRule>
  </conditionalFormatting>
  <conditionalFormatting sqref="K17">
    <cfRule type="cellIs" dxfId="3153" priority="115" operator="notEqual">
      <formula>G17</formula>
    </cfRule>
    <cfRule type="cellIs" dxfId="3152" priority="116" operator="equal">
      <formula>G17</formula>
    </cfRule>
  </conditionalFormatting>
  <conditionalFormatting sqref="K18">
    <cfRule type="cellIs" dxfId="3151" priority="113" operator="notEqual">
      <formula>G18</formula>
    </cfRule>
    <cfRule type="cellIs" dxfId="3150" priority="114" operator="equal">
      <formula>G18</formula>
    </cfRule>
  </conditionalFormatting>
  <conditionalFormatting sqref="K19">
    <cfRule type="cellIs" dxfId="3149" priority="111" operator="notEqual">
      <formula>G19</formula>
    </cfRule>
    <cfRule type="cellIs" dxfId="3148" priority="112" operator="equal">
      <formula>G19</formula>
    </cfRule>
  </conditionalFormatting>
  <conditionalFormatting sqref="K20">
    <cfRule type="cellIs" dxfId="3147" priority="109" operator="notEqual">
      <formula>G20</formula>
    </cfRule>
    <cfRule type="cellIs" dxfId="3146" priority="110" operator="equal">
      <formula>G20</formula>
    </cfRule>
  </conditionalFormatting>
  <conditionalFormatting sqref="K21">
    <cfRule type="cellIs" dxfId="3145" priority="107" operator="notEqual">
      <formula>G21</formula>
    </cfRule>
    <cfRule type="cellIs" dxfId="3144" priority="108" operator="equal">
      <formula>G21</formula>
    </cfRule>
  </conditionalFormatting>
  <conditionalFormatting sqref="K22">
    <cfRule type="cellIs" dxfId="3143" priority="105" operator="notEqual">
      <formula>G22</formula>
    </cfRule>
    <cfRule type="cellIs" dxfId="3142" priority="106" operator="equal">
      <formula>G22</formula>
    </cfRule>
  </conditionalFormatting>
  <conditionalFormatting sqref="K23">
    <cfRule type="cellIs" dxfId="3141" priority="103" operator="notEqual">
      <formula>G23</formula>
    </cfRule>
    <cfRule type="cellIs" dxfId="3140" priority="104" operator="equal">
      <formula>G23</formula>
    </cfRule>
  </conditionalFormatting>
  <conditionalFormatting sqref="K24">
    <cfRule type="cellIs" dxfId="3139" priority="101" operator="notEqual">
      <formula>G24</formula>
    </cfRule>
    <cfRule type="cellIs" dxfId="3138" priority="102" operator="equal">
      <formula>G24</formula>
    </cfRule>
  </conditionalFormatting>
  <conditionalFormatting sqref="K26">
    <cfRule type="cellIs" dxfId="3137" priority="99" operator="notEqual">
      <formula>G26</formula>
    </cfRule>
    <cfRule type="cellIs" dxfId="3136" priority="100" operator="equal">
      <formula>G26</formula>
    </cfRule>
  </conditionalFormatting>
  <conditionalFormatting sqref="K27">
    <cfRule type="cellIs" dxfId="3135" priority="97" operator="notEqual">
      <formula>G27</formula>
    </cfRule>
    <cfRule type="cellIs" dxfId="3134" priority="98" operator="equal">
      <formula>G27</formula>
    </cfRule>
  </conditionalFormatting>
  <conditionalFormatting sqref="K28">
    <cfRule type="cellIs" dxfId="3133" priority="95" operator="notEqual">
      <formula>G28</formula>
    </cfRule>
    <cfRule type="cellIs" dxfId="3132" priority="96" operator="equal">
      <formula>G28</formula>
    </cfRule>
  </conditionalFormatting>
  <conditionalFormatting sqref="K29">
    <cfRule type="cellIs" dxfId="3131" priority="93" operator="notEqual">
      <formula>G29</formula>
    </cfRule>
    <cfRule type="cellIs" dxfId="3130" priority="94" operator="equal">
      <formula>G29</formula>
    </cfRule>
  </conditionalFormatting>
  <conditionalFormatting sqref="K30">
    <cfRule type="cellIs" dxfId="3129" priority="91" operator="notEqual">
      <formula>G30</formula>
    </cfRule>
    <cfRule type="cellIs" dxfId="3128" priority="92" operator="equal">
      <formula>G30</formula>
    </cfRule>
  </conditionalFormatting>
  <conditionalFormatting sqref="K31">
    <cfRule type="cellIs" dxfId="3127" priority="89" operator="notEqual">
      <formula>G31</formula>
    </cfRule>
    <cfRule type="cellIs" dxfId="3126" priority="90" operator="equal">
      <formula>G31</formula>
    </cfRule>
  </conditionalFormatting>
  <conditionalFormatting sqref="K32">
    <cfRule type="cellIs" dxfId="3125" priority="87" operator="notEqual">
      <formula>G32</formula>
    </cfRule>
    <cfRule type="cellIs" dxfId="3124" priority="88" operator="equal">
      <formula>G32</formula>
    </cfRule>
  </conditionalFormatting>
  <conditionalFormatting sqref="K33">
    <cfRule type="cellIs" dxfId="3123" priority="85" operator="notEqual">
      <formula>G33</formula>
    </cfRule>
    <cfRule type="cellIs" dxfId="3122" priority="86" operator="equal">
      <formula>G33</formula>
    </cfRule>
  </conditionalFormatting>
  <conditionalFormatting sqref="K34">
    <cfRule type="cellIs" dxfId="3121" priority="83" operator="notEqual">
      <formula>G34</formula>
    </cfRule>
    <cfRule type="cellIs" dxfId="3120" priority="84" operator="equal">
      <formula>G34</formula>
    </cfRule>
  </conditionalFormatting>
  <conditionalFormatting sqref="K35">
    <cfRule type="cellIs" dxfId="3119" priority="81" operator="notEqual">
      <formula>G35</formula>
    </cfRule>
    <cfRule type="cellIs" dxfId="3118" priority="82" operator="equal">
      <formula>G35</formula>
    </cfRule>
  </conditionalFormatting>
  <conditionalFormatting sqref="K36">
    <cfRule type="cellIs" dxfId="3117" priority="79" operator="notEqual">
      <formula>G36</formula>
    </cfRule>
    <cfRule type="cellIs" dxfId="3116" priority="80" operator="equal">
      <formula>G36</formula>
    </cfRule>
  </conditionalFormatting>
  <conditionalFormatting sqref="K37">
    <cfRule type="cellIs" dxfId="3115" priority="77" operator="notEqual">
      <formula>G37</formula>
    </cfRule>
    <cfRule type="cellIs" dxfId="3114" priority="78" operator="equal">
      <formula>G37</formula>
    </cfRule>
  </conditionalFormatting>
  <conditionalFormatting sqref="K38">
    <cfRule type="cellIs" dxfId="3113" priority="75" operator="notEqual">
      <formula>G38</formula>
    </cfRule>
    <cfRule type="cellIs" dxfId="3112" priority="76" operator="equal">
      <formula>G38</formula>
    </cfRule>
  </conditionalFormatting>
  <conditionalFormatting sqref="K39">
    <cfRule type="cellIs" dxfId="3111" priority="73" operator="notEqual">
      <formula>G39</formula>
    </cfRule>
    <cfRule type="cellIs" dxfId="3110" priority="74" operator="equal">
      <formula>G39</formula>
    </cfRule>
  </conditionalFormatting>
  <conditionalFormatting sqref="K40">
    <cfRule type="cellIs" dxfId="3109" priority="71" operator="notEqual">
      <formula>G40</formula>
    </cfRule>
    <cfRule type="cellIs" dxfId="3108" priority="72" operator="equal">
      <formula>G40</formula>
    </cfRule>
  </conditionalFormatting>
  <conditionalFormatting sqref="K41">
    <cfRule type="cellIs" dxfId="3107" priority="69" operator="notEqual">
      <formula>G41</formula>
    </cfRule>
    <cfRule type="cellIs" dxfId="3106" priority="70" operator="equal">
      <formula>G41</formula>
    </cfRule>
  </conditionalFormatting>
  <conditionalFormatting sqref="K43">
    <cfRule type="cellIs" dxfId="3105" priority="67" operator="notEqual">
      <formula>G43</formula>
    </cfRule>
    <cfRule type="cellIs" dxfId="3104" priority="68" operator="equal">
      <formula>G43</formula>
    </cfRule>
  </conditionalFormatting>
  <conditionalFormatting sqref="K44">
    <cfRule type="cellIs" dxfId="3103" priority="65" operator="notEqual">
      <formula>G44</formula>
    </cfRule>
    <cfRule type="cellIs" dxfId="3102" priority="66" operator="equal">
      <formula>G44</formula>
    </cfRule>
  </conditionalFormatting>
  <conditionalFormatting sqref="K45">
    <cfRule type="cellIs" dxfId="3101" priority="63" operator="notEqual">
      <formula>G45</formula>
    </cfRule>
    <cfRule type="cellIs" dxfId="3100" priority="64" operator="equal">
      <formula>G45</formula>
    </cfRule>
  </conditionalFormatting>
  <conditionalFormatting sqref="K46">
    <cfRule type="cellIs" dxfId="3099" priority="61" operator="notEqual">
      <formula>G46</formula>
    </cfRule>
    <cfRule type="cellIs" dxfId="3098" priority="62" operator="equal">
      <formula>G46</formula>
    </cfRule>
  </conditionalFormatting>
  <conditionalFormatting sqref="K47">
    <cfRule type="cellIs" dxfId="3097" priority="59" operator="notEqual">
      <formula>G47</formula>
    </cfRule>
    <cfRule type="cellIs" dxfId="3096" priority="60" operator="equal">
      <formula>G47</formula>
    </cfRule>
  </conditionalFormatting>
  <conditionalFormatting sqref="K48">
    <cfRule type="cellIs" dxfId="3095" priority="57" operator="notEqual">
      <formula>G48</formula>
    </cfRule>
    <cfRule type="cellIs" dxfId="3094" priority="58" operator="equal">
      <formula>G48</formula>
    </cfRule>
  </conditionalFormatting>
  <conditionalFormatting sqref="K49">
    <cfRule type="cellIs" dxfId="3093" priority="55" operator="notEqual">
      <formula>G49</formula>
    </cfRule>
    <cfRule type="cellIs" dxfId="3092" priority="56" operator="equal">
      <formula>G49</formula>
    </cfRule>
  </conditionalFormatting>
  <conditionalFormatting sqref="K50">
    <cfRule type="cellIs" dxfId="3091" priority="53" operator="notEqual">
      <formula>G50</formula>
    </cfRule>
    <cfRule type="cellIs" dxfId="3090" priority="54" operator="equal">
      <formula>G50</formula>
    </cfRule>
  </conditionalFormatting>
  <conditionalFormatting sqref="K51">
    <cfRule type="cellIs" dxfId="3089" priority="51" operator="notEqual">
      <formula>G51</formula>
    </cfRule>
    <cfRule type="cellIs" dxfId="3088" priority="52" operator="equal">
      <formula>G51</formula>
    </cfRule>
  </conditionalFormatting>
  <conditionalFormatting sqref="K52">
    <cfRule type="cellIs" dxfId="3087" priority="49" operator="notEqual">
      <formula>G52</formula>
    </cfRule>
    <cfRule type="cellIs" dxfId="3086" priority="50" operator="equal">
      <formula>G52</formula>
    </cfRule>
  </conditionalFormatting>
  <conditionalFormatting sqref="K53">
    <cfRule type="cellIs" dxfId="3085" priority="47" operator="notEqual">
      <formula>G53</formula>
    </cfRule>
    <cfRule type="cellIs" dxfId="3084" priority="48" operator="equal">
      <formula>G53</formula>
    </cfRule>
  </conditionalFormatting>
  <conditionalFormatting sqref="K54">
    <cfRule type="cellIs" dxfId="3083" priority="45" operator="notEqual">
      <formula>G54</formula>
    </cfRule>
    <cfRule type="cellIs" dxfId="3082" priority="46" operator="equal">
      <formula>G54</formula>
    </cfRule>
  </conditionalFormatting>
  <conditionalFormatting sqref="K55">
    <cfRule type="cellIs" dxfId="3081" priority="43" operator="notEqual">
      <formula>G55</formula>
    </cfRule>
    <cfRule type="cellIs" dxfId="3080" priority="44" operator="equal">
      <formula>G55</formula>
    </cfRule>
  </conditionalFormatting>
  <conditionalFormatting sqref="K56">
    <cfRule type="cellIs" dxfId="3079" priority="41" operator="notEqual">
      <formula>G56</formula>
    </cfRule>
    <cfRule type="cellIs" dxfId="3078" priority="42" operator="equal">
      <formula>G56</formula>
    </cfRule>
  </conditionalFormatting>
  <conditionalFormatting sqref="K57">
    <cfRule type="cellIs" dxfId="3077" priority="39" operator="notEqual">
      <formula>G57</formula>
    </cfRule>
    <cfRule type="cellIs" dxfId="3076" priority="40" operator="equal">
      <formula>G57</formula>
    </cfRule>
  </conditionalFormatting>
  <conditionalFormatting sqref="K58">
    <cfRule type="cellIs" dxfId="3075" priority="37" operator="notEqual">
      <formula>G58</formula>
    </cfRule>
    <cfRule type="cellIs" dxfId="3074" priority="38" operator="equal">
      <formula>G58</formula>
    </cfRule>
  </conditionalFormatting>
  <conditionalFormatting sqref="K59">
    <cfRule type="cellIs" dxfId="3073" priority="35" operator="notEqual">
      <formula>G59</formula>
    </cfRule>
    <cfRule type="cellIs" dxfId="3072" priority="36" operator="equal">
      <formula>G59</formula>
    </cfRule>
  </conditionalFormatting>
  <conditionalFormatting sqref="K60">
    <cfRule type="cellIs" dxfId="3071" priority="33" operator="notEqual">
      <formula>G60</formula>
    </cfRule>
    <cfRule type="cellIs" dxfId="3070" priority="34" operator="equal">
      <formula>G60</formula>
    </cfRule>
  </conditionalFormatting>
  <conditionalFormatting sqref="K61">
    <cfRule type="cellIs" dxfId="3069" priority="31" operator="notEqual">
      <formula>G61</formula>
    </cfRule>
    <cfRule type="cellIs" dxfId="3068" priority="32" operator="equal">
      <formula>G61</formula>
    </cfRule>
  </conditionalFormatting>
  <conditionalFormatting sqref="K62">
    <cfRule type="cellIs" dxfId="3067" priority="29" operator="notEqual">
      <formula>G62</formula>
    </cfRule>
    <cfRule type="cellIs" dxfId="3066" priority="30" operator="equal">
      <formula>G62</formula>
    </cfRule>
  </conditionalFormatting>
  <conditionalFormatting sqref="K63">
    <cfRule type="cellIs" dxfId="3065" priority="27" operator="notEqual">
      <formula>G63</formula>
    </cfRule>
    <cfRule type="cellIs" dxfId="3064" priority="28" operator="equal">
      <formula>G63</formula>
    </cfRule>
  </conditionalFormatting>
  <conditionalFormatting sqref="K67">
    <cfRule type="cellIs" dxfId="3063" priority="25" operator="notEqual">
      <formula>G67</formula>
    </cfRule>
    <cfRule type="cellIs" dxfId="3062" priority="26" operator="equal">
      <formula>G67</formula>
    </cfRule>
  </conditionalFormatting>
  <conditionalFormatting sqref="K68">
    <cfRule type="cellIs" dxfId="3061" priority="23" operator="notEqual">
      <formula>G68</formula>
    </cfRule>
    <cfRule type="cellIs" dxfId="3060" priority="24" operator="equal">
      <formula>G68</formula>
    </cfRule>
  </conditionalFormatting>
  <conditionalFormatting sqref="K69">
    <cfRule type="cellIs" dxfId="3059" priority="21" operator="notEqual">
      <formula>G69</formula>
    </cfRule>
    <cfRule type="cellIs" dxfId="3058" priority="22" operator="equal">
      <formula>G69</formula>
    </cfRule>
  </conditionalFormatting>
  <conditionalFormatting sqref="K71">
    <cfRule type="cellIs" dxfId="3057" priority="19" operator="notEqual">
      <formula>G71</formula>
    </cfRule>
    <cfRule type="cellIs" dxfId="3056" priority="20" operator="equal">
      <formula>G71</formula>
    </cfRule>
  </conditionalFormatting>
  <conditionalFormatting sqref="K72">
    <cfRule type="cellIs" dxfId="3055" priority="17" operator="notEqual">
      <formula>G72</formula>
    </cfRule>
    <cfRule type="cellIs" dxfId="3054" priority="18" operator="equal">
      <formula>G72</formula>
    </cfRule>
  </conditionalFormatting>
  <conditionalFormatting sqref="K73">
    <cfRule type="cellIs" dxfId="3053" priority="15" operator="notEqual">
      <formula>G73</formula>
    </cfRule>
    <cfRule type="cellIs" dxfId="3052" priority="16" operator="equal">
      <formula>G73</formula>
    </cfRule>
  </conditionalFormatting>
  <conditionalFormatting sqref="K76">
    <cfRule type="cellIs" dxfId="3051" priority="13" operator="notEqual">
      <formula>G76</formula>
    </cfRule>
    <cfRule type="cellIs" dxfId="3050" priority="14" operator="equal">
      <formula>G76</formula>
    </cfRule>
  </conditionalFormatting>
  <conditionalFormatting sqref="K9">
    <cfRule type="cellIs" dxfId="3049" priority="131" operator="notEqual">
      <formula>G9</formula>
    </cfRule>
    <cfRule type="cellIs" dxfId="3048" priority="132" operator="equal">
      <formula>G9</formula>
    </cfRule>
  </conditionalFormatting>
  <conditionalFormatting sqref="K10">
    <cfRule type="cellIs" dxfId="3047" priority="129" operator="notEqual">
      <formula>G10</formula>
    </cfRule>
    <cfRule type="cellIs" dxfId="3046" priority="130" operator="equal">
      <formula>G10</formula>
    </cfRule>
  </conditionalFormatting>
  <conditionalFormatting sqref="K11">
    <cfRule type="cellIs" dxfId="3045" priority="127" operator="notEqual">
      <formula>G11</formula>
    </cfRule>
    <cfRule type="cellIs" dxfId="3044" priority="128" operator="equal">
      <formula>G11</formula>
    </cfRule>
  </conditionalFormatting>
  <conditionalFormatting sqref="K12">
    <cfRule type="cellIs" dxfId="3043" priority="125" operator="notEqual">
      <formula>G12</formula>
    </cfRule>
    <cfRule type="cellIs" dxfId="3042" priority="126" operator="equal">
      <formula>G12</formula>
    </cfRule>
  </conditionalFormatting>
  <conditionalFormatting sqref="K13">
    <cfRule type="cellIs" dxfId="3041" priority="123" operator="notEqual">
      <formula>G13</formula>
    </cfRule>
    <cfRule type="cellIs" dxfId="3040" priority="124" operator="equal">
      <formula>G13</formula>
    </cfRule>
  </conditionalFormatting>
  <conditionalFormatting sqref="K14">
    <cfRule type="cellIs" dxfId="3039" priority="121" operator="notEqual">
      <formula>G14</formula>
    </cfRule>
    <cfRule type="cellIs" dxfId="3038" priority="122" operator="equal">
      <formula>G14</formula>
    </cfRule>
  </conditionalFormatting>
  <conditionalFormatting sqref="G76">
    <cfRule type="cellIs" dxfId="3037" priority="11" operator="notEqual">
      <formula>$G$77</formula>
    </cfRule>
    <cfRule type="cellIs" dxfId="3036" priority="12" operator="equal">
      <formula>$G$77</formula>
    </cfRule>
  </conditionalFormatting>
  <dataValidations count="1">
    <dataValidation type="list" allowBlank="1" showInputMessage="1" showErrorMessage="1" sqref="H9:H75">
      <formula1>$H$80:$H$82</formula1>
    </dataValidation>
  </dataValidations>
  <pageMargins left="0.7" right="0.7" top="0.75" bottom="0.75" header="0.3" footer="0.3"/>
  <pageSetup scale="39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" operator="notEqual" id="{C24E1224-D515-4A87-A49D-E275BB9F7E81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10" operator="equal" id="{0EB5749B-2765-4EB8-A270-6468A99E5D19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G8</xm:sqref>
        </x14:conditionalFormatting>
        <x14:conditionalFormatting xmlns:xm="http://schemas.microsoft.com/office/excel/2006/main">
          <x14:cfRule type="cellIs" priority="7" operator="notEqual" id="{06773989-62C0-44D8-A33E-32313AF5DE8D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8" operator="equal" id="{D4AAA7D4-B612-48FD-935D-7DDBDC2745E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G25</xm:sqref>
        </x14:conditionalFormatting>
        <x14:conditionalFormatting xmlns:xm="http://schemas.microsoft.com/office/excel/2006/main">
          <x14:cfRule type="cellIs" priority="5" operator="notEqual" id="{8964F969-157F-4CE6-99BA-F2250E67F656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6" operator="equal" id="{AB5541E0-0DD4-44C3-920A-75F6A30DC268}">
            <xm:f>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Detail'!#REF!+'D:\Finance\Work\Reports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G42</xm:sqref>
        </x14:conditionalFormatting>
        <x14:conditionalFormatting xmlns:xm="http://schemas.microsoft.com/office/excel/2006/main">
          <x14:cfRule type="cellIs" priority="3" operator="notEqual" id="{614E735D-5A15-43B3-9E91-A67552A632D0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4" operator="equal" id="{AABD8484-8D37-4E53-9FFC-65FF3C896BB7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G66</xm:sqref>
        </x14:conditionalFormatting>
        <x14:conditionalFormatting xmlns:xm="http://schemas.microsoft.com/office/excel/2006/main">
          <x14:cfRule type="cellIs" priority="1" operator="notEqual" id="{D0202D52-E30E-4BD8-8A1C-35E4620BC76E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ellIs" priority="2" operator="equal" id="{6A60BC78-EA85-4765-85A8-A549FDE77D12}">
            <xm:f>'D:\Finance\Work\Reports &amp; Surveys\Cost Analysis\Cost Analysis - 2012-2013\Received from Colleges\Daytona\Original\[Daytona SC CA2 Report 2012-13 10-18-13.xlsx]CA2 Detail'!#REF!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G70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39" baseType="lpstr">
      <vt:lpstr>Summary Analytics</vt:lpstr>
      <vt:lpstr>Comparative Matrices</vt:lpstr>
      <vt:lpstr>Chart Data</vt:lpstr>
      <vt:lpstr>System Summary</vt:lpstr>
      <vt:lpstr>EASTERN</vt:lpstr>
      <vt:lpstr>BROWARD</vt:lpstr>
      <vt:lpstr>CENTRAL</vt:lpstr>
      <vt:lpstr>CHIPOLA</vt:lpstr>
      <vt:lpstr>DAYTONA</vt:lpstr>
      <vt:lpstr>SOUTHWESTERN</vt:lpstr>
      <vt:lpstr>FSC JAX</vt:lpstr>
      <vt:lpstr>FL KEYS</vt:lpstr>
      <vt:lpstr>GULF COAST</vt:lpstr>
      <vt:lpstr>HILLSBOROUGH</vt:lpstr>
      <vt:lpstr>INDIAN RIVER</vt:lpstr>
      <vt:lpstr>GATEWAY</vt:lpstr>
      <vt:lpstr>LAKE SUMTER</vt:lpstr>
      <vt:lpstr>SCF MANATEE</vt:lpstr>
      <vt:lpstr>MIAMI</vt:lpstr>
      <vt:lpstr>NORTH FLORIDA</vt:lpstr>
      <vt:lpstr>NORTHWEST FLORIDA</vt:lpstr>
      <vt:lpstr>PALM BEACH</vt:lpstr>
      <vt:lpstr>PASCO</vt:lpstr>
      <vt:lpstr>PENSACOLA</vt:lpstr>
      <vt:lpstr>POLK</vt:lpstr>
      <vt:lpstr>ST JOHNS</vt:lpstr>
      <vt:lpstr>ST PETE</vt:lpstr>
      <vt:lpstr>SANTA FE</vt:lpstr>
      <vt:lpstr>SEMINOLE</vt:lpstr>
      <vt:lpstr>SOUTH FLORIDA</vt:lpstr>
      <vt:lpstr>TALLAHASSEE</vt:lpstr>
      <vt:lpstr>VALENCIA</vt:lpstr>
      <vt:lpstr>Admin Cost % Excl Transfers</vt:lpstr>
      <vt:lpstr>Admin Cost % and per FTE</vt:lpstr>
      <vt:lpstr>% I. S. Excluded</vt:lpstr>
      <vt:lpstr>'Comparative Matrices'!Print_Area</vt:lpstr>
      <vt:lpstr>PASCO!Print_Area</vt:lpstr>
      <vt:lpstr>'Summary Analytics'!Print_Area</vt:lpstr>
      <vt:lpstr>'System Summary'!Print_Area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Brown, Christopher</cp:lastModifiedBy>
  <cp:lastPrinted>2022-11-28T15:56:36Z</cp:lastPrinted>
  <dcterms:created xsi:type="dcterms:W3CDTF">2012-09-26T13:23:55Z</dcterms:created>
  <dcterms:modified xsi:type="dcterms:W3CDTF">2022-11-28T15:56:57Z</dcterms:modified>
</cp:coreProperties>
</file>